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glarse\GitHub\larsen-dissertation\analyses\chpt3_Genetic\supporting-files\data\"/>
    </mc:Choice>
  </mc:AlternateContent>
  <bookViews>
    <workbookView xWindow="0" yWindow="0" windowWidth="11175" windowHeight="3855" tabRatio="802" firstSheet="1" activeTab="5"/>
  </bookViews>
  <sheets>
    <sheet name="IsoID" sheetId="10" r:id="rId1"/>
    <sheet name="Analysis_breseq" sheetId="9" r:id="rId2"/>
    <sheet name="Analysis_BOR_SeqIso_transposed" sheetId="4" r:id="rId3"/>
    <sheet name="Analysis_GenomeComparisons" sheetId="11" r:id="rId4"/>
    <sheet name="RawData_breseq" sheetId="8" r:id="rId5"/>
    <sheet name="Sheet1" sheetId="18" r:id="rId6"/>
    <sheet name="RawData_BOR" sheetId="2" r:id="rId7"/>
    <sheet name="Fig_InfectionMatrix" sheetId="16" r:id="rId8"/>
    <sheet name="Sheet2" sheetId="17" r:id="rId9"/>
    <sheet name="RawData_BOR_SeqIso" sheetId="3" r:id="rId10"/>
    <sheet name="Table_MutationsByNutrTrtSum (2" sheetId="15" r:id="rId11"/>
    <sheet name="Table_NSmutationsOnly" sheetId="7" r:id="rId12"/>
    <sheet name="Table_Primers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8" l="1"/>
  <c r="C3" i="18"/>
  <c r="D3" i="18"/>
  <c r="B4" i="18"/>
  <c r="C4" i="18"/>
  <c r="D4" i="18"/>
  <c r="B15" i="18"/>
  <c r="C15" i="18"/>
  <c r="D15" i="18"/>
  <c r="B16" i="18"/>
  <c r="C16" i="18"/>
  <c r="D16" i="18"/>
  <c r="B17" i="18"/>
  <c r="C17" i="18"/>
  <c r="D17" i="18"/>
  <c r="B18" i="18"/>
  <c r="C18" i="18"/>
  <c r="D18" i="18"/>
  <c r="B19" i="18"/>
  <c r="C19" i="18"/>
  <c r="D19" i="18"/>
  <c r="B20" i="18"/>
  <c r="C20" i="18"/>
  <c r="D20" i="18"/>
  <c r="B21" i="18"/>
  <c r="C21" i="18"/>
  <c r="D21" i="18"/>
  <c r="B22" i="18"/>
  <c r="C22" i="18"/>
  <c r="D22" i="18"/>
  <c r="B23" i="18"/>
  <c r="C23" i="18"/>
  <c r="D23" i="18"/>
  <c r="B5" i="18"/>
  <c r="C5" i="18"/>
  <c r="D5" i="18"/>
  <c r="B6" i="18"/>
  <c r="C6" i="18"/>
  <c r="D6" i="18"/>
  <c r="B7" i="18"/>
  <c r="C7" i="18"/>
  <c r="D7" i="18"/>
  <c r="B8" i="18"/>
  <c r="C8" i="18"/>
  <c r="D8" i="18"/>
  <c r="B9" i="18"/>
  <c r="C9" i="18"/>
  <c r="D9" i="18"/>
  <c r="B10" i="18"/>
  <c r="C10" i="18"/>
  <c r="D10" i="18"/>
  <c r="B11" i="18"/>
  <c r="C11" i="18"/>
  <c r="D11" i="18"/>
  <c r="B12" i="18"/>
  <c r="C12" i="18"/>
  <c r="D12" i="18"/>
  <c r="B13" i="18"/>
  <c r="C13" i="18"/>
  <c r="D13" i="18"/>
  <c r="B14" i="18"/>
  <c r="C14" i="18"/>
  <c r="D14" i="18"/>
  <c r="B24" i="18"/>
  <c r="C24" i="18"/>
  <c r="D24" i="18"/>
  <c r="B25" i="18"/>
  <c r="C25" i="18"/>
  <c r="D25" i="18"/>
  <c r="B26" i="18"/>
  <c r="C26" i="18"/>
  <c r="D26" i="18"/>
  <c r="B27" i="18"/>
  <c r="C27" i="18"/>
  <c r="D27" i="18"/>
  <c r="B28" i="18"/>
  <c r="C28" i="18"/>
  <c r="D28" i="18"/>
  <c r="B29" i="18"/>
  <c r="C29" i="18"/>
  <c r="D29" i="18"/>
  <c r="B30" i="18"/>
  <c r="C30" i="18"/>
  <c r="D30" i="18"/>
  <c r="B31" i="18"/>
  <c r="C31" i="18"/>
  <c r="D31" i="18"/>
  <c r="B32" i="18"/>
  <c r="C32" i="18"/>
  <c r="D32" i="18"/>
  <c r="B33" i="18"/>
  <c r="C33" i="18"/>
  <c r="D33" i="18"/>
  <c r="B34" i="18"/>
  <c r="C34" i="18"/>
  <c r="D34" i="18"/>
  <c r="B35" i="18"/>
  <c r="C35" i="18"/>
  <c r="D35" i="18"/>
  <c r="B36" i="18"/>
  <c r="C36" i="18"/>
  <c r="D36" i="18"/>
  <c r="D2" i="18"/>
  <c r="C2" i="18"/>
  <c r="B2" i="18"/>
  <c r="Y3" i="18"/>
  <c r="AB3" i="18" s="1"/>
  <c r="Y4" i="18"/>
  <c r="AB4" i="18" s="1"/>
  <c r="Y15" i="18"/>
  <c r="AB15" i="18" s="1"/>
  <c r="Y16" i="18"/>
  <c r="AA16" i="18" s="1"/>
  <c r="Y17" i="18"/>
  <c r="AB17" i="18" s="1"/>
  <c r="Y18" i="18"/>
  <c r="AB18" i="18" s="1"/>
  <c r="Y19" i="18"/>
  <c r="AB19" i="18" s="1"/>
  <c r="Y20" i="18"/>
  <c r="AB20" i="18" s="1"/>
  <c r="Y21" i="18"/>
  <c r="AA21" i="18" s="1"/>
  <c r="Y22" i="18"/>
  <c r="AB22" i="18" s="1"/>
  <c r="Y23" i="18"/>
  <c r="AB23" i="18" s="1"/>
  <c r="Y5" i="18"/>
  <c r="AA5" i="18" s="1"/>
  <c r="Y6" i="18"/>
  <c r="AB6" i="18" s="1"/>
  <c r="Y7" i="18"/>
  <c r="AB7" i="18" s="1"/>
  <c r="Y8" i="18"/>
  <c r="AB8" i="18" s="1"/>
  <c r="Y9" i="18"/>
  <c r="AB9" i="18" s="1"/>
  <c r="Y10" i="18"/>
  <c r="AA10" i="18" s="1"/>
  <c r="Y11" i="18"/>
  <c r="AB11" i="18" s="1"/>
  <c r="Y12" i="18"/>
  <c r="AB12" i="18" s="1"/>
  <c r="Y13" i="18"/>
  <c r="AA13" i="18" s="1"/>
  <c r="Y14" i="18"/>
  <c r="AB14" i="18" s="1"/>
  <c r="Y24" i="18"/>
  <c r="AB24" i="18" s="1"/>
  <c r="Y25" i="18"/>
  <c r="AB25" i="18" s="1"/>
  <c r="Y26" i="18"/>
  <c r="AB26" i="18" s="1"/>
  <c r="Y27" i="18"/>
  <c r="AA27" i="18" s="1"/>
  <c r="Y28" i="18"/>
  <c r="AB28" i="18" s="1"/>
  <c r="Y29" i="18"/>
  <c r="AB29" i="18" s="1"/>
  <c r="Y30" i="18"/>
  <c r="AA30" i="18" s="1"/>
  <c r="Y31" i="18"/>
  <c r="AB31" i="18" s="1"/>
  <c r="Y32" i="18"/>
  <c r="AB32" i="18" s="1"/>
  <c r="Y33" i="18"/>
  <c r="AB33" i="18" s="1"/>
  <c r="Y34" i="18"/>
  <c r="AB34" i="18" s="1"/>
  <c r="Y35" i="18"/>
  <c r="AA35" i="18" s="1"/>
  <c r="Y36" i="18"/>
  <c r="AB36" i="18" s="1"/>
  <c r="Y2" i="18"/>
  <c r="AB2" i="18" s="1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AF166" i="8"/>
  <c r="AG166" i="8"/>
  <c r="AH166" i="8"/>
  <c r="AI166" i="8"/>
  <c r="AJ166" i="8"/>
  <c r="AK166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AF154" i="8"/>
  <c r="AG154" i="8"/>
  <c r="AH154" i="8"/>
  <c r="AI154" i="8"/>
  <c r="AJ154" i="8"/>
  <c r="AK15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AF144" i="8"/>
  <c r="AG144" i="8"/>
  <c r="AH144" i="8"/>
  <c r="AI144" i="8"/>
  <c r="AJ144" i="8"/>
  <c r="AK144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AF140" i="8"/>
  <c r="AG140" i="8"/>
  <c r="AH140" i="8"/>
  <c r="AI140" i="8"/>
  <c r="AJ140" i="8"/>
  <c r="AK140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66" i="8"/>
  <c r="AL154" i="8"/>
  <c r="AL144" i="8"/>
  <c r="AL140" i="8"/>
  <c r="AL133" i="8"/>
  <c r="AL127" i="8"/>
  <c r="AL123" i="8"/>
  <c r="AA9" i="18" l="1"/>
  <c r="AA20" i="18"/>
  <c r="AB5" i="18"/>
  <c r="AB16" i="18"/>
  <c r="AA34" i="18"/>
  <c r="AB30" i="18"/>
  <c r="AA26" i="18"/>
  <c r="AB13" i="18"/>
  <c r="AA31" i="18"/>
  <c r="AA14" i="18"/>
  <c r="AA6" i="18"/>
  <c r="AA17" i="18"/>
  <c r="AB35" i="18"/>
  <c r="AB27" i="18"/>
  <c r="AB10" i="18"/>
  <c r="AB21" i="18"/>
  <c r="AA2" i="18"/>
  <c r="AA3" i="18"/>
  <c r="AA33" i="18"/>
  <c r="AA29" i="18"/>
  <c r="AA25" i="18"/>
  <c r="AA12" i="18"/>
  <c r="AA8" i="18"/>
  <c r="AA23" i="18"/>
  <c r="AA19" i="18"/>
  <c r="AA15" i="18"/>
  <c r="AA36" i="18"/>
  <c r="AA32" i="18"/>
  <c r="AA28" i="18"/>
  <c r="AA24" i="18"/>
  <c r="AA11" i="18"/>
  <c r="AA7" i="18"/>
  <c r="AA22" i="18"/>
  <c r="AA18" i="18"/>
  <c r="AA4" i="18"/>
  <c r="E114" i="8"/>
  <c r="F114" i="8"/>
  <c r="G114" i="8"/>
  <c r="H114" i="8"/>
  <c r="I114" i="8"/>
  <c r="J114" i="8"/>
  <c r="K114" i="8"/>
  <c r="L114" i="8"/>
  <c r="M114" i="8"/>
  <c r="N114" i="8"/>
  <c r="O114" i="8"/>
  <c r="D114" i="8"/>
  <c r="G60" i="10"/>
  <c r="G62" i="10"/>
  <c r="G6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1" i="10"/>
  <c r="O52" i="10"/>
  <c r="O53" i="10"/>
  <c r="O56" i="10"/>
  <c r="O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3" i="10"/>
  <c r="AM108" i="16" l="1"/>
  <c r="AK108" i="16"/>
  <c r="AJ108" i="16"/>
  <c r="AG108" i="16"/>
  <c r="AC108" i="16"/>
  <c r="AA108" i="16"/>
  <c r="AL108" i="16"/>
  <c r="AI108" i="16"/>
  <c r="AF108" i="16"/>
  <c r="Z108" i="16"/>
  <c r="Y108" i="16"/>
  <c r="X108" i="16"/>
  <c r="W108" i="16"/>
  <c r="V108" i="16"/>
  <c r="U108" i="16"/>
  <c r="T108" i="16"/>
  <c r="S108" i="16"/>
  <c r="AH108" i="16"/>
  <c r="AE108" i="16"/>
  <c r="AD108" i="16"/>
  <c r="AB108" i="16"/>
  <c r="P108" i="16"/>
  <c r="M108" i="16"/>
  <c r="G108" i="16"/>
  <c r="R108" i="16"/>
  <c r="O108" i="16"/>
  <c r="L108" i="16"/>
  <c r="K108" i="16"/>
  <c r="J108" i="16"/>
  <c r="F108" i="16"/>
  <c r="Q108" i="16"/>
  <c r="N108" i="16"/>
  <c r="I108" i="16"/>
  <c r="H108" i="16"/>
  <c r="E108" i="16"/>
  <c r="D108" i="16"/>
  <c r="C108" i="16"/>
  <c r="AM107" i="16"/>
  <c r="AK107" i="16"/>
  <c r="AJ107" i="16"/>
  <c r="AG107" i="16"/>
  <c r="AC107" i="16"/>
  <c r="AA107" i="16"/>
  <c r="AL107" i="16"/>
  <c r="AI107" i="16"/>
  <c r="AF107" i="16"/>
  <c r="Z107" i="16"/>
  <c r="Y107" i="16"/>
  <c r="X107" i="16"/>
  <c r="W107" i="16"/>
  <c r="V107" i="16"/>
  <c r="U107" i="16"/>
  <c r="T107" i="16"/>
  <c r="S107" i="16"/>
  <c r="AH107" i="16"/>
  <c r="AE107" i="16"/>
  <c r="AD107" i="16"/>
  <c r="AB107" i="16"/>
  <c r="P107" i="16"/>
  <c r="M107" i="16"/>
  <c r="G107" i="16"/>
  <c r="R107" i="16"/>
  <c r="O107" i="16"/>
  <c r="L107" i="16"/>
  <c r="K107" i="16"/>
  <c r="J107" i="16"/>
  <c r="F107" i="16"/>
  <c r="Q107" i="16"/>
  <c r="N107" i="16"/>
  <c r="I107" i="16"/>
  <c r="H107" i="16"/>
  <c r="E107" i="16"/>
  <c r="D107" i="16"/>
  <c r="C107" i="16"/>
  <c r="AM106" i="16"/>
  <c r="AK106" i="16"/>
  <c r="AJ106" i="16"/>
  <c r="AG106" i="16"/>
  <c r="AC106" i="16"/>
  <c r="AA106" i="16"/>
  <c r="AL106" i="16"/>
  <c r="AI106" i="16"/>
  <c r="AF106" i="16"/>
  <c r="Z106" i="16"/>
  <c r="Y106" i="16"/>
  <c r="X106" i="16"/>
  <c r="W106" i="16"/>
  <c r="V106" i="16"/>
  <c r="U106" i="16"/>
  <c r="T106" i="16"/>
  <c r="S106" i="16"/>
  <c r="AH106" i="16"/>
  <c r="AE106" i="16"/>
  <c r="AD106" i="16"/>
  <c r="AB106" i="16"/>
  <c r="P106" i="16"/>
  <c r="M106" i="16"/>
  <c r="G106" i="16"/>
  <c r="R106" i="16"/>
  <c r="O106" i="16"/>
  <c r="L106" i="16"/>
  <c r="K106" i="16"/>
  <c r="J106" i="16"/>
  <c r="F106" i="16"/>
  <c r="Q106" i="16"/>
  <c r="N106" i="16"/>
  <c r="I106" i="16"/>
  <c r="H106" i="16"/>
  <c r="E106" i="16"/>
  <c r="D106" i="16"/>
  <c r="C106" i="16"/>
  <c r="D5" i="15" l="1"/>
  <c r="E5" i="15"/>
  <c r="F5" i="15"/>
  <c r="D6" i="15"/>
  <c r="E6" i="15"/>
  <c r="F6" i="15"/>
  <c r="C6" i="15"/>
  <c r="C5" i="15"/>
  <c r="C2" i="15"/>
  <c r="D2" i="15"/>
  <c r="E2" i="15"/>
  <c r="F2" i="15"/>
  <c r="E3" i="15"/>
  <c r="F3" i="15"/>
  <c r="E4" i="15"/>
  <c r="F4" i="15"/>
  <c r="H54" i="10" l="1"/>
  <c r="G54" i="10" s="1"/>
  <c r="H50" i="10"/>
  <c r="G50" i="10" s="1"/>
  <c r="H3" i="10"/>
  <c r="Q3" i="10"/>
  <c r="H4" i="10"/>
  <c r="Q4" i="10"/>
  <c r="AB4" i="10"/>
  <c r="H5" i="10"/>
  <c r="Q5" i="10"/>
  <c r="AB5" i="10"/>
  <c r="H6" i="10"/>
  <c r="Q6" i="10"/>
  <c r="AB6" i="10"/>
  <c r="H7" i="10"/>
  <c r="Q7" i="10"/>
  <c r="AB7" i="10"/>
  <c r="H8" i="10"/>
  <c r="Q8" i="10"/>
  <c r="AB8" i="10"/>
  <c r="H9" i="10"/>
  <c r="Q9" i="10"/>
  <c r="AB9" i="10"/>
  <c r="H10" i="10"/>
  <c r="Q10" i="10"/>
  <c r="AB10" i="10"/>
  <c r="H11" i="10"/>
  <c r="Q11" i="10"/>
  <c r="H12" i="10"/>
  <c r="Q12" i="10"/>
  <c r="H13" i="10"/>
  <c r="Q13" i="10"/>
  <c r="H14" i="10"/>
  <c r="Q14" i="10"/>
  <c r="H15" i="10"/>
  <c r="Q15" i="10"/>
  <c r="H16" i="10"/>
  <c r="Q16" i="10"/>
  <c r="H17" i="10"/>
  <c r="Q17" i="10"/>
  <c r="H18" i="10"/>
  <c r="Q18" i="10"/>
  <c r="H19" i="10"/>
  <c r="Q19" i="10"/>
  <c r="H20" i="10"/>
  <c r="Q20" i="10"/>
  <c r="H21" i="10"/>
  <c r="Q21" i="10"/>
  <c r="H22" i="10"/>
  <c r="Q22" i="10"/>
  <c r="H23" i="10"/>
  <c r="Q23" i="10"/>
  <c r="H24" i="10"/>
  <c r="Q24" i="10"/>
  <c r="H25" i="10"/>
  <c r="Q25" i="10"/>
  <c r="H26" i="10"/>
  <c r="Q26" i="10"/>
  <c r="H27" i="10"/>
  <c r="Q27" i="10"/>
  <c r="H28" i="10"/>
  <c r="Q28" i="10"/>
  <c r="H29" i="10"/>
  <c r="Q29" i="10"/>
  <c r="H30" i="10"/>
  <c r="Q30" i="10"/>
  <c r="H31" i="10"/>
  <c r="Q31" i="10"/>
  <c r="H32" i="10"/>
  <c r="Q32" i="10"/>
  <c r="H33" i="10"/>
  <c r="Q33" i="10"/>
  <c r="H34" i="10"/>
  <c r="Q34" i="10"/>
  <c r="H35" i="10"/>
  <c r="Q35" i="10"/>
  <c r="H36" i="10"/>
  <c r="Q36" i="10"/>
  <c r="H37" i="10"/>
  <c r="Q37" i="10"/>
  <c r="H38" i="10"/>
  <c r="Q38" i="10"/>
  <c r="H39" i="10"/>
  <c r="G39" i="10" s="1"/>
  <c r="Q39" i="10"/>
  <c r="H40" i="10"/>
  <c r="G40" i="10" s="1"/>
  <c r="Q40" i="10"/>
  <c r="H41" i="10"/>
  <c r="G41" i="10" s="1"/>
  <c r="Q41" i="10"/>
  <c r="H42" i="10"/>
  <c r="G42" i="10" s="1"/>
  <c r="Q42" i="10"/>
  <c r="H43" i="10"/>
  <c r="G43" i="10" s="1"/>
  <c r="Q43" i="10"/>
  <c r="H44" i="10"/>
  <c r="G44" i="10" s="1"/>
  <c r="Q44" i="10"/>
  <c r="H45" i="10"/>
  <c r="G45" i="10" s="1"/>
  <c r="Q45" i="10"/>
  <c r="H46" i="10"/>
  <c r="G46" i="10" s="1"/>
  <c r="Q46" i="10"/>
  <c r="H47" i="10"/>
  <c r="G47" i="10" s="1"/>
  <c r="Q47" i="10"/>
  <c r="H48" i="10"/>
  <c r="G48" i="10" s="1"/>
  <c r="Q48" i="10"/>
  <c r="H49" i="10"/>
  <c r="G49" i="10" s="1"/>
  <c r="Q49" i="10"/>
  <c r="H51" i="10"/>
  <c r="G51" i="10" s="1"/>
  <c r="Q51" i="10"/>
  <c r="H52" i="10"/>
  <c r="G52" i="10" s="1"/>
  <c r="Q52" i="10"/>
  <c r="H53" i="10"/>
  <c r="G53" i="10" s="1"/>
  <c r="Q53" i="10"/>
  <c r="H55" i="10"/>
  <c r="G55" i="10" s="1"/>
  <c r="H56" i="10"/>
  <c r="G56" i="10" s="1"/>
  <c r="Q56" i="10"/>
  <c r="C2" i="9"/>
  <c r="D2" i="9"/>
  <c r="E2" i="9"/>
  <c r="F2" i="9"/>
  <c r="F117" i="9" s="1"/>
  <c r="G2" i="9"/>
  <c r="H2" i="9"/>
  <c r="I2" i="9"/>
  <c r="J2" i="9"/>
  <c r="J117" i="9" s="1"/>
  <c r="K2" i="9"/>
  <c r="L2" i="9"/>
  <c r="M2" i="9"/>
  <c r="N2" i="9"/>
  <c r="N117" i="9" s="1"/>
  <c r="O2" i="9"/>
  <c r="P2" i="9"/>
  <c r="Q2" i="9"/>
  <c r="R2" i="9"/>
  <c r="R117" i="9" s="1"/>
  <c r="S2" i="9"/>
  <c r="T2" i="9"/>
  <c r="U2" i="9"/>
  <c r="V2" i="9"/>
  <c r="V117" i="9" s="1"/>
  <c r="W2" i="9"/>
  <c r="X2" i="9"/>
  <c r="Y2" i="9"/>
  <c r="Z2" i="9"/>
  <c r="Z118" i="9" s="1"/>
  <c r="AA2" i="9"/>
  <c r="AB2" i="9"/>
  <c r="AC2" i="9"/>
  <c r="AD2" i="9"/>
  <c r="AD117" i="9" s="1"/>
  <c r="AE26" i="9"/>
  <c r="AF26" i="9"/>
  <c r="AH26" i="9"/>
  <c r="AE28" i="9"/>
  <c r="AF28" i="9"/>
  <c r="AG28" i="9"/>
  <c r="AH28" i="9"/>
  <c r="AE34" i="9"/>
  <c r="AF34" i="9"/>
  <c r="AG34" i="9"/>
  <c r="AH34" i="9"/>
  <c r="AE47" i="9"/>
  <c r="AF47" i="9"/>
  <c r="AG47" i="9"/>
  <c r="AH47" i="9"/>
  <c r="AE49" i="9"/>
  <c r="AF49" i="9"/>
  <c r="AG49" i="9"/>
  <c r="AH49" i="9"/>
  <c r="AE54" i="9"/>
  <c r="AF54" i="9"/>
  <c r="AG54" i="9"/>
  <c r="AH54" i="9"/>
  <c r="AE105" i="9"/>
  <c r="AF105" i="9"/>
  <c r="AG105" i="9"/>
  <c r="AH105" i="9"/>
  <c r="AE109" i="9"/>
  <c r="AF109" i="9"/>
  <c r="AG109" i="9"/>
  <c r="AH109" i="9"/>
  <c r="AE110" i="9"/>
  <c r="AF110" i="9"/>
  <c r="AG110" i="9"/>
  <c r="AH110" i="9"/>
  <c r="AE98" i="9"/>
  <c r="AF98" i="9"/>
  <c r="AG98" i="9"/>
  <c r="AH98" i="9"/>
  <c r="AE104" i="9"/>
  <c r="AF104" i="9"/>
  <c r="AG104" i="9"/>
  <c r="AH104" i="9"/>
  <c r="AE112" i="9"/>
  <c r="AF112" i="9"/>
  <c r="AG112" i="9"/>
  <c r="AH112" i="9"/>
  <c r="AI112" i="9"/>
  <c r="AJ112" i="9"/>
  <c r="AK112" i="9"/>
  <c r="AL112" i="9"/>
  <c r="AE81" i="9"/>
  <c r="AF81" i="9"/>
  <c r="AG81" i="9"/>
  <c r="AH81" i="9"/>
  <c r="AI81" i="9"/>
  <c r="AJ81" i="9"/>
  <c r="AK81" i="9"/>
  <c r="AL81" i="9"/>
  <c r="AE111" i="9"/>
  <c r="AF111" i="9"/>
  <c r="AG111" i="9"/>
  <c r="AH111" i="9"/>
  <c r="AI111" i="9"/>
  <c r="AJ111" i="9"/>
  <c r="AK111" i="9"/>
  <c r="AL111" i="9"/>
  <c r="AE32" i="9"/>
  <c r="AF32" i="9"/>
  <c r="AI32" i="9"/>
  <c r="AJ32" i="9"/>
  <c r="AK32" i="9"/>
  <c r="AL32" i="9"/>
  <c r="AE97" i="9"/>
  <c r="AF97" i="9"/>
  <c r="AI97" i="9"/>
  <c r="AJ97" i="9"/>
  <c r="AK97" i="9"/>
  <c r="AL97" i="9"/>
  <c r="AE99" i="9"/>
  <c r="AF99" i="9"/>
  <c r="AI99" i="9"/>
  <c r="AJ99" i="9"/>
  <c r="AK99" i="9"/>
  <c r="AL99" i="9"/>
  <c r="AE17" i="9"/>
  <c r="AF17" i="9"/>
  <c r="AI17" i="9"/>
  <c r="AJ17" i="9"/>
  <c r="AK17" i="9"/>
  <c r="AL17" i="9"/>
  <c r="AE7" i="9"/>
  <c r="AF7" i="9"/>
  <c r="AI7" i="9"/>
  <c r="AJ7" i="9"/>
  <c r="AK7" i="9"/>
  <c r="AL7" i="9"/>
  <c r="AE12" i="9"/>
  <c r="AF12" i="9"/>
  <c r="AI12" i="9"/>
  <c r="AJ12" i="9"/>
  <c r="AK12" i="9"/>
  <c r="AL12" i="9"/>
  <c r="AE53" i="9"/>
  <c r="AF53" i="9"/>
  <c r="AI53" i="9"/>
  <c r="AJ53" i="9"/>
  <c r="AK53" i="9"/>
  <c r="AL53" i="9"/>
  <c r="AE62" i="9"/>
  <c r="AF62" i="9"/>
  <c r="AI62" i="9"/>
  <c r="AJ62" i="9"/>
  <c r="AK62" i="9"/>
  <c r="AL62" i="9"/>
  <c r="AE66" i="9"/>
  <c r="AF66" i="9"/>
  <c r="AI66" i="9"/>
  <c r="AJ66" i="9"/>
  <c r="AK66" i="9"/>
  <c r="AL66" i="9"/>
  <c r="AE67" i="9"/>
  <c r="AF67" i="9"/>
  <c r="AI67" i="9"/>
  <c r="AJ67" i="9"/>
  <c r="AK67" i="9"/>
  <c r="AL67" i="9"/>
  <c r="AE68" i="9"/>
  <c r="AF68" i="9"/>
  <c r="AI68" i="9"/>
  <c r="AJ68" i="9"/>
  <c r="AK68" i="9"/>
  <c r="AL68" i="9"/>
  <c r="AE69" i="9"/>
  <c r="AF69" i="9"/>
  <c r="AI69" i="9"/>
  <c r="AJ69" i="9"/>
  <c r="AK69" i="9"/>
  <c r="AL69" i="9"/>
  <c r="AE70" i="9"/>
  <c r="AF70" i="9"/>
  <c r="AI70" i="9"/>
  <c r="AJ70" i="9"/>
  <c r="AK70" i="9"/>
  <c r="AL70" i="9"/>
  <c r="AE71" i="9"/>
  <c r="AF71" i="9"/>
  <c r="AI71" i="9"/>
  <c r="AJ71" i="9"/>
  <c r="AK71" i="9"/>
  <c r="AL71" i="9"/>
  <c r="AE73" i="9"/>
  <c r="AF73" i="9"/>
  <c r="AI73" i="9"/>
  <c r="AJ73" i="9"/>
  <c r="AK73" i="9"/>
  <c r="AL73" i="9"/>
  <c r="AE74" i="9"/>
  <c r="AF74" i="9"/>
  <c r="AI74" i="9"/>
  <c r="AJ74" i="9"/>
  <c r="AK74" i="9"/>
  <c r="AL74" i="9"/>
  <c r="AE75" i="9"/>
  <c r="AF75" i="9"/>
  <c r="AI75" i="9"/>
  <c r="AJ75" i="9"/>
  <c r="AK75" i="9"/>
  <c r="AL75" i="9"/>
  <c r="AE76" i="9"/>
  <c r="AF76" i="9"/>
  <c r="AI76" i="9"/>
  <c r="AJ76" i="9"/>
  <c r="AK76" i="9"/>
  <c r="AL76" i="9"/>
  <c r="AE77" i="9"/>
  <c r="AF77" i="9"/>
  <c r="AI77" i="9"/>
  <c r="AJ77" i="9"/>
  <c r="AK77" i="9"/>
  <c r="AL77" i="9"/>
  <c r="AE78" i="9"/>
  <c r="AF78" i="9"/>
  <c r="AI78" i="9"/>
  <c r="AJ78" i="9"/>
  <c r="AK78" i="9"/>
  <c r="AL78" i="9"/>
  <c r="AE86" i="9"/>
  <c r="AF86" i="9"/>
  <c r="AI86" i="9"/>
  <c r="AJ86" i="9"/>
  <c r="AK86" i="9"/>
  <c r="AL86" i="9"/>
  <c r="AE4" i="9"/>
  <c r="AF4" i="9"/>
  <c r="AI4" i="9"/>
  <c r="AJ4" i="9"/>
  <c r="AK4" i="9"/>
  <c r="AL4" i="9"/>
  <c r="AE22" i="9"/>
  <c r="AF22" i="9"/>
  <c r="AI22" i="9"/>
  <c r="AJ22" i="9"/>
  <c r="AK22" i="9"/>
  <c r="AL22" i="9"/>
  <c r="AE33" i="9"/>
  <c r="AF33" i="9"/>
  <c r="AI33" i="9"/>
  <c r="AJ33" i="9"/>
  <c r="AK33" i="9"/>
  <c r="AL33" i="9"/>
  <c r="AE35" i="9"/>
  <c r="AF35" i="9"/>
  <c r="AI35" i="9"/>
  <c r="AJ35" i="9"/>
  <c r="AK35" i="9"/>
  <c r="AL35" i="9"/>
  <c r="AE36" i="9"/>
  <c r="AF36" i="9"/>
  <c r="AI36" i="9"/>
  <c r="AJ36" i="9"/>
  <c r="AK36" i="9"/>
  <c r="AL36" i="9"/>
  <c r="AE37" i="9"/>
  <c r="AF37" i="9"/>
  <c r="AI37" i="9"/>
  <c r="AJ37" i="9"/>
  <c r="AK37" i="9"/>
  <c r="AL37" i="9"/>
  <c r="AE38" i="9"/>
  <c r="AF38" i="9"/>
  <c r="AI38" i="9"/>
  <c r="AJ38" i="9"/>
  <c r="AK38" i="9"/>
  <c r="AL38" i="9"/>
  <c r="AE52" i="9"/>
  <c r="AF52" i="9"/>
  <c r="AI52" i="9"/>
  <c r="AJ52" i="9"/>
  <c r="AK52" i="9"/>
  <c r="AL52" i="9"/>
  <c r="AE82" i="9"/>
  <c r="AF82" i="9"/>
  <c r="AI82" i="9"/>
  <c r="AJ82" i="9"/>
  <c r="AK82" i="9"/>
  <c r="AL82" i="9"/>
  <c r="AE85" i="9"/>
  <c r="AF85" i="9"/>
  <c r="AI85" i="9"/>
  <c r="AJ85" i="9"/>
  <c r="AK85" i="9"/>
  <c r="AL85" i="9"/>
  <c r="AE89" i="9"/>
  <c r="AF89" i="9"/>
  <c r="AI89" i="9"/>
  <c r="AJ89" i="9"/>
  <c r="AK89" i="9"/>
  <c r="AL89" i="9"/>
  <c r="AE90" i="9"/>
  <c r="AF90" i="9"/>
  <c r="AI90" i="9"/>
  <c r="AJ90" i="9"/>
  <c r="AK90" i="9"/>
  <c r="AL90" i="9"/>
  <c r="AE91" i="9"/>
  <c r="AF91" i="9"/>
  <c r="AI91" i="9"/>
  <c r="AJ91" i="9"/>
  <c r="AK91" i="9"/>
  <c r="AL91" i="9"/>
  <c r="AE96" i="9"/>
  <c r="AF96" i="9"/>
  <c r="AI96" i="9"/>
  <c r="AJ96" i="9"/>
  <c r="AK96" i="9"/>
  <c r="AL96" i="9"/>
  <c r="AE101" i="9"/>
  <c r="AF101" i="9"/>
  <c r="AI101" i="9"/>
  <c r="AJ101" i="9"/>
  <c r="AK101" i="9"/>
  <c r="AL101" i="9"/>
  <c r="AE103" i="9"/>
  <c r="AF103" i="9"/>
  <c r="AI103" i="9"/>
  <c r="AJ103" i="9"/>
  <c r="AK103" i="9"/>
  <c r="AL103" i="9"/>
  <c r="AE107" i="9"/>
  <c r="AF107" i="9"/>
  <c r="AI107" i="9"/>
  <c r="AJ107" i="9"/>
  <c r="AK107" i="9"/>
  <c r="AL107" i="9"/>
  <c r="AE108" i="9"/>
  <c r="AF108" i="9"/>
  <c r="AI108" i="9"/>
  <c r="AJ108" i="9"/>
  <c r="AK108" i="9"/>
  <c r="AL108" i="9"/>
  <c r="AE6" i="9"/>
  <c r="AF6" i="9"/>
  <c r="AI6" i="9"/>
  <c r="AJ6" i="9"/>
  <c r="AK6" i="9"/>
  <c r="AL6" i="9"/>
  <c r="AE3" i="9"/>
  <c r="AF3" i="9"/>
  <c r="AI3" i="9"/>
  <c r="AJ3" i="9"/>
  <c r="AK3" i="9"/>
  <c r="AL3" i="9"/>
  <c r="AE5" i="9"/>
  <c r="AF5" i="9"/>
  <c r="AI5" i="9"/>
  <c r="AJ5" i="9"/>
  <c r="AK5" i="9"/>
  <c r="AL5" i="9"/>
  <c r="AE10" i="9"/>
  <c r="AF10" i="9"/>
  <c r="AI10" i="9"/>
  <c r="AJ10" i="9"/>
  <c r="AK10" i="9"/>
  <c r="AL10" i="9"/>
  <c r="AE11" i="9"/>
  <c r="AF11" i="9"/>
  <c r="AI11" i="9"/>
  <c r="AJ11" i="9"/>
  <c r="AK11" i="9"/>
  <c r="AL11" i="9"/>
  <c r="AE13" i="9"/>
  <c r="AF13" i="9"/>
  <c r="AI13" i="9"/>
  <c r="AJ13" i="9"/>
  <c r="AK13" i="9"/>
  <c r="AL13" i="9"/>
  <c r="AE16" i="9"/>
  <c r="AF16" i="9"/>
  <c r="AI16" i="9"/>
  <c r="AJ16" i="9"/>
  <c r="AK16" i="9"/>
  <c r="AL16" i="9"/>
  <c r="AE18" i="9"/>
  <c r="AF18" i="9"/>
  <c r="AI18" i="9"/>
  <c r="AJ18" i="9"/>
  <c r="AK18" i="9"/>
  <c r="AL18" i="9"/>
  <c r="AE19" i="9"/>
  <c r="AF19" i="9"/>
  <c r="AI19" i="9"/>
  <c r="AJ19" i="9"/>
  <c r="AK19" i="9"/>
  <c r="AL19" i="9"/>
  <c r="AE23" i="9"/>
  <c r="AF23" i="9"/>
  <c r="AI23" i="9"/>
  <c r="AJ23" i="9"/>
  <c r="AK23" i="9"/>
  <c r="AL23" i="9"/>
  <c r="AE30" i="9"/>
  <c r="AF30" i="9"/>
  <c r="AI30" i="9"/>
  <c r="AJ30" i="9"/>
  <c r="AK30" i="9"/>
  <c r="AL30" i="9"/>
  <c r="AE41" i="9"/>
  <c r="AF41" i="9"/>
  <c r="AI41" i="9"/>
  <c r="AJ41" i="9"/>
  <c r="AK41" i="9"/>
  <c r="AL41" i="9"/>
  <c r="AE43" i="9"/>
  <c r="AF43" i="9"/>
  <c r="AI43" i="9"/>
  <c r="AJ43" i="9"/>
  <c r="AK43" i="9"/>
  <c r="AL43" i="9"/>
  <c r="AE45" i="9"/>
  <c r="AF45" i="9"/>
  <c r="AI45" i="9"/>
  <c r="AJ45" i="9"/>
  <c r="AK45" i="9"/>
  <c r="AL45" i="9"/>
  <c r="AE46" i="9"/>
  <c r="AF46" i="9"/>
  <c r="AI46" i="9"/>
  <c r="AJ46" i="9"/>
  <c r="AK46" i="9"/>
  <c r="AL46" i="9"/>
  <c r="AE48" i="9"/>
  <c r="AF48" i="9"/>
  <c r="AI48" i="9"/>
  <c r="AJ48" i="9"/>
  <c r="AK48" i="9"/>
  <c r="AL48" i="9"/>
  <c r="AE50" i="9"/>
  <c r="AF50" i="9"/>
  <c r="AI50" i="9"/>
  <c r="AJ50" i="9"/>
  <c r="AK50" i="9"/>
  <c r="AL50" i="9"/>
  <c r="AE51" i="9"/>
  <c r="AF51" i="9"/>
  <c r="AI51" i="9"/>
  <c r="AJ51" i="9"/>
  <c r="AK51" i="9"/>
  <c r="AL51" i="9"/>
  <c r="AE55" i="9"/>
  <c r="AF55" i="9"/>
  <c r="AI55" i="9"/>
  <c r="AJ55" i="9"/>
  <c r="AK55" i="9"/>
  <c r="AL55" i="9"/>
  <c r="AE56" i="9"/>
  <c r="AF56" i="9"/>
  <c r="AI56" i="9"/>
  <c r="AJ56" i="9"/>
  <c r="AK56" i="9"/>
  <c r="AL56" i="9"/>
  <c r="AE57" i="9"/>
  <c r="AF57" i="9"/>
  <c r="AI57" i="9"/>
  <c r="AJ57" i="9"/>
  <c r="AK57" i="9"/>
  <c r="AL57" i="9"/>
  <c r="AE58" i="9"/>
  <c r="AF58" i="9"/>
  <c r="AI58" i="9"/>
  <c r="AJ58" i="9"/>
  <c r="AK58" i="9"/>
  <c r="AL58" i="9"/>
  <c r="AE59" i="9"/>
  <c r="AF59" i="9"/>
  <c r="AI59" i="9"/>
  <c r="AJ59" i="9"/>
  <c r="AK59" i="9"/>
  <c r="AL59" i="9"/>
  <c r="AE60" i="9"/>
  <c r="AF60" i="9"/>
  <c r="AI60" i="9"/>
  <c r="AJ60" i="9"/>
  <c r="AK60" i="9"/>
  <c r="AL60" i="9"/>
  <c r="AE61" i="9"/>
  <c r="AF61" i="9"/>
  <c r="AI61" i="9"/>
  <c r="AJ61" i="9"/>
  <c r="AK61" i="9"/>
  <c r="AL61" i="9"/>
  <c r="AE63" i="9"/>
  <c r="AF63" i="9"/>
  <c r="AI63" i="9"/>
  <c r="AJ63" i="9"/>
  <c r="AK63" i="9"/>
  <c r="AL63" i="9"/>
  <c r="AE64" i="9"/>
  <c r="AF64" i="9"/>
  <c r="AI64" i="9"/>
  <c r="AJ64" i="9"/>
  <c r="AK64" i="9"/>
  <c r="AL64" i="9"/>
  <c r="AE65" i="9"/>
  <c r="AF65" i="9"/>
  <c r="AI65" i="9"/>
  <c r="AJ65" i="9"/>
  <c r="AK65" i="9"/>
  <c r="AL65" i="9"/>
  <c r="AE72" i="9"/>
  <c r="AF72" i="9"/>
  <c r="AI72" i="9"/>
  <c r="AJ72" i="9"/>
  <c r="AK72" i="9"/>
  <c r="AL72" i="9"/>
  <c r="AE79" i="9"/>
  <c r="AF79" i="9"/>
  <c r="AI79" i="9"/>
  <c r="AJ79" i="9"/>
  <c r="AK79" i="9"/>
  <c r="AL79" i="9"/>
  <c r="AE80" i="9"/>
  <c r="AF80" i="9"/>
  <c r="AI80" i="9"/>
  <c r="AJ80" i="9"/>
  <c r="AK80" i="9"/>
  <c r="AL80" i="9"/>
  <c r="AE83" i="9"/>
  <c r="AF83" i="9"/>
  <c r="AI83" i="9"/>
  <c r="AJ83" i="9"/>
  <c r="AK83" i="9"/>
  <c r="AL83" i="9"/>
  <c r="AE84" i="9"/>
  <c r="AF84" i="9"/>
  <c r="AI84" i="9"/>
  <c r="AJ84" i="9"/>
  <c r="AK84" i="9"/>
  <c r="AL84" i="9"/>
  <c r="AE87" i="9"/>
  <c r="AF87" i="9"/>
  <c r="AI87" i="9"/>
  <c r="AJ87" i="9"/>
  <c r="AK87" i="9"/>
  <c r="AL87" i="9"/>
  <c r="AE88" i="9"/>
  <c r="AF88" i="9"/>
  <c r="AI88" i="9"/>
  <c r="AJ88" i="9"/>
  <c r="AK88" i="9"/>
  <c r="AL88" i="9"/>
  <c r="AE92" i="9"/>
  <c r="AF92" i="9"/>
  <c r="AI92" i="9"/>
  <c r="AJ92" i="9"/>
  <c r="AK92" i="9"/>
  <c r="AL92" i="9"/>
  <c r="AE95" i="9"/>
  <c r="AF95" i="9"/>
  <c r="AI95" i="9"/>
  <c r="AJ95" i="9"/>
  <c r="AK95" i="9"/>
  <c r="AL95" i="9"/>
  <c r="AE100" i="9"/>
  <c r="AF100" i="9"/>
  <c r="AI100" i="9"/>
  <c r="AJ100" i="9"/>
  <c r="AK100" i="9"/>
  <c r="AL100" i="9"/>
  <c r="AE106" i="9"/>
  <c r="AF106" i="9"/>
  <c r="AI106" i="9"/>
  <c r="AJ106" i="9"/>
  <c r="AK106" i="9"/>
  <c r="AL106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C117" i="9"/>
  <c r="D117" i="9"/>
  <c r="E117" i="9"/>
  <c r="G117" i="9"/>
  <c r="H117" i="9"/>
  <c r="I117" i="9"/>
  <c r="K117" i="9"/>
  <c r="L117" i="9"/>
  <c r="M117" i="9"/>
  <c r="O117" i="9"/>
  <c r="P117" i="9"/>
  <c r="Q117" i="9"/>
  <c r="S117" i="9"/>
  <c r="T117" i="9"/>
  <c r="U117" i="9"/>
  <c r="W117" i="9"/>
  <c r="X117" i="9"/>
  <c r="Y117" i="9"/>
  <c r="AA117" i="9"/>
  <c r="AB117" i="9"/>
  <c r="AC117" i="9"/>
  <c r="C118" i="9"/>
  <c r="D118" i="9"/>
  <c r="E118" i="9"/>
  <c r="F118" i="9"/>
  <c r="G118" i="9"/>
  <c r="H118" i="9"/>
  <c r="I118" i="9"/>
  <c r="K118" i="9"/>
  <c r="L118" i="9"/>
  <c r="M118" i="9"/>
  <c r="O118" i="9"/>
  <c r="P118" i="9"/>
  <c r="Q118" i="9"/>
  <c r="S118" i="9"/>
  <c r="T118" i="9"/>
  <c r="U118" i="9"/>
  <c r="W118" i="9"/>
  <c r="X118" i="9"/>
  <c r="Y118" i="9"/>
  <c r="AA118" i="9"/>
  <c r="AB118" i="9"/>
  <c r="AC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N3" i="8"/>
  <c r="AO3" i="8"/>
  <c r="AQ3" i="8"/>
  <c r="AS3" i="8"/>
  <c r="AN13" i="8"/>
  <c r="AO13" i="8"/>
  <c r="AQ13" i="8"/>
  <c r="AS13" i="8"/>
  <c r="AN20" i="8"/>
  <c r="AO20" i="8"/>
  <c r="AQ20" i="8"/>
  <c r="AS20" i="8"/>
  <c r="AN21" i="8"/>
  <c r="AO21" i="8"/>
  <c r="AQ21" i="8"/>
  <c r="AS21" i="8"/>
  <c r="AN25" i="8"/>
  <c r="AO25" i="8"/>
  <c r="AQ25" i="8"/>
  <c r="AS25" i="8"/>
  <c r="AN26" i="8"/>
  <c r="AO26" i="8"/>
  <c r="AQ26" i="8"/>
  <c r="AS26" i="8"/>
  <c r="AN29" i="8"/>
  <c r="AO29" i="8"/>
  <c r="AQ29" i="8"/>
  <c r="AS29" i="8"/>
  <c r="AN35" i="8"/>
  <c r="AO35" i="8"/>
  <c r="AQ35" i="8"/>
  <c r="AS35" i="8"/>
  <c r="AN37" i="8"/>
  <c r="AO37" i="8"/>
  <c r="AQ37" i="8"/>
  <c r="AS37" i="8"/>
  <c r="AN39" i="8"/>
  <c r="AO39" i="8"/>
  <c r="AQ39" i="8"/>
  <c r="AS39" i="8"/>
  <c r="AN40" i="8"/>
  <c r="AO40" i="8"/>
  <c r="AQ40" i="8"/>
  <c r="AS40" i="8"/>
  <c r="AN45" i="8"/>
  <c r="AO45" i="8"/>
  <c r="AQ45" i="8"/>
  <c r="AS45" i="8"/>
  <c r="AN73" i="8"/>
  <c r="AO73" i="8"/>
  <c r="AQ73" i="8"/>
  <c r="AS73" i="8"/>
  <c r="AN75" i="8"/>
  <c r="AO75" i="8"/>
  <c r="AQ75" i="8"/>
  <c r="AS75" i="8"/>
  <c r="AN76" i="8"/>
  <c r="AO76" i="8"/>
  <c r="AQ76" i="8"/>
  <c r="AS76" i="8"/>
  <c r="AN79" i="8"/>
  <c r="AO79" i="8"/>
  <c r="AQ79" i="8"/>
  <c r="AS79" i="8"/>
  <c r="AN92" i="8"/>
  <c r="AO92" i="8"/>
  <c r="AQ92" i="8"/>
  <c r="AS92" i="8"/>
  <c r="AN93" i="8"/>
  <c r="AO93" i="8"/>
  <c r="AQ93" i="8"/>
  <c r="AS93" i="8"/>
  <c r="AN94" i="8"/>
  <c r="AO94" i="8"/>
  <c r="AQ94" i="8"/>
  <c r="AS94" i="8"/>
  <c r="AN99" i="8"/>
  <c r="AO99" i="8"/>
  <c r="AQ99" i="8"/>
  <c r="AS99" i="8"/>
  <c r="AN100" i="8"/>
  <c r="AO100" i="8"/>
  <c r="AQ100" i="8"/>
  <c r="AS100" i="8"/>
  <c r="AN101" i="8"/>
  <c r="AO101" i="8"/>
  <c r="AQ101" i="8"/>
  <c r="AS101" i="8"/>
  <c r="AN102" i="8"/>
  <c r="AO102" i="8"/>
  <c r="AQ102" i="8"/>
  <c r="AS102" i="8"/>
  <c r="AN103" i="8"/>
  <c r="AO103" i="8"/>
  <c r="AQ103" i="8"/>
  <c r="AS103" i="8"/>
  <c r="AN104" i="8"/>
  <c r="AO104" i="8"/>
  <c r="AQ104" i="8"/>
  <c r="AS104" i="8"/>
  <c r="AN107" i="8"/>
  <c r="AO107" i="8"/>
  <c r="AQ107" i="8"/>
  <c r="AS107" i="8"/>
  <c r="AN109" i="8"/>
  <c r="AO109" i="8"/>
  <c r="AQ109" i="8"/>
  <c r="AS109" i="8"/>
  <c r="AN110" i="8"/>
  <c r="AO110" i="8"/>
  <c r="AQ110" i="8"/>
  <c r="AS110" i="8"/>
  <c r="AN7" i="8"/>
  <c r="AO7" i="8"/>
  <c r="AP7" i="8"/>
  <c r="AQ7" i="8"/>
  <c r="AR7" i="8"/>
  <c r="AS7" i="8"/>
  <c r="AN15" i="8"/>
  <c r="AO15" i="8"/>
  <c r="AP15" i="8"/>
  <c r="AQ15" i="8"/>
  <c r="AR15" i="8"/>
  <c r="AS15" i="8"/>
  <c r="AN72" i="8"/>
  <c r="AO72" i="8"/>
  <c r="AP72" i="8"/>
  <c r="AQ72" i="8"/>
  <c r="AR72" i="8"/>
  <c r="AS72" i="8"/>
  <c r="AN80" i="8"/>
  <c r="AO80" i="8"/>
  <c r="AP80" i="8"/>
  <c r="AQ80" i="8"/>
  <c r="AR80" i="8"/>
  <c r="AS80" i="8"/>
  <c r="AN111" i="8"/>
  <c r="AO111" i="8"/>
  <c r="AP111" i="8"/>
  <c r="AQ111" i="8"/>
  <c r="AR111" i="8"/>
  <c r="AS111" i="8"/>
  <c r="AN112" i="8"/>
  <c r="AO112" i="8"/>
  <c r="AP112" i="8"/>
  <c r="AQ112" i="8"/>
  <c r="AR112" i="8"/>
  <c r="AS112" i="8"/>
  <c r="AN4" i="8"/>
  <c r="AO4" i="8"/>
  <c r="AP4" i="8"/>
  <c r="AQ4" i="8"/>
  <c r="AR4" i="8"/>
  <c r="AS4" i="8"/>
  <c r="AN6" i="8"/>
  <c r="AO6" i="8"/>
  <c r="AP6" i="8"/>
  <c r="AQ6" i="8"/>
  <c r="AR6" i="8"/>
  <c r="AS6" i="8"/>
  <c r="AN8" i="8"/>
  <c r="AO8" i="8"/>
  <c r="AP8" i="8"/>
  <c r="AQ8" i="8"/>
  <c r="AR8" i="8"/>
  <c r="AS8" i="8"/>
  <c r="AN9" i="8"/>
  <c r="AO9" i="8"/>
  <c r="AP9" i="8"/>
  <c r="AQ9" i="8"/>
  <c r="AR9" i="8"/>
  <c r="AS9" i="8"/>
  <c r="AN10" i="8"/>
  <c r="AO10" i="8"/>
  <c r="AP10" i="8"/>
  <c r="AQ10" i="8"/>
  <c r="AR10" i="8"/>
  <c r="AS10" i="8"/>
  <c r="AN11" i="8"/>
  <c r="AO11" i="8"/>
  <c r="AP11" i="8"/>
  <c r="AQ11" i="8"/>
  <c r="AR11" i="8"/>
  <c r="AS11" i="8"/>
  <c r="AN12" i="8"/>
  <c r="AO12" i="8"/>
  <c r="AP12" i="8"/>
  <c r="AQ12" i="8"/>
  <c r="AR12" i="8"/>
  <c r="AS12" i="8"/>
  <c r="AN14" i="8"/>
  <c r="AO14" i="8"/>
  <c r="AP14" i="8"/>
  <c r="AQ14" i="8"/>
  <c r="AR14" i="8"/>
  <c r="AS14" i="8"/>
  <c r="AN16" i="8"/>
  <c r="AO16" i="8"/>
  <c r="AP16" i="8"/>
  <c r="AQ16" i="8"/>
  <c r="AR16" i="8"/>
  <c r="AS16" i="8"/>
  <c r="AN17" i="8"/>
  <c r="AO17" i="8"/>
  <c r="AP17" i="8"/>
  <c r="AQ17" i="8"/>
  <c r="AR17" i="8"/>
  <c r="AS17" i="8"/>
  <c r="AN19" i="8"/>
  <c r="AO19" i="8"/>
  <c r="AP19" i="8"/>
  <c r="AQ19" i="8"/>
  <c r="AR19" i="8"/>
  <c r="AS19" i="8"/>
  <c r="AN22" i="8"/>
  <c r="AO22" i="8"/>
  <c r="AP22" i="8"/>
  <c r="AQ22" i="8"/>
  <c r="AR22" i="8"/>
  <c r="AS22" i="8"/>
  <c r="AN32" i="8"/>
  <c r="AO32" i="8"/>
  <c r="AP32" i="8"/>
  <c r="AQ32" i="8"/>
  <c r="AR32" i="8"/>
  <c r="AS32" i="8"/>
  <c r="AN33" i="8"/>
  <c r="AO33" i="8"/>
  <c r="AP33" i="8"/>
  <c r="AQ33" i="8"/>
  <c r="AR33" i="8"/>
  <c r="AS33" i="8"/>
  <c r="AN34" i="8"/>
  <c r="AO34" i="8"/>
  <c r="AP34" i="8"/>
  <c r="AQ34" i="8"/>
  <c r="AR34" i="8"/>
  <c r="AS34" i="8"/>
  <c r="AN36" i="8"/>
  <c r="AO36" i="8"/>
  <c r="AP36" i="8"/>
  <c r="AQ36" i="8"/>
  <c r="AR36" i="8"/>
  <c r="AS36" i="8"/>
  <c r="AN38" i="8"/>
  <c r="AO38" i="8"/>
  <c r="AP38" i="8"/>
  <c r="AQ38" i="8"/>
  <c r="AR38" i="8"/>
  <c r="AS38" i="8"/>
  <c r="AN41" i="8"/>
  <c r="AO41" i="8"/>
  <c r="AP41" i="8"/>
  <c r="AQ41" i="8"/>
  <c r="AR41" i="8"/>
  <c r="AS41" i="8"/>
  <c r="AN42" i="8"/>
  <c r="AO42" i="8"/>
  <c r="AP42" i="8"/>
  <c r="AQ42" i="8"/>
  <c r="AR42" i="8"/>
  <c r="AS42" i="8"/>
  <c r="AN44" i="8"/>
  <c r="AO44" i="8"/>
  <c r="AP44" i="8"/>
  <c r="AQ44" i="8"/>
  <c r="AR44" i="8"/>
  <c r="AS44" i="8"/>
  <c r="AN46" i="8"/>
  <c r="AO46" i="8"/>
  <c r="AP46" i="8"/>
  <c r="AQ46" i="8"/>
  <c r="AR46" i="8"/>
  <c r="AS46" i="8"/>
  <c r="AN47" i="8"/>
  <c r="AO47" i="8"/>
  <c r="AP47" i="8"/>
  <c r="AQ47" i="8"/>
  <c r="AR47" i="8"/>
  <c r="AS47" i="8"/>
  <c r="AN48" i="8"/>
  <c r="AO48" i="8"/>
  <c r="AP48" i="8"/>
  <c r="AQ48" i="8"/>
  <c r="AR48" i="8"/>
  <c r="AS48" i="8"/>
  <c r="AN49" i="8"/>
  <c r="AO49" i="8"/>
  <c r="AP49" i="8"/>
  <c r="AQ49" i="8"/>
  <c r="AR49" i="8"/>
  <c r="AS49" i="8"/>
  <c r="AN50" i="8"/>
  <c r="AO50" i="8"/>
  <c r="AP50" i="8"/>
  <c r="AQ50" i="8"/>
  <c r="AR50" i="8"/>
  <c r="AS50" i="8"/>
  <c r="AN51" i="8"/>
  <c r="AO51" i="8"/>
  <c r="AP51" i="8"/>
  <c r="AQ51" i="8"/>
  <c r="AR51" i="8"/>
  <c r="AS51" i="8"/>
  <c r="AN52" i="8"/>
  <c r="AO52" i="8"/>
  <c r="AP52" i="8"/>
  <c r="AQ52" i="8"/>
  <c r="AR52" i="8"/>
  <c r="AS52" i="8"/>
  <c r="AN53" i="8"/>
  <c r="AO53" i="8"/>
  <c r="AP53" i="8"/>
  <c r="AQ53" i="8"/>
  <c r="AR53" i="8"/>
  <c r="AS53" i="8"/>
  <c r="AN54" i="8"/>
  <c r="AO54" i="8"/>
  <c r="AP54" i="8"/>
  <c r="AQ54" i="8"/>
  <c r="AR54" i="8"/>
  <c r="AS54" i="8"/>
  <c r="AN55" i="8"/>
  <c r="AO55" i="8"/>
  <c r="AP55" i="8"/>
  <c r="AQ55" i="8"/>
  <c r="AR55" i="8"/>
  <c r="AS55" i="8"/>
  <c r="AN56" i="8"/>
  <c r="AO56" i="8"/>
  <c r="AP56" i="8"/>
  <c r="AQ56" i="8"/>
  <c r="AR56" i="8"/>
  <c r="AS56" i="8"/>
  <c r="AN57" i="8"/>
  <c r="AO57" i="8"/>
  <c r="AP57" i="8"/>
  <c r="AQ57" i="8"/>
  <c r="AR57" i="8"/>
  <c r="AS57" i="8"/>
  <c r="AN58" i="8"/>
  <c r="AO58" i="8"/>
  <c r="AP58" i="8"/>
  <c r="AQ58" i="8"/>
  <c r="AR58" i="8"/>
  <c r="AS58" i="8"/>
  <c r="AN59" i="8"/>
  <c r="AO59" i="8"/>
  <c r="AP59" i="8"/>
  <c r="AQ59" i="8"/>
  <c r="AR59" i="8"/>
  <c r="AS59" i="8"/>
  <c r="AN60" i="8"/>
  <c r="AO60" i="8"/>
  <c r="AP60" i="8"/>
  <c r="AQ60" i="8"/>
  <c r="AR60" i="8"/>
  <c r="AS60" i="8"/>
  <c r="AN61" i="8"/>
  <c r="AO61" i="8"/>
  <c r="AP61" i="8"/>
  <c r="AQ61" i="8"/>
  <c r="AR61" i="8"/>
  <c r="AS61" i="8"/>
  <c r="AN62" i="8"/>
  <c r="AO62" i="8"/>
  <c r="AP62" i="8"/>
  <c r="AQ62" i="8"/>
  <c r="AR62" i="8"/>
  <c r="AS62" i="8"/>
  <c r="AN63" i="8"/>
  <c r="AO63" i="8"/>
  <c r="AP63" i="8"/>
  <c r="AQ63" i="8"/>
  <c r="AR63" i="8"/>
  <c r="AS63" i="8"/>
  <c r="AN64" i="8"/>
  <c r="AO64" i="8"/>
  <c r="AP64" i="8"/>
  <c r="AQ64" i="8"/>
  <c r="AR64" i="8"/>
  <c r="AS64" i="8"/>
  <c r="AN65" i="8"/>
  <c r="AO65" i="8"/>
  <c r="AP65" i="8"/>
  <c r="AQ65" i="8"/>
  <c r="AR65" i="8"/>
  <c r="AS65" i="8"/>
  <c r="AN66" i="8"/>
  <c r="AO66" i="8"/>
  <c r="AP66" i="8"/>
  <c r="AQ66" i="8"/>
  <c r="AR66" i="8"/>
  <c r="AS66" i="8"/>
  <c r="AN67" i="8"/>
  <c r="AO67" i="8"/>
  <c r="AP67" i="8"/>
  <c r="AQ67" i="8"/>
  <c r="AR67" i="8"/>
  <c r="AS67" i="8"/>
  <c r="AN68" i="8"/>
  <c r="AO68" i="8"/>
  <c r="AP68" i="8"/>
  <c r="AQ68" i="8"/>
  <c r="AR68" i="8"/>
  <c r="AS68" i="8"/>
  <c r="AN69" i="8"/>
  <c r="AO69" i="8"/>
  <c r="AP69" i="8"/>
  <c r="AQ69" i="8"/>
  <c r="AR69" i="8"/>
  <c r="AS69" i="8"/>
  <c r="AN70" i="8"/>
  <c r="AO70" i="8"/>
  <c r="AP70" i="8"/>
  <c r="AQ70" i="8"/>
  <c r="AR70" i="8"/>
  <c r="AS70" i="8"/>
  <c r="AN71" i="8"/>
  <c r="AO71" i="8"/>
  <c r="AP71" i="8"/>
  <c r="AQ71" i="8"/>
  <c r="AR71" i="8"/>
  <c r="AS71" i="8"/>
  <c r="AN77" i="8"/>
  <c r="AO77" i="8"/>
  <c r="AP77" i="8"/>
  <c r="AQ77" i="8"/>
  <c r="AR77" i="8"/>
  <c r="AS77" i="8"/>
  <c r="AN78" i="8"/>
  <c r="AO78" i="8"/>
  <c r="AP78" i="8"/>
  <c r="AQ78" i="8"/>
  <c r="AR78" i="8"/>
  <c r="AS78" i="8"/>
  <c r="AN82" i="8"/>
  <c r="AO82" i="8"/>
  <c r="AP82" i="8"/>
  <c r="AQ82" i="8"/>
  <c r="AR82" i="8"/>
  <c r="AS82" i="8"/>
  <c r="AN83" i="8"/>
  <c r="AO83" i="8"/>
  <c r="AP83" i="8"/>
  <c r="AQ83" i="8"/>
  <c r="AR83" i="8"/>
  <c r="AS83" i="8"/>
  <c r="AN84" i="8"/>
  <c r="AO84" i="8"/>
  <c r="AP84" i="8"/>
  <c r="AQ84" i="8"/>
  <c r="AR84" i="8"/>
  <c r="AS84" i="8"/>
  <c r="AN88" i="8"/>
  <c r="AO88" i="8"/>
  <c r="AP88" i="8"/>
  <c r="AQ88" i="8"/>
  <c r="AR88" i="8"/>
  <c r="AS88" i="8"/>
  <c r="AN89" i="8"/>
  <c r="AO89" i="8"/>
  <c r="AP89" i="8"/>
  <c r="AQ89" i="8"/>
  <c r="AR89" i="8"/>
  <c r="AS89" i="8"/>
  <c r="AN96" i="8"/>
  <c r="AO96" i="8"/>
  <c r="AP96" i="8"/>
  <c r="AQ96" i="8"/>
  <c r="AR96" i="8"/>
  <c r="AS96" i="8"/>
  <c r="AN105" i="8"/>
  <c r="AO105" i="8"/>
  <c r="AP105" i="8"/>
  <c r="AQ105" i="8"/>
  <c r="AR105" i="8"/>
  <c r="AS105" i="8"/>
  <c r="AN5" i="8"/>
  <c r="AO5" i="8"/>
  <c r="AP5" i="8"/>
  <c r="AQ5" i="8"/>
  <c r="AR5" i="8"/>
  <c r="AS5" i="8"/>
  <c r="AN18" i="8"/>
  <c r="AO18" i="8"/>
  <c r="AP18" i="8"/>
  <c r="AQ18" i="8"/>
  <c r="AR18" i="8"/>
  <c r="AS18" i="8"/>
  <c r="AN23" i="8"/>
  <c r="AO23" i="8"/>
  <c r="AP23" i="8"/>
  <c r="AQ23" i="8"/>
  <c r="AR23" i="8"/>
  <c r="AS23" i="8"/>
  <c r="AN24" i="8"/>
  <c r="AO24" i="8"/>
  <c r="AP24" i="8"/>
  <c r="AQ24" i="8"/>
  <c r="AR24" i="8"/>
  <c r="AS24" i="8"/>
  <c r="AN27" i="8"/>
  <c r="AO27" i="8"/>
  <c r="AP27" i="8"/>
  <c r="AQ27" i="8"/>
  <c r="AR27" i="8"/>
  <c r="AS27" i="8"/>
  <c r="AN28" i="8"/>
  <c r="AO28" i="8"/>
  <c r="AP28" i="8"/>
  <c r="AQ28" i="8"/>
  <c r="AR28" i="8"/>
  <c r="AS28" i="8"/>
  <c r="AN30" i="8"/>
  <c r="AO30" i="8"/>
  <c r="AP30" i="8"/>
  <c r="AQ30" i="8"/>
  <c r="AR30" i="8"/>
  <c r="AS30" i="8"/>
  <c r="AN31" i="8"/>
  <c r="AO31" i="8"/>
  <c r="AP31" i="8"/>
  <c r="AQ31" i="8"/>
  <c r="AR31" i="8"/>
  <c r="AS31" i="8"/>
  <c r="AN43" i="8"/>
  <c r="AO43" i="8"/>
  <c r="AP43" i="8"/>
  <c r="AQ43" i="8"/>
  <c r="AR43" i="8"/>
  <c r="AS43" i="8"/>
  <c r="AN74" i="8"/>
  <c r="AO74" i="8"/>
  <c r="AP74" i="8"/>
  <c r="AQ74" i="8"/>
  <c r="AR74" i="8"/>
  <c r="AS74" i="8"/>
  <c r="AN81" i="8"/>
  <c r="AO81" i="8"/>
  <c r="AP81" i="8"/>
  <c r="AQ81" i="8"/>
  <c r="AR81" i="8"/>
  <c r="AS81" i="8"/>
  <c r="AN85" i="8"/>
  <c r="AO85" i="8"/>
  <c r="AP85" i="8"/>
  <c r="AQ85" i="8"/>
  <c r="AR85" i="8"/>
  <c r="AS85" i="8"/>
  <c r="AN86" i="8"/>
  <c r="AO86" i="8"/>
  <c r="AP86" i="8"/>
  <c r="AQ86" i="8"/>
  <c r="AR86" i="8"/>
  <c r="AS86" i="8"/>
  <c r="AN87" i="8"/>
  <c r="AO87" i="8"/>
  <c r="AP87" i="8"/>
  <c r="AQ87" i="8"/>
  <c r="AR87" i="8"/>
  <c r="AS87" i="8"/>
  <c r="AN90" i="8"/>
  <c r="AO90" i="8"/>
  <c r="AP90" i="8"/>
  <c r="AQ90" i="8"/>
  <c r="AR90" i="8"/>
  <c r="AS90" i="8"/>
  <c r="AN91" i="8"/>
  <c r="AO91" i="8"/>
  <c r="AP91" i="8"/>
  <c r="AQ91" i="8"/>
  <c r="AR91" i="8"/>
  <c r="AS91" i="8"/>
  <c r="AN95" i="8"/>
  <c r="AO95" i="8"/>
  <c r="AP95" i="8"/>
  <c r="AQ95" i="8"/>
  <c r="AR95" i="8"/>
  <c r="AS95" i="8"/>
  <c r="AN97" i="8"/>
  <c r="AO97" i="8"/>
  <c r="AP97" i="8"/>
  <c r="AQ97" i="8"/>
  <c r="AR97" i="8"/>
  <c r="AS97" i="8"/>
  <c r="AN98" i="8"/>
  <c r="AO98" i="8"/>
  <c r="AP98" i="8"/>
  <c r="AQ98" i="8"/>
  <c r="AR98" i="8"/>
  <c r="AS98" i="8"/>
  <c r="AN106" i="8"/>
  <c r="AO106" i="8"/>
  <c r="AP106" i="8"/>
  <c r="AQ106" i="8"/>
  <c r="AR106" i="8"/>
  <c r="AS106" i="8"/>
  <c r="AN108" i="8"/>
  <c r="AO108" i="8"/>
  <c r="AP108" i="8"/>
  <c r="AQ108" i="8"/>
  <c r="AR108" i="8"/>
  <c r="AS108" i="8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R118" i="9" l="1"/>
  <c r="J118" i="9"/>
  <c r="Z117" i="9"/>
  <c r="AD118" i="9"/>
  <c r="V118" i="9"/>
  <c r="N118" i="9"/>
  <c r="AS2" i="8"/>
  <c r="G31" i="10"/>
  <c r="G32" i="10"/>
  <c r="G30" i="10"/>
  <c r="G11" i="10"/>
  <c r="G15" i="10"/>
  <c r="G9" i="10"/>
  <c r="G10" i="10"/>
  <c r="G12" i="10"/>
  <c r="G16" i="10"/>
  <c r="G13" i="10"/>
  <c r="G14" i="10"/>
  <c r="G35" i="10"/>
  <c r="G33" i="10"/>
  <c r="G34" i="10"/>
  <c r="G36" i="10"/>
  <c r="G37" i="10"/>
  <c r="G38" i="10"/>
  <c r="G19" i="10"/>
  <c r="G23" i="10"/>
  <c r="G17" i="10"/>
  <c r="G18" i="10"/>
  <c r="G20" i="10"/>
  <c r="G21" i="10"/>
  <c r="G22" i="10"/>
  <c r="G27" i="10"/>
  <c r="G28" i="10"/>
  <c r="G29" i="10"/>
  <c r="G3" i="10"/>
  <c r="G7" i="10"/>
  <c r="G4" i="10"/>
  <c r="G8" i="10"/>
  <c r="G5" i="10"/>
  <c r="G6" i="10"/>
  <c r="G25" i="10"/>
  <c r="G26" i="10"/>
  <c r="G24" i="10"/>
  <c r="AR103" i="8"/>
  <c r="E61" i="10"/>
  <c r="E60" i="10"/>
  <c r="Q60" i="10"/>
  <c r="Q61" i="10"/>
  <c r="AL2" i="9"/>
  <c r="AK2" i="9"/>
  <c r="AQ2" i="8"/>
  <c r="Q65" i="10" l="1"/>
</calcChain>
</file>

<file path=xl/sharedStrings.xml><?xml version="1.0" encoding="utf-8"?>
<sst xmlns="http://schemas.openxmlformats.org/spreadsheetml/2006/main" count="3528" uniqueCount="514">
  <si>
    <t>NA</t>
  </si>
  <si>
    <t>P</t>
  </si>
  <si>
    <t>P5</t>
  </si>
  <si>
    <t>P4</t>
  </si>
  <si>
    <t>P2</t>
  </si>
  <si>
    <t>na</t>
  </si>
  <si>
    <t>N</t>
  </si>
  <si>
    <t>N3</t>
  </si>
  <si>
    <t>N2</t>
  </si>
  <si>
    <t>N5</t>
  </si>
  <si>
    <t>RIM8-1</t>
  </si>
  <si>
    <t>trt</t>
  </si>
  <si>
    <t>ISO_ID</t>
  </si>
  <si>
    <t>P3</t>
  </si>
  <si>
    <t>P1</t>
  </si>
  <si>
    <t>N1</t>
  </si>
  <si>
    <t>Chemostat</t>
  </si>
  <si>
    <t>WH7803</t>
  </si>
  <si>
    <t>Time Point</t>
  </si>
  <si>
    <t>Day</t>
  </si>
  <si>
    <t>Resistance to all phages</t>
  </si>
  <si>
    <t>Resistance to N phages</t>
  </si>
  <si>
    <t>Resistance to P phages</t>
  </si>
  <si>
    <t>21P5S1</t>
  </si>
  <si>
    <t>19P5S2</t>
  </si>
  <si>
    <t>16P5S2</t>
  </si>
  <si>
    <t>05P5S4</t>
  </si>
  <si>
    <t>03P5S3</t>
  </si>
  <si>
    <t>01P5S1</t>
  </si>
  <si>
    <t>21P4S2</t>
  </si>
  <si>
    <t>12P4S2</t>
  </si>
  <si>
    <t>05P4S4</t>
  </si>
  <si>
    <t>01P4S5</t>
  </si>
  <si>
    <t>21P3S4</t>
  </si>
  <si>
    <t>19P3S4</t>
  </si>
  <si>
    <t>16P3S2</t>
  </si>
  <si>
    <t>12P3S4</t>
  </si>
  <si>
    <t>05P3S1</t>
  </si>
  <si>
    <t>03P3S5</t>
  </si>
  <si>
    <t>01P3S1</t>
  </si>
  <si>
    <t>12P2S4</t>
  </si>
  <si>
    <t>05P2S2</t>
  </si>
  <si>
    <t>05P2S1</t>
  </si>
  <si>
    <t>03P2S4</t>
  </si>
  <si>
    <t>16N5S4</t>
  </si>
  <si>
    <t>03N5S2</t>
  </si>
  <si>
    <t>01N5S4</t>
  </si>
  <si>
    <t>21N3S2</t>
  </si>
  <si>
    <t>05N3S3</t>
  </si>
  <si>
    <t>03N3S4</t>
  </si>
  <si>
    <t>03N3S2</t>
  </si>
  <si>
    <t>01N3S3</t>
  </si>
  <si>
    <t>21N2S3</t>
  </si>
  <si>
    <t>05N2S5</t>
  </si>
  <si>
    <t>03N2S5</t>
  </si>
  <si>
    <t>01N2S4</t>
  </si>
  <si>
    <t>03N1S2</t>
  </si>
  <si>
    <t>Res_all</t>
  </si>
  <si>
    <t>Res_N</t>
  </si>
  <si>
    <t>Res_P</t>
  </si>
  <si>
    <t>PL</t>
  </si>
  <si>
    <t>NL</t>
  </si>
  <si>
    <t>Exposed</t>
  </si>
  <si>
    <t>Control</t>
  </si>
  <si>
    <t>S</t>
  </si>
  <si>
    <r>
      <t>D603D (GA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</si>
  <si>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hypothetical protein</t>
  </si>
  <si>
    <r>
      <t>SynWH7803_2356</t>
    </r>
    <r>
      <rPr>
        <sz val="11"/>
        <color rgb="FF000000"/>
        <rFont val="Arial"/>
        <family val="2"/>
      </rPr>
      <t> ←</t>
    </r>
  </si>
  <si>
    <r>
      <t>N633N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</si>
  <si>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intergenic (‑72/‑44)</t>
  </si>
  <si>
    <t>G→T</t>
  </si>
  <si>
    <t>phosphoribosylaminoimidazole carboxylase catalytic subunit/N‑acetylglucosamine‑6‑phosphate deacetylase</t>
  </si>
  <si>
    <r>
      <t>purE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nagA</t>
    </r>
  </si>
  <si>
    <r>
      <t>L414F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TT→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TT) </t>
    </r>
  </si>
  <si>
    <t>G→A</t>
  </si>
  <si>
    <t>Na+/H+ antiporter</t>
  </si>
  <si>
    <r>
      <t>SynWH7803_2230</t>
    </r>
    <r>
      <rPr>
        <sz val="11"/>
        <color rgb="FF000000"/>
        <rFont val="Arial"/>
        <family val="2"/>
      </rPr>
      <t> ←</t>
    </r>
  </si>
  <si>
    <r>
      <t>G328D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</si>
  <si>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t>Fe‑S oxidoreductase</t>
  </si>
  <si>
    <r>
      <t>SynWH7803_2208</t>
    </r>
    <r>
      <rPr>
        <sz val="11"/>
        <color rgb="FF000000"/>
        <rFont val="Arial"/>
        <family val="2"/>
      </rPr>
      <t> →</t>
    </r>
  </si>
  <si>
    <r>
      <t>V70L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TG→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TG) </t>
    </r>
  </si>
  <si>
    <t>C→A</t>
  </si>
  <si>
    <r>
      <t>SynWH7803_1882</t>
    </r>
    <r>
      <rPr>
        <sz val="11"/>
        <color rgb="FF000000"/>
        <rFont val="Arial"/>
        <family val="2"/>
      </rPr>
      <t> ←</t>
    </r>
  </si>
  <si>
    <r>
      <t>G163S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GT) </t>
    </r>
  </si>
  <si>
    <t>glycosyltransferase family protein</t>
  </si>
  <si>
    <r>
      <t>SynWH7803_1859</t>
    </r>
    <r>
      <rPr>
        <sz val="11"/>
        <color rgb="FF000000"/>
        <rFont val="Arial"/>
        <family val="2"/>
      </rPr>
      <t> →</t>
    </r>
  </si>
  <si>
    <r>
      <t>P169T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CG→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CG) </t>
    </r>
  </si>
  <si>
    <r>
      <t>SynWH7803_1789</t>
    </r>
    <r>
      <rPr>
        <sz val="11"/>
        <color rgb="FF000000"/>
        <rFont val="Arial"/>
        <family val="2"/>
      </rPr>
      <t> ←</t>
    </r>
  </si>
  <si>
    <r>
      <t>L150L (CT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</si>
  <si>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t>G→C</t>
  </si>
  <si>
    <t>ketol‑acid reductoisomerase</t>
  </si>
  <si>
    <r>
      <t>ilvC</t>
    </r>
    <r>
      <rPr>
        <sz val="11"/>
        <color rgb="FF000000"/>
        <rFont val="Arial"/>
        <family val="2"/>
      </rPr>
      <t> →</t>
    </r>
  </si>
  <si>
    <r>
      <t>R331R (CG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→CG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</si>
  <si>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t>A→C</t>
  </si>
  <si>
    <t>exodeoxyribonuclease V subunit gamma</t>
  </si>
  <si>
    <r>
      <t>recC</t>
    </r>
    <r>
      <rPr>
        <sz val="11"/>
        <color rgb="FF000000"/>
        <rFont val="Arial"/>
        <family val="2"/>
      </rPr>
      <t> →</t>
    </r>
  </si>
  <si>
    <t>intergenic (‑79/‑38)</t>
  </si>
  <si>
    <t>hypothetical protein/tRNA‑Ser</t>
  </si>
  <si>
    <r>
      <t>SynWH7803_1498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RNA_30</t>
    </r>
  </si>
  <si>
    <t>coding (205/636 nt)</t>
  </si>
  <si>
    <t>+T</t>
  </si>
  <si>
    <r>
      <t>SynWH7803_1446</t>
    </r>
    <r>
      <rPr>
        <sz val="11"/>
        <color rgb="FF000000"/>
        <rFont val="Arial"/>
        <family val="2"/>
      </rPr>
      <t> →</t>
    </r>
  </si>
  <si>
    <t>coding (42/1161 nt)</t>
  </si>
  <si>
    <t>Δ1 bp</t>
  </si>
  <si>
    <t>two‑component system sensor histidine kinase</t>
  </si>
  <si>
    <r>
      <t>SynWH7803_1386</t>
    </r>
    <r>
      <rPr>
        <sz val="11"/>
        <color rgb="FF000000"/>
        <rFont val="Arial"/>
        <family val="2"/>
      </rPr>
      <t> ←</t>
    </r>
  </si>
  <si>
    <r>
      <t>S341I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</si>
  <si>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r>
      <t>G344*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GA) </t>
    </r>
  </si>
  <si>
    <t>coding (1105/1161 nt)</t>
  </si>
  <si>
    <r>
      <t>R42P (C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G→C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G) </t>
    </r>
  </si>
  <si>
    <t>C→G</t>
  </si>
  <si>
    <t>cation efflux family protein</t>
  </si>
  <si>
    <r>
      <t>SynWH7803_1381</t>
    </r>
    <r>
      <rPr>
        <sz val="11"/>
        <color rgb="FF000000"/>
        <rFont val="Arial"/>
        <family val="2"/>
      </rPr>
      <t> ←</t>
    </r>
  </si>
  <si>
    <r>
      <t>S44N (A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</si>
  <si>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t>C→T</t>
  </si>
  <si>
    <r>
      <t>S24S (TC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→TC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</si>
  <si>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SynWH7803_1279</t>
    </r>
    <r>
      <rPr>
        <sz val="11"/>
        <color rgb="FF000000"/>
        <rFont val="Arial"/>
        <family val="2"/>
      </rPr>
      <t> ←</t>
    </r>
  </si>
  <si>
    <r>
      <t>S5Y (T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T) </t>
    </r>
  </si>
  <si>
    <t>phosphate ABC transporter permease</t>
  </si>
  <si>
    <r>
      <t>pstA</t>
    </r>
    <r>
      <rPr>
        <sz val="11"/>
        <color rgb="FF000000"/>
        <rFont val="Arial"/>
        <family val="2"/>
      </rPr>
      <t> ←</t>
    </r>
  </si>
  <si>
    <r>
      <t>G263C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GC→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GC) </t>
    </r>
  </si>
  <si>
    <t>cell division protein FtsH</t>
  </si>
  <si>
    <r>
      <t>ftsH</t>
    </r>
    <r>
      <rPr>
        <sz val="11"/>
        <color rgb="FF000000"/>
        <rFont val="Arial"/>
        <family val="2"/>
      </rPr>
      <t> →</t>
    </r>
  </si>
  <si>
    <r>
      <t>P37T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CG→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CG) </t>
    </r>
  </si>
  <si>
    <r>
      <t>L338V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TC→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TC) </t>
    </r>
  </si>
  <si>
    <r>
      <t>SynWH7803_1018</t>
    </r>
    <r>
      <rPr>
        <sz val="11"/>
        <color rgb="FF000000"/>
        <rFont val="Arial"/>
        <family val="2"/>
      </rPr>
      <t> →</t>
    </r>
  </si>
  <si>
    <r>
      <t>H41N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AC) </t>
    </r>
  </si>
  <si>
    <t>*G→T</t>
  </si>
  <si>
    <t>hydrogenase accessory membrane protein</t>
  </si>
  <si>
    <r>
      <t>hupE</t>
    </r>
    <r>
      <rPr>
        <sz val="11"/>
        <color rgb="FF000000"/>
        <rFont val="Arial"/>
        <family val="2"/>
      </rPr>
      <t> ←</t>
    </r>
  </si>
  <si>
    <r>
      <t>R602W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GG→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GG) </t>
    </r>
  </si>
  <si>
    <t>gamma‑glutamyltranspeptidase</t>
  </si>
  <si>
    <r>
      <t>ggt</t>
    </r>
    <r>
      <rPr>
        <sz val="11"/>
        <color rgb="FF000000"/>
        <rFont val="Arial"/>
        <family val="2"/>
      </rPr>
      <t> ←</t>
    </r>
  </si>
  <si>
    <t>coding (1032‑1033/1077 nt)</t>
  </si>
  <si>
    <t>2 bp→TG</t>
  </si>
  <si>
    <t>photosystem II protein D1</t>
  </si>
  <si>
    <r>
      <t>psbA</t>
    </r>
    <r>
      <rPr>
        <sz val="11"/>
        <color rgb="FF000000"/>
        <rFont val="Arial"/>
        <family val="2"/>
      </rPr>
      <t> →</t>
    </r>
  </si>
  <si>
    <r>
      <t>L342L (CT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</si>
  <si>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L340L (CT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</si>
  <si>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P339P (CC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→CC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</si>
  <si>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N334N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</si>
  <si>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G326G (GG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</si>
  <si>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L325L (CT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</si>
  <si>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coding (969‑972/1077 nt)</t>
  </si>
  <si>
    <t>4 bp→TGGT</t>
  </si>
  <si>
    <r>
      <t>R322R (CG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→CG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</si>
  <si>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L320L (CT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</si>
  <si>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r>
      <t>V319V (GT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</si>
  <si>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D318D (GA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</si>
  <si>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t>T→C</t>
  </si>
  <si>
    <r>
      <t>A317A (GC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→GC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</si>
  <si>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t>T→A</t>
  </si>
  <si>
    <r>
      <t>L313L (CT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</si>
  <si>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t>coding (936‑937/1077 nt)</t>
  </si>
  <si>
    <t>2 bp→TA</t>
  </si>
  <si>
    <t>coding (930‑933/1077 nt)</t>
  </si>
  <si>
    <t>4 bp→TAAA</t>
  </si>
  <si>
    <t>coding (922‑924/1077 nt)</t>
  </si>
  <si>
    <t>3 bp→AGT</t>
  </si>
  <si>
    <r>
      <t>L306L (CT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</si>
  <si>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coding (915‑916/1077 nt)</t>
  </si>
  <si>
    <t>2 bp→CG</t>
  </si>
  <si>
    <t>coding (912‑913/1077 nt)</t>
  </si>
  <si>
    <r>
      <t>A293A (GC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</si>
  <si>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I289V (AT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</si>
  <si>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I289V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TC→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TA) </t>
    </r>
  </si>
  <si>
    <t>A→G</t>
  </si>
  <si>
    <t>coding (858‑859/1077 nt)</t>
  </si>
  <si>
    <t>2 bp→AC</t>
  </si>
  <si>
    <t>coding (855‑856/1077 nt)</t>
  </si>
  <si>
    <r>
      <t>L150L (CT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</si>
  <si>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SynWH7803_0562</t>
    </r>
    <r>
      <rPr>
        <sz val="11"/>
        <color rgb="FF000000"/>
        <rFont val="Arial"/>
        <family val="2"/>
      </rPr>
      <t> →</t>
    </r>
  </si>
  <si>
    <t>coding (4/1719 nt)</t>
  </si>
  <si>
    <t>+C</t>
  </si>
  <si>
    <r>
      <t>SynWH7803_0558</t>
    </r>
    <r>
      <rPr>
        <sz val="11"/>
        <color rgb="FF000000"/>
        <rFont val="Arial"/>
        <family val="2"/>
      </rPr>
      <t> ←</t>
    </r>
  </si>
  <si>
    <r>
      <t>I96I (AT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</si>
  <si>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phycoerythrin linker gene region</t>
  </si>
  <si>
    <r>
      <t>cpeS</t>
    </r>
    <r>
      <rPr>
        <sz val="11"/>
        <color rgb="FF000000"/>
        <rFont val="Arial"/>
        <family val="2"/>
      </rPr>
      <t> ←</t>
    </r>
  </si>
  <si>
    <r>
      <t>A231T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CT→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CT) </t>
    </r>
  </si>
  <si>
    <t>bilin biosynthesis protein CpeY</t>
  </si>
  <si>
    <r>
      <t>cpeY</t>
    </r>
    <r>
      <rPr>
        <sz val="11"/>
        <color rgb="FF000000"/>
        <rFont val="Arial"/>
        <family val="2"/>
      </rPr>
      <t> →</t>
    </r>
  </si>
  <si>
    <t>coding (737‑738/960 nt)</t>
  </si>
  <si>
    <t>2 bp→CC</t>
  </si>
  <si>
    <t>oxidoreductase</t>
  </si>
  <si>
    <r>
      <t>SynWH7803_0470</t>
    </r>
    <r>
      <rPr>
        <sz val="11"/>
        <color rgb="FF000000"/>
        <rFont val="Arial"/>
        <family val="2"/>
      </rPr>
      <t> →</t>
    </r>
  </si>
  <si>
    <t>intergenic (‑85/‑116)</t>
  </si>
  <si>
    <t>hypothetical protein/hypothetical protein</t>
  </si>
  <si>
    <r>
      <t>SynWH7803_0389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SynWH7803_0390</t>
    </r>
  </si>
  <si>
    <r>
      <t>G15V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T) </t>
    </r>
  </si>
  <si>
    <t>alpha‑glucosidase</t>
  </si>
  <si>
    <r>
      <t>SynWH7803_0311</t>
    </r>
    <r>
      <rPr>
        <sz val="11"/>
        <color rgb="FF000000"/>
        <rFont val="Arial"/>
        <family val="2"/>
      </rPr>
      <t> →</t>
    </r>
  </si>
  <si>
    <r>
      <t>Y333H (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AT→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AT) </t>
    </r>
  </si>
  <si>
    <t>ABC transporter ATPase/permease</t>
  </si>
  <si>
    <r>
      <t>SynWH7803_0260</t>
    </r>
    <r>
      <rPr>
        <sz val="11"/>
        <color rgb="FF000000"/>
        <rFont val="Arial"/>
        <family val="2"/>
      </rPr>
      <t> ←</t>
    </r>
  </si>
  <si>
    <r>
      <t>P58T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CG→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CG) </t>
    </r>
  </si>
  <si>
    <r>
      <t>SynWH7803_0232</t>
    </r>
    <r>
      <rPr>
        <sz val="11"/>
        <color rgb="FF000000"/>
        <rFont val="Arial"/>
        <family val="2"/>
      </rPr>
      <t> →</t>
    </r>
  </si>
  <si>
    <r>
      <t>Y13* (TA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→TA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) </t>
    </r>
  </si>
  <si>
    <r>
      <t>SynWH7803_0219</t>
    </r>
    <r>
      <rPr>
        <sz val="11"/>
        <color rgb="FF000000"/>
        <rFont val="Arial"/>
        <family val="2"/>
      </rPr>
      <t> ←</t>
    </r>
  </si>
  <si>
    <r>
      <t>E102*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AA→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AA) </t>
    </r>
  </si>
  <si>
    <r>
      <t>H275N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AC) </t>
    </r>
  </si>
  <si>
    <r>
      <t>L340P (C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T) </t>
    </r>
  </si>
  <si>
    <t>coding (882/1506 nt)</t>
  </si>
  <si>
    <t>xylulose kinase</t>
  </si>
  <si>
    <r>
      <t>xylB</t>
    </r>
    <r>
      <rPr>
        <sz val="11"/>
        <color rgb="FF000000"/>
        <rFont val="Arial"/>
        <family val="2"/>
      </rPr>
      <t> →</t>
    </r>
  </si>
  <si>
    <r>
      <t>I305I (AT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</si>
  <si>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t>tRNA delta(2)‑isopentenylpyrophosphate transferase</t>
  </si>
  <si>
    <r>
      <t>miaA</t>
    </r>
    <r>
      <rPr>
        <sz val="11"/>
        <color rgb="FF000000"/>
        <rFont val="Arial"/>
        <family val="2"/>
      </rPr>
      <t> ←</t>
    </r>
  </si>
  <si>
    <t>coding (118‑119/981 nt)</t>
  </si>
  <si>
    <t>glycosyl transferase family protein</t>
  </si>
  <si>
    <r>
      <t>SynWH7803_0140</t>
    </r>
    <r>
      <rPr>
        <sz val="11"/>
        <color rgb="FF000000"/>
        <rFont val="Arial"/>
        <family val="2"/>
      </rPr>
      <t> ←</t>
    </r>
  </si>
  <si>
    <r>
      <t>V312I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TC) </t>
    </r>
  </si>
  <si>
    <t>sugar transferase</t>
  </si>
  <si>
    <r>
      <t>SynWH7803_0105</t>
    </r>
    <r>
      <rPr>
        <sz val="11"/>
        <color rgb="FF000000"/>
        <rFont val="Arial"/>
        <family val="2"/>
      </rPr>
      <t> →</t>
    </r>
  </si>
  <si>
    <r>
      <t>W305* (TG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→TG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</si>
  <si>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N162I (A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C→A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C) </t>
    </r>
  </si>
  <si>
    <t>A→T</t>
  </si>
  <si>
    <t>putative dTDP‑4‑dehydrorhamnose reductase</t>
  </si>
  <si>
    <r>
      <t>rfbD</t>
    </r>
    <r>
      <rPr>
        <sz val="11"/>
        <color rgb="FF000000"/>
        <rFont val="Arial"/>
        <family val="2"/>
      </rPr>
      <t> →</t>
    </r>
  </si>
  <si>
    <r>
      <t>A158S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CG→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CG) </t>
    </r>
  </si>
  <si>
    <r>
      <t>G157G (GG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→GG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</si>
  <si>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coding (468/888 nt)</t>
  </si>
  <si>
    <r>
      <t>R104C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GC→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GC) </t>
    </r>
  </si>
  <si>
    <t>dTDP‑4‑dehydrorhamnose 3,5‑epimerase</t>
  </si>
  <si>
    <r>
      <t>rfbC</t>
    </r>
    <r>
      <rPr>
        <sz val="11"/>
        <color rgb="FF000000"/>
        <rFont val="Arial"/>
        <family val="2"/>
      </rPr>
      <t> →</t>
    </r>
  </si>
  <si>
    <r>
      <t>A95A (GC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→GC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</si>
  <si>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E34K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AG→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AG) </t>
    </r>
  </si>
  <si>
    <r>
      <t>Q12H (CA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→CA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</si>
  <si>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P166P (CC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→CC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</si>
  <si>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glucose‑1‑phosphate thymidylyltransferase</t>
  </si>
  <si>
    <r>
      <t>SynWH7803_0102</t>
    </r>
    <r>
      <rPr>
        <sz val="11"/>
        <color rgb="FF000000"/>
        <rFont val="Arial"/>
        <family val="2"/>
      </rPr>
      <t> →</t>
    </r>
  </si>
  <si>
    <r>
      <t>F135L (TT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→TT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</si>
  <si>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t>*C→A</t>
  </si>
  <si>
    <t>intergenic (+30/‑29)</t>
  </si>
  <si>
    <t>hypothetical protein/glucose‑1‑phosphate thymidylyltransferase</t>
  </si>
  <si>
    <r>
      <t>SynWH7803_0101</t>
    </r>
    <r>
      <rPr>
        <sz val="11"/>
        <color rgb="FF000000"/>
        <rFont val="Arial"/>
        <family val="2"/>
      </rPr>
      <t> → / → </t>
    </r>
    <r>
      <rPr>
        <i/>
        <sz val="11"/>
        <color rgb="FF000000"/>
        <rFont val="Arial"/>
        <family val="2"/>
      </rPr>
      <t>SynWH7803_0102</t>
    </r>
  </si>
  <si>
    <t>intergenic (+21/‑38)</t>
  </si>
  <si>
    <r>
      <t>D237N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AC) </t>
    </r>
  </si>
  <si>
    <r>
      <t>SynWH7803_0099</t>
    </r>
    <r>
      <rPr>
        <sz val="11"/>
        <color rgb="FF000000"/>
        <rFont val="Arial"/>
        <family val="2"/>
      </rPr>
      <t> ←</t>
    </r>
  </si>
  <si>
    <t>No. Observerd mutations</t>
  </si>
  <si>
    <t>Mutation annotation</t>
  </si>
  <si>
    <t>Mutation</t>
  </si>
  <si>
    <t>Position</t>
  </si>
  <si>
    <t>Mutation No.</t>
  </si>
  <si>
    <t>Functional Description</t>
  </si>
  <si>
    <t>Gene</t>
  </si>
  <si>
    <t>#mutations/genome</t>
  </si>
  <si>
    <t>21P5S1.g</t>
  </si>
  <si>
    <t>21P4S2.g</t>
  </si>
  <si>
    <t>21P2S4.g</t>
  </si>
  <si>
    <t>19P5S2.g</t>
  </si>
  <si>
    <t>16P5S2.g</t>
  </si>
  <si>
    <t>12P4S2.g</t>
  </si>
  <si>
    <t>12P2S5.g</t>
  </si>
  <si>
    <t>05P5S4.g</t>
  </si>
  <si>
    <t>05P4S4.g</t>
  </si>
  <si>
    <t>05P2S2.g</t>
  </si>
  <si>
    <t>05P2S1.g</t>
  </si>
  <si>
    <t>03P5S5.g</t>
  </si>
  <si>
    <t>03P2S4.g</t>
  </si>
  <si>
    <t>21N3S2.g</t>
  </si>
  <si>
    <t>21N2S3.g</t>
  </si>
  <si>
    <t>19N3S4.g</t>
  </si>
  <si>
    <t>16N5S4.g</t>
  </si>
  <si>
    <t>05N3S3.g</t>
  </si>
  <si>
    <t>05N2S5.g</t>
  </si>
  <si>
    <t>03N5S2.g</t>
  </si>
  <si>
    <t>03N3S4.g</t>
  </si>
  <si>
    <t>03N3S2.g</t>
  </si>
  <si>
    <t>03N2S5.g</t>
  </si>
  <si>
    <t>21P3S4.g</t>
  </si>
  <si>
    <t>19P3S4.g</t>
  </si>
  <si>
    <t>16P3S2.g</t>
  </si>
  <si>
    <t>12P3S4.g</t>
  </si>
  <si>
    <t>05P3S1.g</t>
  </si>
  <si>
    <t>03P3S5.g</t>
  </si>
  <si>
    <t>01P5S1.g</t>
  </si>
  <si>
    <t>01P4S5.g</t>
  </si>
  <si>
    <t>01P3S1.g</t>
  </si>
  <si>
    <t>01N5S4.g</t>
  </si>
  <si>
    <t>01N3S3.g</t>
  </si>
  <si>
    <t>01N2S3.g</t>
  </si>
  <si>
    <t>?</t>
  </si>
  <si>
    <t>Δ</t>
  </si>
  <si>
    <t>ferric uptake regulator family protein</t>
  </si>
  <si>
    <r>
      <t>fur</t>
    </r>
    <r>
      <rPr>
        <sz val="11"/>
        <color rgb="FF000000"/>
        <rFont val="Arial"/>
        <family val="2"/>
      </rPr>
      <t> ←</t>
    </r>
  </si>
  <si>
    <r>
      <t>F26C (T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T→T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</si>
  <si>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t>carbohydrate‑binding protein</t>
  </si>
  <si>
    <r>
      <t>SynWH7803_2345</t>
    </r>
    <r>
      <rPr>
        <sz val="11"/>
        <color rgb="FF000000"/>
        <rFont val="Arial"/>
        <family val="2"/>
      </rPr>
      <t> →</t>
    </r>
  </si>
  <si>
    <r>
      <t>N172K (AA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→AA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</si>
  <si>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SynWH7803_2307</t>
    </r>
    <r>
      <rPr>
        <sz val="11"/>
        <color rgb="FF000000"/>
        <rFont val="Arial"/>
        <family val="2"/>
      </rPr>
      <t> ←</t>
    </r>
  </si>
  <si>
    <t>coding (534/573 nt)</t>
  </si>
  <si>
    <t>+G</t>
  </si>
  <si>
    <t>NADH dehydrogenase subunit I</t>
  </si>
  <si>
    <r>
      <t>SynWH7803_2290</t>
    </r>
    <r>
      <rPr>
        <sz val="11"/>
        <color rgb="FF000000"/>
        <rFont val="Arial"/>
        <family val="2"/>
      </rPr>
      <t> ←</t>
    </r>
  </si>
  <si>
    <r>
      <t>E126D (GA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</si>
  <si>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r>
      <t>P106H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C→C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C) </t>
    </r>
  </si>
  <si>
    <t>ABC transporter ATPase</t>
  </si>
  <si>
    <r>
      <t>uup</t>
    </r>
    <r>
      <rPr>
        <sz val="11"/>
        <color rgb="FF000000"/>
        <rFont val="Arial"/>
        <family val="2"/>
      </rPr>
      <t> →</t>
    </r>
  </si>
  <si>
    <r>
      <t>E529E (GA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→GA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) </t>
    </r>
  </si>
  <si>
    <r>
      <t>SynWH7803_2122</t>
    </r>
    <r>
      <rPr>
        <sz val="11"/>
        <color rgb="FF000000"/>
        <rFont val="Arial"/>
        <family val="2"/>
      </rPr>
      <t> ←</t>
    </r>
  </si>
  <si>
    <r>
      <t>L52F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TC→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TC) </t>
    </r>
  </si>
  <si>
    <r>
      <t>SynWH7803_2093</t>
    </r>
    <r>
      <rPr>
        <sz val="11"/>
        <color rgb="FF000000"/>
        <rFont val="Arial"/>
        <family val="2"/>
      </rPr>
      <t> →</t>
    </r>
  </si>
  <si>
    <r>
      <t>D71Y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AC) </t>
    </r>
  </si>
  <si>
    <t>Mg‑dependent DNase</t>
  </si>
  <si>
    <r>
      <t>tatD</t>
    </r>
    <r>
      <rPr>
        <sz val="11"/>
        <color rgb="FF000000"/>
        <rFont val="Arial"/>
        <family val="2"/>
      </rPr>
      <t> ←</t>
    </r>
  </si>
  <si>
    <r>
      <t>D20N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AC) </t>
    </r>
  </si>
  <si>
    <r>
      <t>SynWH7803_1923</t>
    </r>
    <r>
      <rPr>
        <sz val="11"/>
        <color rgb="FF000000"/>
        <rFont val="Arial"/>
        <family val="2"/>
      </rPr>
      <t> →</t>
    </r>
  </si>
  <si>
    <r>
      <t>L23L (CT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) </t>
    </r>
  </si>
  <si>
    <t>protein kinase</t>
  </si>
  <si>
    <r>
      <t>SynWH7803_1711</t>
    </r>
    <r>
      <rPr>
        <sz val="11"/>
        <color rgb="FF000000"/>
        <rFont val="Arial"/>
        <family val="2"/>
      </rPr>
      <t> ←</t>
    </r>
  </si>
  <si>
    <r>
      <t>L490L (CT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→CT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) </t>
    </r>
  </si>
  <si>
    <t>NAD/NADP transhydrogenase subunit alpha part 1</t>
  </si>
  <si>
    <r>
      <t>pntAA</t>
    </r>
    <r>
      <rPr>
        <sz val="11"/>
        <color rgb="FF000000"/>
        <rFont val="Arial"/>
        <family val="2"/>
      </rPr>
      <t> ←</t>
    </r>
  </si>
  <si>
    <r>
      <t>A84T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CG→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CG) </t>
    </r>
  </si>
  <si>
    <t>undecaprenyl pyrophosphate synthase</t>
  </si>
  <si>
    <r>
      <t>uppS</t>
    </r>
    <r>
      <rPr>
        <sz val="11"/>
        <color rgb="FF000000"/>
        <rFont val="Arial"/>
        <family val="2"/>
      </rPr>
      <t> ←</t>
    </r>
  </si>
  <si>
    <r>
      <t>A6P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CC→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CC) </t>
    </r>
  </si>
  <si>
    <r>
      <t>SynWH7803_1161</t>
    </r>
    <r>
      <rPr>
        <sz val="11"/>
        <color rgb="FF000000"/>
        <rFont val="Arial"/>
        <family val="2"/>
      </rPr>
      <t> ←</t>
    </r>
  </si>
  <si>
    <r>
      <t>G200E (G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G→G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G) </t>
    </r>
  </si>
  <si>
    <t>kinase</t>
  </si>
  <si>
    <r>
      <t>SynWH7803_1114</t>
    </r>
    <r>
      <rPr>
        <sz val="11"/>
        <color rgb="FF000000"/>
        <rFont val="Arial"/>
        <family val="2"/>
      </rPr>
      <t> →</t>
    </r>
  </si>
  <si>
    <t>coding (777/933 nt)</t>
  </si>
  <si>
    <t>2‑phosphosulfolactate phosphatase</t>
  </si>
  <si>
    <r>
      <t>comB</t>
    </r>
    <r>
      <rPr>
        <sz val="11"/>
        <color rgb="FF000000"/>
        <rFont val="Arial"/>
        <family val="2"/>
      </rPr>
      <t> →</t>
    </r>
  </si>
  <si>
    <r>
      <t>D217Y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AC→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AC) </t>
    </r>
  </si>
  <si>
    <r>
      <t>SynWH7803_0995</t>
    </r>
    <r>
      <rPr>
        <sz val="11"/>
        <color rgb="FF000000"/>
        <rFont val="Arial"/>
        <family val="2"/>
      </rPr>
      <t> ← / → </t>
    </r>
    <r>
      <rPr>
        <i/>
        <sz val="11"/>
        <color rgb="FF000000"/>
        <rFont val="Arial"/>
        <family val="2"/>
      </rPr>
      <t>SynWH7803_0996</t>
    </r>
  </si>
  <si>
    <t>intergenic (‑12/‑91)</t>
  </si>
  <si>
    <t>oligopeptidase A</t>
  </si>
  <si>
    <r>
      <t>prlC</t>
    </r>
    <r>
      <rPr>
        <sz val="11"/>
        <color rgb="FF000000"/>
        <rFont val="Arial"/>
        <family val="2"/>
      </rPr>
      <t> ←</t>
    </r>
  </si>
  <si>
    <r>
      <t>L34V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TC→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TC) </t>
    </r>
  </si>
  <si>
    <r>
      <t>SynWH7803_0483</t>
    </r>
    <r>
      <rPr>
        <sz val="11"/>
        <color rgb="FF000000"/>
        <rFont val="Arial"/>
        <family val="2"/>
      </rPr>
      <t> ←</t>
    </r>
  </si>
  <si>
    <r>
      <t>V109M (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TG→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TG) </t>
    </r>
  </si>
  <si>
    <t>phycoerythrobilin:ferredoxin oxidoreductase</t>
  </si>
  <si>
    <r>
      <t>pebB</t>
    </r>
    <r>
      <rPr>
        <sz val="11"/>
        <color rgb="FF000000"/>
        <rFont val="Arial"/>
        <family val="2"/>
      </rPr>
      <t> ←</t>
    </r>
  </si>
  <si>
    <r>
      <t>P190T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CG→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CG) </t>
    </r>
  </si>
  <si>
    <t>HAD family phosphatase</t>
  </si>
  <si>
    <r>
      <t>SynWH7803_0438</t>
    </r>
    <r>
      <rPr>
        <sz val="11"/>
        <color rgb="FF000000"/>
        <rFont val="Arial"/>
        <family val="2"/>
      </rPr>
      <t> →</t>
    </r>
  </si>
  <si>
    <r>
      <t>I201V (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TC→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TC) </t>
    </r>
  </si>
  <si>
    <t>photosystem II reaction center protein H</t>
  </si>
  <si>
    <r>
      <t>psbH</t>
    </r>
    <r>
      <rPr>
        <sz val="11"/>
        <color rgb="FF000000"/>
        <rFont val="Arial"/>
        <family val="2"/>
      </rPr>
      <t> →</t>
    </r>
  </si>
  <si>
    <r>
      <t>R4S (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GC→</t>
    </r>
    <r>
      <rPr>
        <u/>
        <sz val="11"/>
        <color rgb="FFFF0000"/>
        <rFont val="Arial"/>
        <family val="2"/>
      </rPr>
      <t>A</t>
    </r>
    <r>
      <rPr>
        <sz val="11"/>
        <color rgb="FF000000"/>
        <rFont val="Arial"/>
        <family val="2"/>
      </rPr>
      <t>GC) </t>
    </r>
  </si>
  <si>
    <r>
      <t>C198F (T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C→T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C) </t>
    </r>
  </si>
  <si>
    <r>
      <t>SynWH7803_0218</t>
    </r>
    <r>
      <rPr>
        <sz val="11"/>
        <color rgb="FF000000"/>
        <rFont val="Arial"/>
        <family val="2"/>
      </rPr>
      <t> →</t>
    </r>
  </si>
  <si>
    <r>
      <t>R166L (C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C→C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C) </t>
    </r>
  </si>
  <si>
    <r>
      <t>SynWH7803_0191</t>
    </r>
    <r>
      <rPr>
        <sz val="11"/>
        <color rgb="FF000000"/>
        <rFont val="Arial"/>
        <family val="2"/>
      </rPr>
      <t> ←</t>
    </r>
  </si>
  <si>
    <r>
      <t>P171L (C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C→C</t>
    </r>
    <r>
      <rPr>
        <u/>
        <sz val="11"/>
        <color rgb="FFFF0000"/>
        <rFont val="Arial"/>
        <family val="2"/>
      </rPr>
      <t>T</t>
    </r>
    <r>
      <rPr>
        <sz val="11"/>
        <color rgb="FF000000"/>
        <rFont val="Arial"/>
        <family val="2"/>
      </rPr>
      <t>C) </t>
    </r>
  </si>
  <si>
    <r>
      <t>SynWH7803_0139</t>
    </r>
    <r>
      <rPr>
        <sz val="11"/>
        <color rgb="FF000000"/>
        <rFont val="Arial"/>
        <family val="2"/>
      </rPr>
      <t> ←</t>
    </r>
  </si>
  <si>
    <t>coding (1411/1596 nt)</t>
  </si>
  <si>
    <t>ABC‑type polysaccharide/polyol phosphate transport system, ATPase component</t>
  </si>
  <si>
    <r>
      <t>SynWH7803_0136</t>
    </r>
    <r>
      <rPr>
        <sz val="11"/>
        <color rgb="FF000000"/>
        <rFont val="Arial"/>
        <family val="2"/>
      </rPr>
      <t> →</t>
    </r>
  </si>
  <si>
    <t>coding (626/744 nt)</t>
  </si>
  <si>
    <t>coding (458‑499/888 nt)</t>
  </si>
  <si>
    <t>Δ42 bp</t>
  </si>
  <si>
    <t>Signal recognition particle GTPase, FtsY</t>
  </si>
  <si>
    <r>
      <t>ftsY</t>
    </r>
    <r>
      <rPr>
        <sz val="11"/>
        <color rgb="FF000000"/>
        <rFont val="Arial"/>
        <family val="2"/>
      </rPr>
      <t> →</t>
    </r>
  </si>
  <si>
    <r>
      <t>A100G (G</t>
    </r>
    <r>
      <rPr>
        <u/>
        <sz val="11"/>
        <color rgb="FFFF0000"/>
        <rFont val="Arial"/>
        <family val="2"/>
      </rPr>
      <t>C</t>
    </r>
    <r>
      <rPr>
        <sz val="11"/>
        <color rgb="FF000000"/>
        <rFont val="Arial"/>
        <family val="2"/>
      </rPr>
      <t>T→G</t>
    </r>
    <r>
      <rPr>
        <u/>
        <sz val="11"/>
        <color rgb="FFFF0000"/>
        <rFont val="Arial"/>
        <family val="2"/>
      </rPr>
      <t>G</t>
    </r>
    <r>
      <rPr>
        <sz val="11"/>
        <color rgb="FF000000"/>
        <rFont val="Arial"/>
        <family val="2"/>
      </rPr>
      <t>T) </t>
    </r>
  </si>
  <si>
    <t>description</t>
  </si>
  <si>
    <t>gene</t>
  </si>
  <si>
    <t>annotation</t>
  </si>
  <si>
    <t>IF YES, HOW MANY?</t>
  </si>
  <si>
    <t>IN PL?</t>
  </si>
  <si>
    <t>IN NL?</t>
  </si>
  <si>
    <t>IN TREATMENT</t>
  </si>
  <si>
    <t>IN CONTROL</t>
  </si>
  <si>
    <t>mutation</t>
  </si>
  <si>
    <t>position</t>
  </si>
  <si>
    <t>#S mutation/genome</t>
  </si>
  <si>
    <t>#NS mutations/genome</t>
  </si>
  <si>
    <t>E</t>
  </si>
  <si>
    <t>C</t>
  </si>
  <si>
    <t>nutr</t>
  </si>
  <si>
    <t>Isolate</t>
  </si>
  <si>
    <t>NS</t>
  </si>
  <si>
    <t>NO. IN PL-C</t>
  </si>
  <si>
    <t>NO. IN NL-C</t>
  </si>
  <si>
    <t>ancestor</t>
  </si>
  <si>
    <t>het seq</t>
  </si>
  <si>
    <t>total number phage</t>
  </si>
  <si>
    <t>#SE</t>
  </si>
  <si>
    <t># from virus+</t>
  </si>
  <si>
    <t># PE</t>
  </si>
  <si>
    <t># control</t>
  </si>
  <si>
    <t>total number syn</t>
  </si>
  <si>
    <t>VRIM8</t>
  </si>
  <si>
    <t>V21P5S1</t>
  </si>
  <si>
    <t>V21P4S2</t>
  </si>
  <si>
    <t>V21P2S4</t>
  </si>
  <si>
    <t>V21N3S3</t>
  </si>
  <si>
    <t>V21N3S2</t>
  </si>
  <si>
    <t>V21N2S4</t>
  </si>
  <si>
    <t>V21N2S2</t>
  </si>
  <si>
    <t>V03P5S1</t>
  </si>
  <si>
    <t>V03P4S1</t>
  </si>
  <si>
    <t>V03P2S2</t>
  </si>
  <si>
    <t>V03P2S1</t>
  </si>
  <si>
    <t>V03N5S1</t>
  </si>
  <si>
    <t>V03N3S2</t>
  </si>
  <si>
    <t>V03N2S1</t>
  </si>
  <si>
    <t>21P2S4</t>
  </si>
  <si>
    <t>19N3S4</t>
  </si>
  <si>
    <t>12P2S5</t>
  </si>
  <si>
    <t>03N1S1</t>
  </si>
  <si>
    <t>time exposed to phage</t>
  </si>
  <si>
    <t>adjusted time in cstat</t>
  </si>
  <si>
    <t>Actual time in cstat</t>
  </si>
  <si>
    <t>Series name</t>
  </si>
  <si>
    <t>seq assem statistics</t>
  </si>
  <si>
    <t>Date Seq</t>
  </si>
  <si>
    <t>phage (+/-)</t>
  </si>
  <si>
    <t>IsoID</t>
  </si>
  <si>
    <t>T</t>
  </si>
  <si>
    <t>s.mut</t>
  </si>
  <si>
    <t>ns.mut</t>
  </si>
  <si>
    <t>tot.mut</t>
  </si>
  <si>
    <t>phage.time</t>
  </si>
  <si>
    <t>total.time</t>
  </si>
  <si>
    <t>type</t>
  </si>
  <si>
    <t>series</t>
  </si>
  <si>
    <t>Gen</t>
  </si>
  <si>
    <t>Reaction mix: 1× MasterAmp 2× PCR PreMix F (Epicentre), 0.3 mM of each primer, 1.0 U of HotMaster Taq DNA Polymerase (5 Prime), and 1.0 μL of each strain</t>
  </si>
  <si>
    <t>72 ºC for 45 s; 30 cycles</t>
  </si>
  <si>
    <t>5′GGGCGACGCCATCGACGAAA</t>
  </si>
  <si>
    <t>Syn1386R</t>
  </si>
  <si>
    <t>Marston et a 2012</t>
  </si>
  <si>
    <t>94 ºC for 1 min; 63.5 ºC for 45 s;</t>
  </si>
  <si>
    <t>5′GGGGGCAACCACTGGAAAGC</t>
  </si>
  <si>
    <t>Syn1386F</t>
  </si>
  <si>
    <t>SynWH7803_1386</t>
  </si>
  <si>
    <t>5′GGCGGCGAGGTGTTGATGCT</t>
  </si>
  <si>
    <t>Syn140R</t>
  </si>
  <si>
    <t>94 ºC for 45 s; 64 ºC for 45 s;</t>
  </si>
  <si>
    <t>5′TTCGGCCTGGAGGGGCTCAA</t>
  </si>
  <si>
    <t>Syn140F</t>
  </si>
  <si>
    <t>SynWH7803_0140</t>
  </si>
  <si>
    <t>Syn104R</t>
  </si>
  <si>
    <t>TBD</t>
  </si>
  <si>
    <t>Syn104F</t>
  </si>
  <si>
    <t>SynWH7803_0104</t>
  </si>
  <si>
    <t>Syn103R</t>
  </si>
  <si>
    <t>Syn103F</t>
  </si>
  <si>
    <t>SynWH7803_0103</t>
  </si>
  <si>
    <t>5′GCCCGGCAGGCATTG</t>
  </si>
  <si>
    <t>Syn102R</t>
  </si>
  <si>
    <t>94 ºC for 1 min; 60 ºC for 45 s;
72 ºC for 90 s; 34 cycles</t>
  </si>
  <si>
    <t>5′CAGCAGTTGGCGGCAG</t>
  </si>
  <si>
    <t>Syn102F</t>
  </si>
  <si>
    <t>SynWH7803_0102</t>
  </si>
  <si>
    <t>Citation</t>
  </si>
  <si>
    <t>PCR conditions</t>
  </si>
  <si>
    <t>Amplicon size, bp</t>
  </si>
  <si>
    <t>Primer sequence</t>
  </si>
  <si>
    <t>Primer</t>
  </si>
  <si>
    <t>N50</t>
  </si>
  <si>
    <t>longest contig</t>
  </si>
  <si>
    <t>V21P2S1</t>
  </si>
  <si>
    <t>V21P5S2</t>
  </si>
  <si>
    <t>Number of isolates</t>
  </si>
  <si>
    <t>Number of mutations</t>
  </si>
  <si>
    <t>Number of synonymous mutations</t>
  </si>
  <si>
    <t>N-limited</t>
  </si>
  <si>
    <t>P-limited</t>
  </si>
  <si>
    <t xml:space="preserve">Totals </t>
  </si>
  <si>
    <t>Overall</t>
  </si>
  <si>
    <t>Treatment</t>
  </si>
  <si>
    <t>Number of                 non-synonymous mutations</t>
  </si>
  <si>
    <t>A</t>
  </si>
  <si>
    <t>P-Limited</t>
  </si>
  <si>
    <t>PHAGE</t>
  </si>
  <si>
    <t>CYANOBACTERIA</t>
  </si>
  <si>
    <t>ALL</t>
  </si>
  <si>
    <t xml:space="preserve"> </t>
  </si>
  <si>
    <t>Microbe</t>
  </si>
  <si>
    <t>Resource environment</t>
  </si>
  <si>
    <t>Paired End or Singles</t>
  </si>
  <si>
    <t>Sequencing Technology</t>
  </si>
  <si>
    <t>Days in Resource Environment</t>
  </si>
  <si>
    <t>Days exposed to phage</t>
  </si>
  <si>
    <t>calculated resistance</t>
  </si>
  <si>
    <t>average</t>
  </si>
  <si>
    <t>against PL phage</t>
  </si>
  <si>
    <t>against NL phage</t>
  </si>
  <si>
    <t>Total</t>
  </si>
  <si>
    <t>nonsynonymous point mutations</t>
  </si>
  <si>
    <t>synonymous point mutations</t>
  </si>
  <si>
    <r>
      <t xml:space="preserve">predicted mutations via </t>
    </r>
    <r>
      <rPr>
        <i/>
        <sz val="11"/>
        <color theme="1"/>
        <rFont val="Helvetica"/>
      </rPr>
      <t>breseq</t>
    </r>
  </si>
  <si>
    <t>ns</t>
  </si>
  <si>
    <t>s</t>
  </si>
  <si>
    <t>Difference</t>
  </si>
  <si>
    <t>percent mutations in genes of interest</t>
  </si>
  <si>
    <t>Strain</t>
  </si>
  <si>
    <t>Nutrient Treatment</t>
  </si>
  <si>
    <t>Chemostat ID</t>
  </si>
  <si>
    <t>Evo/CoEvo</t>
  </si>
  <si>
    <t>ftsY</t>
  </si>
  <si>
    <t>0099</t>
  </si>
  <si>
    <t>0101</t>
  </si>
  <si>
    <t>0102</t>
  </si>
  <si>
    <t>rfbC</t>
  </si>
  <si>
    <t>rfbD</t>
  </si>
  <si>
    <t>0105</t>
  </si>
  <si>
    <t>0136</t>
  </si>
  <si>
    <t>0139</t>
  </si>
  <si>
    <t>0140</t>
  </si>
  <si>
    <t>0218</t>
  </si>
  <si>
    <t>0219</t>
  </si>
  <si>
    <t>0232</t>
  </si>
  <si>
    <t>0260</t>
  </si>
  <si>
    <t>pstA</t>
  </si>
  <si>
    <t>1386</t>
  </si>
  <si>
    <t>uppS</t>
  </si>
  <si>
    <t>uup </t>
  </si>
  <si>
    <t>01N2S3</t>
  </si>
  <si>
    <t>03P5S5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</si>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</sst>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Helvetica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u/>
      <sz val="11"/>
      <color rgb="FFFF0000"/>
      <name val="Arial"/>
      <family val="2"/>
    </font>
    <font>
      <b/>
      <sz val="12"/>
      <color theme="0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9"/>
      <color theme="1"/>
      <name val="Helvetica"/>
      <family val="2"/>
    </font>
    <font>
      <b/>
      <sz val="12"/>
      <color theme="1"/>
      <name val="Helvetica"/>
    </font>
    <font>
      <i/>
      <sz val="11"/>
      <color theme="1"/>
      <name val="Helvetica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11"/>
      <color rgb="FFFF0000"/>
      <name val="Arial"/>
      <family val="2"/>
    </font>
    <font>
      <sz val="20"/>
      <color theme="1"/>
      <name val="Helvetica"/>
      <family val="2"/>
    </font>
    <font>
      <sz val="15"/>
      <color theme="1"/>
      <name val="Helvetica"/>
      <family val="2"/>
    </font>
    <font>
      <b/>
      <sz val="25"/>
      <color theme="1"/>
      <name val="Helvetica"/>
    </font>
    <font>
      <sz val="11"/>
      <name val="Helvetica"/>
      <family val="2"/>
    </font>
    <font>
      <sz val="25"/>
      <color theme="1"/>
      <name val="Helvetica"/>
      <family val="2"/>
    </font>
    <font>
      <sz val="25"/>
      <color theme="1"/>
      <name val="Helvetica"/>
    </font>
    <font>
      <b/>
      <u/>
      <sz val="25"/>
      <color theme="1"/>
      <name val="Helvetica"/>
    </font>
    <font>
      <b/>
      <u/>
      <sz val="25"/>
      <color theme="1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 style="hair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/>
      <bottom/>
      <diagonal/>
    </border>
    <border>
      <left style="thin">
        <color indexed="64"/>
      </left>
      <right style="thin">
        <color theme="0" tint="-4.9989318521683403E-2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3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9" fontId="1" fillId="0" borderId="0" xfId="0" applyNumberFormat="1" applyFont="1" applyFill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3" fontId="1" fillId="0" borderId="0" xfId="0" applyNumberFormat="1" applyFont="1" applyFill="1" applyAlignment="1">
      <alignment horizontal="right" vertical="center" wrapText="1"/>
    </xf>
    <xf numFmtId="0" fontId="1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3" fontId="1" fillId="6" borderId="0" xfId="0" applyNumberFormat="1" applyFont="1" applyFill="1" applyAlignment="1">
      <alignment horizontal="right" vertical="center" wrapText="1"/>
    </xf>
    <xf numFmtId="0" fontId="0" fillId="0" borderId="5" xfId="0" applyFill="1" applyBorder="1"/>
    <xf numFmtId="0" fontId="1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9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9" fontId="1" fillId="0" borderId="4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8" xfId="0" applyFill="1" applyBorder="1"/>
    <xf numFmtId="0" fontId="1" fillId="0" borderId="8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9" fontId="1" fillId="0" borderId="8" xfId="0" applyNumberFormat="1" applyFont="1" applyFill="1" applyBorder="1" applyAlignment="1">
      <alignment horizontal="center" vertical="center" wrapText="1"/>
    </xf>
    <xf numFmtId="3" fontId="1" fillId="0" borderId="8" xfId="0" applyNumberFormat="1" applyFont="1" applyFill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1" fontId="6" fillId="10" borderId="12" xfId="0" applyNumberFormat="1" applyFont="1" applyFill="1" applyBorder="1" applyAlignment="1">
      <alignment horizontal="center" vertical="center" wrapText="1"/>
    </xf>
    <xf numFmtId="1" fontId="6" fillId="10" borderId="5" xfId="0" applyNumberFormat="1" applyFont="1" applyFill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" fontId="6" fillId="0" borderId="12" xfId="0" applyNumberFormat="1" applyFont="1" applyBorder="1" applyAlignment="1">
      <alignment horizontal="center" vertical="center" wrapText="1"/>
    </xf>
    <xf numFmtId="1" fontId="6" fillId="10" borderId="15" xfId="0" applyNumberFormat="1" applyFont="1" applyFill="1" applyBorder="1" applyAlignment="1">
      <alignment horizontal="center" vertical="center" wrapText="1"/>
    </xf>
    <xf numFmtId="0" fontId="6" fillId="10" borderId="17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12" fillId="10" borderId="19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6" fillId="10" borderId="20" xfId="0" applyFont="1" applyFill="1" applyBorder="1" applyAlignment="1">
      <alignment horizontal="center" vertical="center" wrapText="1"/>
    </xf>
    <xf numFmtId="1" fontId="6" fillId="10" borderId="0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5" xfId="0" applyBorder="1"/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8" fillId="0" borderId="0" xfId="0" applyFont="1" applyFill="1" applyBorder="1"/>
    <xf numFmtId="0" fontId="19" fillId="0" borderId="22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 textRotation="90"/>
    </xf>
    <xf numFmtId="0" fontId="19" fillId="0" borderId="21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textRotation="90"/>
    </xf>
    <xf numFmtId="0" fontId="22" fillId="0" borderId="21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wrapText="1"/>
    </xf>
    <xf numFmtId="0" fontId="13" fillId="0" borderId="37" xfId="0" applyFont="1" applyBorder="1" applyAlignment="1">
      <alignment horizontal="center" vertical="center" wrapText="1"/>
    </xf>
    <xf numFmtId="1" fontId="1" fillId="0" borderId="8" xfId="0" applyNumberFormat="1" applyFont="1" applyFill="1" applyBorder="1" applyAlignment="1">
      <alignment horizontal="center" vertical="center" wrapText="1"/>
    </xf>
    <xf numFmtId="3" fontId="1" fillId="6" borderId="5" xfId="0" applyNumberFormat="1" applyFont="1" applyFill="1" applyBorder="1" applyAlignment="1">
      <alignment horizontal="right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left" vertical="center" wrapText="1"/>
    </xf>
    <xf numFmtId="1" fontId="0" fillId="0" borderId="0" xfId="0" applyNumberFormat="1"/>
    <xf numFmtId="0" fontId="7" fillId="0" borderId="0" xfId="0" applyFont="1" applyFill="1" applyAlignment="1">
      <alignment horizontal="center" vertical="center" wrapText="1"/>
    </xf>
    <xf numFmtId="0" fontId="18" fillId="0" borderId="0" xfId="0" applyFont="1" applyFill="1"/>
    <xf numFmtId="0" fontId="0" fillId="0" borderId="0" xfId="0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 textRotation="90"/>
    </xf>
    <xf numFmtId="0" fontId="22" fillId="0" borderId="21" xfId="0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19" fillId="0" borderId="5" xfId="0" applyFont="1" applyBorder="1" applyAlignment="1">
      <alignment horizontal="center" vertical="center" textRotation="90"/>
    </xf>
    <xf numFmtId="0" fontId="20" fillId="0" borderId="23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10" borderId="11" xfId="0" applyFont="1" applyFill="1" applyBorder="1" applyAlignment="1">
      <alignment horizontal="center" vertical="center" wrapText="1"/>
    </xf>
    <xf numFmtId="0" fontId="12" fillId="10" borderId="10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7" fillId="11" borderId="0" xfId="0" applyFont="1" applyFill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topLeftCell="A4" workbookViewId="0">
      <pane xSplit="1" topLeftCell="B1" activePane="topRight" state="frozen"/>
      <selection pane="topRight" activeCell="A30" sqref="A30:XFD30"/>
    </sheetView>
  </sheetViews>
  <sheetFormatPr defaultRowHeight="14.25" x14ac:dyDescent="0.2"/>
  <cols>
    <col min="1" max="3" width="9" style="59"/>
    <col min="4" max="4" width="9" style="114"/>
    <col min="5" max="5" width="10.875" style="59" customWidth="1"/>
    <col min="6" max="6" width="11.875" style="59" customWidth="1"/>
    <col min="7" max="7" width="12.375" style="59" customWidth="1"/>
    <col min="8" max="8" width="10.125" style="59" customWidth="1"/>
    <col min="9" max="12" width="11.875" style="114" customWidth="1"/>
    <col min="13" max="13" width="14.125" style="114" customWidth="1"/>
    <col min="14" max="14" width="15.375" style="114" customWidth="1"/>
    <col min="15" max="15" width="11.875" style="114" customWidth="1"/>
    <col min="16" max="17" width="11.875" style="59" customWidth="1"/>
    <col min="24" max="24" width="11.75" style="59" customWidth="1"/>
  </cols>
  <sheetData>
    <row r="1" spans="1:30" s="1" customFormat="1" ht="42.75" x14ac:dyDescent="0.2">
      <c r="A1" s="140" t="s">
        <v>409</v>
      </c>
      <c r="B1" s="140" t="s">
        <v>405</v>
      </c>
      <c r="C1" s="140" t="s">
        <v>471</v>
      </c>
      <c r="D1" s="140" t="s">
        <v>409</v>
      </c>
      <c r="E1" s="140" t="s">
        <v>472</v>
      </c>
      <c r="F1" s="140" t="s">
        <v>408</v>
      </c>
      <c r="G1" s="140" t="s">
        <v>475</v>
      </c>
      <c r="H1" s="140" t="s">
        <v>476</v>
      </c>
      <c r="I1" s="140" t="s">
        <v>477</v>
      </c>
      <c r="J1" s="140"/>
      <c r="K1" s="140"/>
      <c r="L1" s="140" t="s">
        <v>484</v>
      </c>
      <c r="M1" s="140"/>
      <c r="N1" s="140"/>
      <c r="O1" s="140" t="s">
        <v>474</v>
      </c>
      <c r="P1" s="140" t="s">
        <v>407</v>
      </c>
      <c r="Q1" s="140" t="s">
        <v>473</v>
      </c>
      <c r="X1" s="140" t="s">
        <v>406</v>
      </c>
      <c r="Y1" s="140"/>
      <c r="Z1" s="59"/>
      <c r="AA1" s="59" t="s">
        <v>405</v>
      </c>
      <c r="AB1" s="59" t="s">
        <v>404</v>
      </c>
      <c r="AC1" s="59" t="s">
        <v>403</v>
      </c>
      <c r="AD1" s="59" t="s">
        <v>402</v>
      </c>
    </row>
    <row r="2" spans="1:30" s="1" customFormat="1" ht="42.75" x14ac:dyDescent="0.2">
      <c r="A2" s="140"/>
      <c r="B2" s="140"/>
      <c r="C2" s="140"/>
      <c r="D2" s="140"/>
      <c r="E2" s="140"/>
      <c r="F2" s="140"/>
      <c r="G2" s="140"/>
      <c r="H2" s="140"/>
      <c r="I2" s="117" t="s">
        <v>478</v>
      </c>
      <c r="J2" s="117" t="s">
        <v>479</v>
      </c>
      <c r="K2" s="117" t="s">
        <v>480</v>
      </c>
      <c r="L2" s="114" t="s">
        <v>481</v>
      </c>
      <c r="M2" s="114" t="s">
        <v>482</v>
      </c>
      <c r="N2" s="114" t="s">
        <v>483</v>
      </c>
      <c r="O2" s="140"/>
      <c r="P2" s="140"/>
      <c r="Q2" s="140"/>
      <c r="X2" s="59" t="s">
        <v>452</v>
      </c>
      <c r="Y2" s="59" t="s">
        <v>453</v>
      </c>
      <c r="Z2" s="59"/>
      <c r="AA2" s="59"/>
      <c r="AB2" s="59"/>
      <c r="AC2" s="59"/>
      <c r="AD2" s="59"/>
    </row>
    <row r="3" spans="1:30" x14ac:dyDescent="0.2">
      <c r="A3" s="60" t="s">
        <v>55</v>
      </c>
      <c r="B3" s="59">
        <v>1</v>
      </c>
      <c r="C3" s="59" t="str">
        <f>IF(ISNUMBER(SEARCH("V",A3)),"Phage","Host")</f>
        <v>Host</v>
      </c>
      <c r="D3" s="61" t="s">
        <v>55</v>
      </c>
      <c r="E3" s="59" t="str">
        <f t="shared" ref="E3:E34" si="0">IF(ISNUMBER(SEARCH("N",A3)),"NL","PL")</f>
        <v>NL</v>
      </c>
      <c r="F3" s="59" t="str">
        <f t="shared" ref="F3:F34" si="1">IF(ISNUMBER(SEARCH("N1",A3)),"-Ph", IF(ISNUMBER(SEARCH("P3",A3)),"-Ph","+Ph"))</f>
        <v>+Ph</v>
      </c>
      <c r="G3" s="59">
        <f t="shared" ref="G3:G38" si="2">IF(B3=$AA$3,$AB$3,IF(B3=$AA$4,$AB$4,IF(B3=$AA$5,$AB$5,IF(B3=$AA$6,$AB$6,IF(B3=$AA$7,$AB$7,IF(B3=$AA$8,$AB$8,IF(B3=$AA$9,$AB$9,IF(B3=$AA$10,$AB$10,"error"))))))))</f>
        <v>119</v>
      </c>
      <c r="H3" s="59">
        <f t="shared" ref="H3:H34" si="3">IF(B3=$AA$3,$AD$3,IF(B3=$AA$4,$AD$4,IF(B3=$AA$5,$AD$5,IF(B3=$AA$6,$AD$6,IF(B3=$AA$7,$AD$7,IF(B3=$AA$8,$AD$8,IF(B3=$AA$9,$AD$9,IF(B3=$AA$10,$AD$10,"error"))))))))</f>
        <v>0</v>
      </c>
      <c r="I3" s="63">
        <v>0.32291666666666669</v>
      </c>
      <c r="J3" s="63">
        <v>0.38</v>
      </c>
      <c r="K3" s="63">
        <v>0.2608695652173913</v>
      </c>
      <c r="L3" s="114">
        <v>1</v>
      </c>
      <c r="M3" s="114">
        <v>0</v>
      </c>
      <c r="N3" s="114">
        <v>1</v>
      </c>
      <c r="O3" s="114" t="str">
        <f>IF(ISNUMBER(SEARCH("2012",P3)),"HiSeq","MiSeq")</f>
        <v>HiSeq</v>
      </c>
      <c r="P3" s="59">
        <v>2012</v>
      </c>
      <c r="Q3" s="59" t="str">
        <f t="shared" ref="Q3:Q49" si="4">IF(P3=2012,"SE","PE")</f>
        <v>SE</v>
      </c>
      <c r="AA3">
        <v>0</v>
      </c>
      <c r="AB3">
        <v>0</v>
      </c>
      <c r="AC3">
        <v>-125</v>
      </c>
      <c r="AD3">
        <v>0</v>
      </c>
    </row>
    <row r="4" spans="1:30" x14ac:dyDescent="0.2">
      <c r="A4" s="61" t="s">
        <v>51</v>
      </c>
      <c r="B4" s="59">
        <v>1</v>
      </c>
      <c r="C4" s="114" t="str">
        <f t="shared" ref="C4:C56" si="5">IF(ISNUMBER(SEARCH("V",A4)),"Phage","Host")</f>
        <v>Host</v>
      </c>
      <c r="D4" s="61" t="s">
        <v>51</v>
      </c>
      <c r="E4" s="114" t="str">
        <f t="shared" si="0"/>
        <v>NL</v>
      </c>
      <c r="F4" s="114" t="str">
        <f t="shared" si="1"/>
        <v>+Ph</v>
      </c>
      <c r="G4" s="59">
        <f t="shared" si="2"/>
        <v>119</v>
      </c>
      <c r="H4" s="59">
        <f t="shared" si="3"/>
        <v>0</v>
      </c>
      <c r="I4" s="63">
        <v>0.32291666666666669</v>
      </c>
      <c r="J4" s="63">
        <v>0.4</v>
      </c>
      <c r="K4" s="63">
        <v>0.2391304347826087</v>
      </c>
      <c r="L4" s="114">
        <v>5</v>
      </c>
      <c r="M4" s="114">
        <v>4</v>
      </c>
      <c r="N4" s="114">
        <v>1</v>
      </c>
      <c r="O4" s="114" t="str">
        <f t="shared" ref="O4:O56" si="6">IF(ISNUMBER(SEARCH("2012",P4)),"HiSeq","MiSeq")</f>
        <v>HiSeq</v>
      </c>
      <c r="P4" s="59">
        <v>2012</v>
      </c>
      <c r="Q4" s="59" t="str">
        <f t="shared" si="4"/>
        <v>SE</v>
      </c>
      <c r="AA4">
        <v>1</v>
      </c>
      <c r="AB4">
        <f>125-6</f>
        <v>119</v>
      </c>
      <c r="AC4">
        <v>-6</v>
      </c>
      <c r="AD4">
        <v>0</v>
      </c>
    </row>
    <row r="5" spans="1:30" x14ac:dyDescent="0.2">
      <c r="A5" s="61" t="s">
        <v>46</v>
      </c>
      <c r="B5" s="59">
        <v>1</v>
      </c>
      <c r="C5" s="114" t="str">
        <f t="shared" si="5"/>
        <v>Host</v>
      </c>
      <c r="D5" s="61" t="s">
        <v>46</v>
      </c>
      <c r="E5" s="114" t="str">
        <f t="shared" si="0"/>
        <v>NL</v>
      </c>
      <c r="F5" s="114" t="str">
        <f t="shared" si="1"/>
        <v>+Ph</v>
      </c>
      <c r="G5" s="59">
        <f t="shared" si="2"/>
        <v>119</v>
      </c>
      <c r="H5" s="59">
        <f t="shared" si="3"/>
        <v>0</v>
      </c>
      <c r="I5" s="63">
        <v>0.32291666666666669</v>
      </c>
      <c r="J5" s="63">
        <v>0.4</v>
      </c>
      <c r="K5" s="63">
        <v>0.2391304347826087</v>
      </c>
      <c r="L5" s="114">
        <v>4</v>
      </c>
      <c r="M5" s="114">
        <v>3</v>
      </c>
      <c r="N5" s="114">
        <v>1</v>
      </c>
      <c r="O5" s="114" t="str">
        <f t="shared" si="6"/>
        <v>HiSeq</v>
      </c>
      <c r="P5" s="59">
        <v>2012</v>
      </c>
      <c r="Q5" s="59" t="str">
        <f t="shared" si="4"/>
        <v>SE</v>
      </c>
      <c r="AA5">
        <v>3</v>
      </c>
      <c r="AB5">
        <f t="shared" ref="AB5:AB10" si="7">125+AC5</f>
        <v>134</v>
      </c>
      <c r="AC5">
        <v>9</v>
      </c>
      <c r="AD5">
        <v>9</v>
      </c>
    </row>
    <row r="6" spans="1:30" x14ac:dyDescent="0.2">
      <c r="A6" s="61" t="s">
        <v>39</v>
      </c>
      <c r="B6" s="59">
        <v>1</v>
      </c>
      <c r="C6" s="114" t="str">
        <f t="shared" si="5"/>
        <v>Host</v>
      </c>
      <c r="D6" s="61" t="s">
        <v>39</v>
      </c>
      <c r="E6" s="114" t="str">
        <f t="shared" si="0"/>
        <v>PL</v>
      </c>
      <c r="F6" s="114" t="str">
        <f t="shared" si="1"/>
        <v>-Ph</v>
      </c>
      <c r="G6" s="59">
        <f t="shared" si="2"/>
        <v>119</v>
      </c>
      <c r="H6" s="59">
        <f t="shared" si="3"/>
        <v>0</v>
      </c>
      <c r="I6" s="63">
        <v>0.34042553191489361</v>
      </c>
      <c r="J6" s="63">
        <v>0.39583333333333331</v>
      </c>
      <c r="K6" s="63">
        <v>0.28260869565217389</v>
      </c>
      <c r="O6" s="114" t="str">
        <f t="shared" si="6"/>
        <v>HiSeq</v>
      </c>
      <c r="P6" s="59">
        <v>2012</v>
      </c>
      <c r="Q6" s="59" t="str">
        <f t="shared" si="4"/>
        <v>SE</v>
      </c>
      <c r="AA6">
        <v>5</v>
      </c>
      <c r="AB6">
        <f t="shared" si="7"/>
        <v>148</v>
      </c>
      <c r="AC6">
        <v>23</v>
      </c>
      <c r="AD6">
        <v>23</v>
      </c>
    </row>
    <row r="7" spans="1:30" x14ac:dyDescent="0.2">
      <c r="A7" s="61" t="s">
        <v>32</v>
      </c>
      <c r="B7" s="59">
        <v>1</v>
      </c>
      <c r="C7" s="114" t="str">
        <f t="shared" si="5"/>
        <v>Host</v>
      </c>
      <c r="D7" s="61" t="s">
        <v>32</v>
      </c>
      <c r="E7" s="114" t="str">
        <f t="shared" si="0"/>
        <v>PL</v>
      </c>
      <c r="F7" s="114" t="str">
        <f t="shared" si="1"/>
        <v>+Ph</v>
      </c>
      <c r="G7" s="59">
        <f t="shared" si="2"/>
        <v>119</v>
      </c>
      <c r="H7" s="59">
        <f t="shared" si="3"/>
        <v>0</v>
      </c>
      <c r="I7" s="63">
        <v>0.30851063829787234</v>
      </c>
      <c r="J7" s="63">
        <v>0.35416666666666669</v>
      </c>
      <c r="K7" s="63">
        <v>0.2608695652173913</v>
      </c>
      <c r="L7" s="114">
        <v>2</v>
      </c>
      <c r="M7" s="114">
        <v>0</v>
      </c>
      <c r="N7" s="114">
        <v>2</v>
      </c>
      <c r="O7" s="114" t="str">
        <f t="shared" si="6"/>
        <v>HiSeq</v>
      </c>
      <c r="P7" s="59">
        <v>2012</v>
      </c>
      <c r="Q7" s="59" t="str">
        <f t="shared" si="4"/>
        <v>SE</v>
      </c>
      <c r="AA7">
        <v>12</v>
      </c>
      <c r="AB7">
        <f t="shared" si="7"/>
        <v>197</v>
      </c>
      <c r="AC7">
        <v>72</v>
      </c>
      <c r="AD7">
        <v>72</v>
      </c>
    </row>
    <row r="8" spans="1:30" x14ac:dyDescent="0.2">
      <c r="A8" s="61" t="s">
        <v>28</v>
      </c>
      <c r="B8" s="59">
        <v>1</v>
      </c>
      <c r="C8" s="114" t="str">
        <f t="shared" si="5"/>
        <v>Host</v>
      </c>
      <c r="D8" s="61" t="s">
        <v>28</v>
      </c>
      <c r="E8" s="114" t="str">
        <f t="shared" si="0"/>
        <v>PL</v>
      </c>
      <c r="F8" s="114" t="str">
        <f t="shared" si="1"/>
        <v>+Ph</v>
      </c>
      <c r="G8" s="59">
        <f t="shared" si="2"/>
        <v>119</v>
      </c>
      <c r="H8" s="59">
        <f t="shared" si="3"/>
        <v>0</v>
      </c>
      <c r="I8" s="63">
        <v>0.36666666666666664</v>
      </c>
      <c r="J8" s="63">
        <v>0.43478260869565216</v>
      </c>
      <c r="K8" s="63">
        <v>0.29545454545454547</v>
      </c>
      <c r="L8" s="114">
        <v>3</v>
      </c>
      <c r="M8" s="114">
        <v>2</v>
      </c>
      <c r="N8" s="114">
        <v>1</v>
      </c>
      <c r="O8" s="114" t="str">
        <f t="shared" si="6"/>
        <v>HiSeq</v>
      </c>
      <c r="P8" s="59">
        <v>2012</v>
      </c>
      <c r="Q8" s="59" t="str">
        <f t="shared" si="4"/>
        <v>SE</v>
      </c>
      <c r="AA8">
        <v>16</v>
      </c>
      <c r="AB8">
        <f t="shared" si="7"/>
        <v>225</v>
      </c>
      <c r="AC8">
        <v>100</v>
      </c>
      <c r="AD8">
        <v>100</v>
      </c>
    </row>
    <row r="9" spans="1:30" x14ac:dyDescent="0.2">
      <c r="A9" s="61" t="s">
        <v>401</v>
      </c>
      <c r="B9" s="59">
        <v>3</v>
      </c>
      <c r="C9" s="114" t="str">
        <f t="shared" si="5"/>
        <v>Host</v>
      </c>
      <c r="D9" s="61" t="s">
        <v>401</v>
      </c>
      <c r="E9" s="114" t="str">
        <f t="shared" si="0"/>
        <v>NL</v>
      </c>
      <c r="F9" s="114" t="str">
        <f t="shared" si="1"/>
        <v>-Ph</v>
      </c>
      <c r="G9" s="59">
        <f t="shared" si="2"/>
        <v>134</v>
      </c>
      <c r="H9" s="59">
        <f t="shared" si="3"/>
        <v>9</v>
      </c>
      <c r="I9" s="63"/>
      <c r="J9" s="63"/>
      <c r="K9" s="63"/>
      <c r="O9" s="114" t="str">
        <f t="shared" si="6"/>
        <v>MiSeq</v>
      </c>
      <c r="P9" s="59">
        <v>2013</v>
      </c>
      <c r="Q9" s="59" t="str">
        <f t="shared" si="4"/>
        <v>PE</v>
      </c>
      <c r="AA9">
        <v>19</v>
      </c>
      <c r="AB9">
        <f t="shared" si="7"/>
        <v>254</v>
      </c>
      <c r="AC9">
        <v>129</v>
      </c>
      <c r="AD9">
        <v>129</v>
      </c>
    </row>
    <row r="10" spans="1:30" x14ac:dyDescent="0.2">
      <c r="A10" s="61" t="s">
        <v>54</v>
      </c>
      <c r="B10" s="59">
        <v>3</v>
      </c>
      <c r="C10" s="114" t="str">
        <f t="shared" si="5"/>
        <v>Host</v>
      </c>
      <c r="D10" s="61" t="s">
        <v>54</v>
      </c>
      <c r="E10" s="114" t="str">
        <f t="shared" si="0"/>
        <v>NL</v>
      </c>
      <c r="F10" s="114" t="str">
        <f t="shared" si="1"/>
        <v>+Ph</v>
      </c>
      <c r="G10" s="59">
        <f t="shared" si="2"/>
        <v>134</v>
      </c>
      <c r="H10" s="59">
        <f t="shared" si="3"/>
        <v>9</v>
      </c>
      <c r="I10" s="63">
        <v>0.3125</v>
      </c>
      <c r="J10" s="63">
        <v>0.36</v>
      </c>
      <c r="K10" s="63">
        <v>0.2608695652173913</v>
      </c>
      <c r="L10" s="114">
        <v>0</v>
      </c>
      <c r="M10" s="114">
        <v>0</v>
      </c>
      <c r="N10" s="114">
        <v>0</v>
      </c>
      <c r="O10" s="114" t="str">
        <f t="shared" si="6"/>
        <v>HiSeq</v>
      </c>
      <c r="P10" s="59">
        <v>2012</v>
      </c>
      <c r="Q10" s="59" t="str">
        <f t="shared" si="4"/>
        <v>SE</v>
      </c>
      <c r="AA10">
        <v>21</v>
      </c>
      <c r="AB10">
        <f t="shared" si="7"/>
        <v>291</v>
      </c>
      <c r="AC10">
        <v>166</v>
      </c>
      <c r="AD10">
        <v>166</v>
      </c>
    </row>
    <row r="11" spans="1:30" x14ac:dyDescent="0.2">
      <c r="A11" s="61" t="s">
        <v>50</v>
      </c>
      <c r="B11" s="59">
        <v>3</v>
      </c>
      <c r="C11" s="114" t="str">
        <f t="shared" si="5"/>
        <v>Host</v>
      </c>
      <c r="D11" s="61" t="s">
        <v>50</v>
      </c>
      <c r="E11" s="114" t="str">
        <f t="shared" si="0"/>
        <v>NL</v>
      </c>
      <c r="F11" s="114" t="str">
        <f t="shared" si="1"/>
        <v>+Ph</v>
      </c>
      <c r="G11" s="59">
        <f t="shared" si="2"/>
        <v>134</v>
      </c>
      <c r="H11" s="59">
        <f t="shared" si="3"/>
        <v>9</v>
      </c>
      <c r="I11" s="63">
        <v>1</v>
      </c>
      <c r="J11" s="63">
        <v>1</v>
      </c>
      <c r="K11" s="63">
        <v>1</v>
      </c>
      <c r="L11" s="114">
        <v>3</v>
      </c>
      <c r="M11" s="114">
        <v>2</v>
      </c>
      <c r="N11" s="114">
        <v>1</v>
      </c>
      <c r="O11" s="114" t="str">
        <f t="shared" si="6"/>
        <v>HiSeq</v>
      </c>
      <c r="P11" s="59">
        <v>2012</v>
      </c>
      <c r="Q11" s="59" t="str">
        <f t="shared" si="4"/>
        <v>SE</v>
      </c>
    </row>
    <row r="12" spans="1:30" x14ac:dyDescent="0.2">
      <c r="A12" s="61" t="s">
        <v>49</v>
      </c>
      <c r="B12" s="59">
        <v>3</v>
      </c>
      <c r="C12" s="114" t="str">
        <f t="shared" si="5"/>
        <v>Host</v>
      </c>
      <c r="D12" s="61" t="s">
        <v>49</v>
      </c>
      <c r="E12" s="114" t="str">
        <f t="shared" si="0"/>
        <v>NL</v>
      </c>
      <c r="F12" s="114" t="str">
        <f t="shared" si="1"/>
        <v>+Ph</v>
      </c>
      <c r="G12" s="59">
        <f t="shared" si="2"/>
        <v>134</v>
      </c>
      <c r="H12" s="59">
        <f t="shared" si="3"/>
        <v>9</v>
      </c>
      <c r="I12" s="63">
        <v>0.2978723404255319</v>
      </c>
      <c r="J12" s="63">
        <v>0.375</v>
      </c>
      <c r="K12" s="63">
        <v>0.21739130434782608</v>
      </c>
      <c r="L12" s="114">
        <v>3</v>
      </c>
      <c r="M12" s="114">
        <v>2</v>
      </c>
      <c r="N12" s="114">
        <v>1</v>
      </c>
      <c r="O12" s="114" t="str">
        <f t="shared" si="6"/>
        <v>HiSeq</v>
      </c>
      <c r="P12" s="59">
        <v>2012</v>
      </c>
      <c r="Q12" s="59" t="str">
        <f t="shared" si="4"/>
        <v>SE</v>
      </c>
    </row>
    <row r="13" spans="1:30" x14ac:dyDescent="0.2">
      <c r="A13" s="61" t="s">
        <v>45</v>
      </c>
      <c r="B13" s="59">
        <v>3</v>
      </c>
      <c r="C13" s="114" t="str">
        <f t="shared" si="5"/>
        <v>Host</v>
      </c>
      <c r="D13" s="61" t="s">
        <v>45</v>
      </c>
      <c r="E13" s="114" t="str">
        <f t="shared" si="0"/>
        <v>NL</v>
      </c>
      <c r="F13" s="114" t="str">
        <f t="shared" si="1"/>
        <v>+Ph</v>
      </c>
      <c r="G13" s="59">
        <f t="shared" si="2"/>
        <v>134</v>
      </c>
      <c r="H13" s="59">
        <f t="shared" si="3"/>
        <v>9</v>
      </c>
      <c r="I13" s="63">
        <v>0.28723404255319152</v>
      </c>
      <c r="J13" s="63">
        <v>0.375</v>
      </c>
      <c r="K13" s="63">
        <v>0.19565217391304349</v>
      </c>
      <c r="L13" s="114">
        <v>6</v>
      </c>
      <c r="M13" s="114">
        <v>4</v>
      </c>
      <c r="N13" s="114">
        <v>2</v>
      </c>
      <c r="O13" s="114" t="str">
        <f t="shared" si="6"/>
        <v>MiSeq</v>
      </c>
      <c r="P13" s="59">
        <v>2013</v>
      </c>
      <c r="Q13" s="59" t="str">
        <f t="shared" si="4"/>
        <v>PE</v>
      </c>
    </row>
    <row r="14" spans="1:30" x14ac:dyDescent="0.2">
      <c r="A14" s="61" t="s">
        <v>43</v>
      </c>
      <c r="B14" s="59">
        <v>3</v>
      </c>
      <c r="C14" s="114" t="str">
        <f t="shared" si="5"/>
        <v>Host</v>
      </c>
      <c r="D14" s="61" t="s">
        <v>43</v>
      </c>
      <c r="E14" s="114" t="str">
        <f t="shared" si="0"/>
        <v>PL</v>
      </c>
      <c r="F14" s="114" t="str">
        <f t="shared" si="1"/>
        <v>+Ph</v>
      </c>
      <c r="G14" s="59">
        <f t="shared" si="2"/>
        <v>134</v>
      </c>
      <c r="H14" s="59">
        <f t="shared" si="3"/>
        <v>9</v>
      </c>
      <c r="I14" s="63">
        <v>0.31578947368421051</v>
      </c>
      <c r="J14" s="63">
        <v>0.36734693877551022</v>
      </c>
      <c r="K14" s="63">
        <v>0.2608695652173913</v>
      </c>
      <c r="L14" s="114">
        <v>4</v>
      </c>
      <c r="M14" s="114">
        <v>3</v>
      </c>
      <c r="N14" s="114">
        <v>1</v>
      </c>
      <c r="O14" s="114" t="str">
        <f t="shared" si="6"/>
        <v>MiSeq</v>
      </c>
      <c r="P14" s="59">
        <v>2013</v>
      </c>
      <c r="Q14" s="59" t="str">
        <f t="shared" si="4"/>
        <v>PE</v>
      </c>
    </row>
    <row r="15" spans="1:30" x14ac:dyDescent="0.2">
      <c r="A15" s="61" t="s">
        <v>38</v>
      </c>
      <c r="B15" s="59">
        <v>3</v>
      </c>
      <c r="C15" s="114" t="str">
        <f t="shared" si="5"/>
        <v>Host</v>
      </c>
      <c r="D15" s="61" t="s">
        <v>38</v>
      </c>
      <c r="E15" s="114" t="str">
        <f t="shared" si="0"/>
        <v>PL</v>
      </c>
      <c r="F15" s="114" t="str">
        <f t="shared" si="1"/>
        <v>-Ph</v>
      </c>
      <c r="G15" s="59">
        <f t="shared" si="2"/>
        <v>134</v>
      </c>
      <c r="H15" s="59">
        <f t="shared" si="3"/>
        <v>9</v>
      </c>
      <c r="I15" s="63">
        <v>0.36170212765957449</v>
      </c>
      <c r="J15" s="63">
        <v>0.35416666666666669</v>
      </c>
      <c r="K15" s="63">
        <v>0.36956521739130432</v>
      </c>
      <c r="L15" s="116"/>
      <c r="M15" s="116"/>
      <c r="N15" s="116"/>
      <c r="O15" s="114" t="str">
        <f t="shared" si="6"/>
        <v>HiSeq</v>
      </c>
      <c r="P15" s="59">
        <v>2012</v>
      </c>
      <c r="Q15" s="59" t="str">
        <f t="shared" si="4"/>
        <v>SE</v>
      </c>
    </row>
    <row r="16" spans="1:30" x14ac:dyDescent="0.2">
      <c r="A16" s="60" t="s">
        <v>27</v>
      </c>
      <c r="B16" s="59">
        <v>3</v>
      </c>
      <c r="C16" s="114" t="str">
        <f t="shared" si="5"/>
        <v>Host</v>
      </c>
      <c r="D16" s="61" t="s">
        <v>27</v>
      </c>
      <c r="E16" s="114" t="str">
        <f t="shared" si="0"/>
        <v>PL</v>
      </c>
      <c r="F16" s="114" t="str">
        <f t="shared" si="1"/>
        <v>+Ph</v>
      </c>
      <c r="G16" s="59">
        <f t="shared" si="2"/>
        <v>134</v>
      </c>
      <c r="H16" s="59">
        <f t="shared" si="3"/>
        <v>9</v>
      </c>
      <c r="I16" s="63">
        <v>0.41489361702127658</v>
      </c>
      <c r="J16" s="63">
        <v>0.47916666666666669</v>
      </c>
      <c r="K16" s="63">
        <v>0.34782608695652173</v>
      </c>
      <c r="L16" s="114">
        <v>3</v>
      </c>
      <c r="M16" s="114">
        <v>2</v>
      </c>
      <c r="N16" s="114">
        <v>1</v>
      </c>
      <c r="O16" s="114" t="str">
        <f t="shared" si="6"/>
        <v>HiSeq</v>
      </c>
      <c r="P16" s="59">
        <v>2012</v>
      </c>
      <c r="Q16" s="59" t="str">
        <f t="shared" si="4"/>
        <v>SE</v>
      </c>
    </row>
    <row r="17" spans="1:17" x14ac:dyDescent="0.2">
      <c r="A17" s="61" t="s">
        <v>53</v>
      </c>
      <c r="B17" s="59">
        <v>5</v>
      </c>
      <c r="C17" s="114" t="str">
        <f t="shared" si="5"/>
        <v>Host</v>
      </c>
      <c r="D17" s="61" t="s">
        <v>53</v>
      </c>
      <c r="E17" s="114" t="str">
        <f t="shared" si="0"/>
        <v>NL</v>
      </c>
      <c r="F17" s="114" t="str">
        <f t="shared" si="1"/>
        <v>+Ph</v>
      </c>
      <c r="G17" s="59">
        <f t="shared" si="2"/>
        <v>148</v>
      </c>
      <c r="H17" s="59">
        <f t="shared" si="3"/>
        <v>23</v>
      </c>
      <c r="I17" s="63">
        <v>1</v>
      </c>
      <c r="J17" s="63">
        <v>1</v>
      </c>
      <c r="K17" s="63">
        <v>1</v>
      </c>
      <c r="L17" s="114">
        <v>0</v>
      </c>
      <c r="M17" s="114">
        <v>0</v>
      </c>
      <c r="N17" s="114">
        <v>0</v>
      </c>
      <c r="O17" s="114" t="str">
        <f t="shared" si="6"/>
        <v>HiSeq</v>
      </c>
      <c r="P17" s="59">
        <v>2012</v>
      </c>
      <c r="Q17" s="59" t="str">
        <f t="shared" si="4"/>
        <v>SE</v>
      </c>
    </row>
    <row r="18" spans="1:17" x14ac:dyDescent="0.2">
      <c r="A18" s="61" t="s">
        <v>48</v>
      </c>
      <c r="B18" s="59">
        <v>5</v>
      </c>
      <c r="C18" s="114" t="str">
        <f t="shared" si="5"/>
        <v>Host</v>
      </c>
      <c r="D18" s="61" t="s">
        <v>48</v>
      </c>
      <c r="E18" s="114" t="str">
        <f t="shared" si="0"/>
        <v>NL</v>
      </c>
      <c r="F18" s="114" t="str">
        <f t="shared" si="1"/>
        <v>+Ph</v>
      </c>
      <c r="G18" s="59">
        <f t="shared" si="2"/>
        <v>148</v>
      </c>
      <c r="H18" s="59">
        <f t="shared" si="3"/>
        <v>23</v>
      </c>
      <c r="I18" s="63">
        <v>1</v>
      </c>
      <c r="J18" s="63">
        <v>1</v>
      </c>
      <c r="K18" s="63">
        <v>1</v>
      </c>
      <c r="L18" s="114">
        <v>5</v>
      </c>
      <c r="M18" s="114">
        <v>4</v>
      </c>
      <c r="N18" s="114">
        <v>1</v>
      </c>
      <c r="O18" s="114" t="str">
        <f t="shared" si="6"/>
        <v>HiSeq</v>
      </c>
      <c r="P18" s="59">
        <v>2012</v>
      </c>
      <c r="Q18" s="59" t="str">
        <f t="shared" si="4"/>
        <v>SE</v>
      </c>
    </row>
    <row r="19" spans="1:17" x14ac:dyDescent="0.2">
      <c r="A19" s="61" t="s">
        <v>42</v>
      </c>
      <c r="B19" s="59">
        <v>5</v>
      </c>
      <c r="C19" s="114" t="str">
        <f t="shared" si="5"/>
        <v>Host</v>
      </c>
      <c r="D19" s="61" t="s">
        <v>42</v>
      </c>
      <c r="E19" s="114" t="str">
        <f t="shared" si="0"/>
        <v>PL</v>
      </c>
      <c r="F19" s="114" t="str">
        <f t="shared" si="1"/>
        <v>+Ph</v>
      </c>
      <c r="G19" s="59">
        <f t="shared" si="2"/>
        <v>148</v>
      </c>
      <c r="H19" s="59">
        <f t="shared" si="3"/>
        <v>23</v>
      </c>
      <c r="I19" s="63">
        <v>0.98958333333333337</v>
      </c>
      <c r="J19" s="63">
        <v>1</v>
      </c>
      <c r="K19" s="63">
        <v>0.97826086956521741</v>
      </c>
      <c r="L19" s="114">
        <v>3</v>
      </c>
      <c r="M19" s="114">
        <v>1</v>
      </c>
      <c r="N19" s="114">
        <v>2</v>
      </c>
      <c r="O19" s="114" t="str">
        <f t="shared" si="6"/>
        <v>HiSeq</v>
      </c>
      <c r="P19" s="59">
        <v>2012</v>
      </c>
      <c r="Q19" s="59" t="str">
        <f t="shared" si="4"/>
        <v>SE</v>
      </c>
    </row>
    <row r="20" spans="1:17" x14ac:dyDescent="0.2">
      <c r="A20" s="61" t="s">
        <v>41</v>
      </c>
      <c r="B20" s="59">
        <v>5</v>
      </c>
      <c r="C20" s="114" t="str">
        <f t="shared" si="5"/>
        <v>Host</v>
      </c>
      <c r="D20" s="61" t="s">
        <v>41</v>
      </c>
      <c r="E20" s="114" t="str">
        <f t="shared" si="0"/>
        <v>PL</v>
      </c>
      <c r="F20" s="114" t="str">
        <f t="shared" si="1"/>
        <v>+Ph</v>
      </c>
      <c r="G20" s="59">
        <f t="shared" si="2"/>
        <v>148</v>
      </c>
      <c r="H20" s="59">
        <f t="shared" si="3"/>
        <v>23</v>
      </c>
      <c r="I20" s="63">
        <v>1</v>
      </c>
      <c r="J20" s="63">
        <v>1</v>
      </c>
      <c r="K20" s="63">
        <v>1</v>
      </c>
      <c r="L20" s="114">
        <v>0</v>
      </c>
      <c r="M20" s="114">
        <v>0</v>
      </c>
      <c r="N20" s="114">
        <v>0</v>
      </c>
      <c r="O20" s="114" t="str">
        <f t="shared" si="6"/>
        <v>HiSeq</v>
      </c>
      <c r="P20" s="59">
        <v>2012</v>
      </c>
      <c r="Q20" s="59" t="str">
        <f t="shared" si="4"/>
        <v>SE</v>
      </c>
    </row>
    <row r="21" spans="1:17" x14ac:dyDescent="0.2">
      <c r="A21" s="61" t="s">
        <v>37</v>
      </c>
      <c r="B21" s="59">
        <v>5</v>
      </c>
      <c r="C21" s="114" t="str">
        <f t="shared" si="5"/>
        <v>Host</v>
      </c>
      <c r="D21" s="61" t="s">
        <v>37</v>
      </c>
      <c r="E21" s="114" t="str">
        <f t="shared" si="0"/>
        <v>PL</v>
      </c>
      <c r="F21" s="114" t="str">
        <f t="shared" si="1"/>
        <v>-Ph</v>
      </c>
      <c r="G21" s="59">
        <f t="shared" si="2"/>
        <v>148</v>
      </c>
      <c r="H21" s="59">
        <f t="shared" si="3"/>
        <v>23</v>
      </c>
      <c r="I21" s="63">
        <v>0.29166666666666669</v>
      </c>
      <c r="J21" s="63">
        <v>0.3</v>
      </c>
      <c r="K21" s="63">
        <v>0.28260869565217389</v>
      </c>
      <c r="O21" s="114" t="str">
        <f t="shared" si="6"/>
        <v>HiSeq</v>
      </c>
      <c r="P21" s="59">
        <v>2012</v>
      </c>
      <c r="Q21" s="59" t="str">
        <f t="shared" si="4"/>
        <v>SE</v>
      </c>
    </row>
    <row r="22" spans="1:17" x14ac:dyDescent="0.2">
      <c r="A22" s="61" t="s">
        <v>31</v>
      </c>
      <c r="B22" s="59">
        <v>5</v>
      </c>
      <c r="C22" s="114" t="str">
        <f t="shared" si="5"/>
        <v>Host</v>
      </c>
      <c r="D22" s="61" t="s">
        <v>31</v>
      </c>
      <c r="E22" s="114" t="str">
        <f t="shared" si="0"/>
        <v>PL</v>
      </c>
      <c r="F22" s="114" t="str">
        <f t="shared" si="1"/>
        <v>+Ph</v>
      </c>
      <c r="G22" s="59">
        <f t="shared" si="2"/>
        <v>148</v>
      </c>
      <c r="H22" s="59">
        <f t="shared" si="3"/>
        <v>23</v>
      </c>
      <c r="I22" s="63">
        <v>1</v>
      </c>
      <c r="J22" s="63">
        <v>1</v>
      </c>
      <c r="K22" s="63">
        <v>1</v>
      </c>
      <c r="L22" s="114">
        <v>5</v>
      </c>
      <c r="M22" s="114">
        <v>4</v>
      </c>
      <c r="N22" s="114">
        <v>1</v>
      </c>
      <c r="O22" s="114" t="str">
        <f t="shared" si="6"/>
        <v>HiSeq</v>
      </c>
      <c r="P22" s="59">
        <v>2012</v>
      </c>
      <c r="Q22" s="59" t="str">
        <f t="shared" si="4"/>
        <v>SE</v>
      </c>
    </row>
    <row r="23" spans="1:17" x14ac:dyDescent="0.2">
      <c r="A23" s="61" t="s">
        <v>26</v>
      </c>
      <c r="B23" s="59">
        <v>5</v>
      </c>
      <c r="C23" s="114" t="str">
        <f t="shared" si="5"/>
        <v>Host</v>
      </c>
      <c r="D23" s="61" t="s">
        <v>26</v>
      </c>
      <c r="E23" s="114" t="str">
        <f t="shared" si="0"/>
        <v>PL</v>
      </c>
      <c r="F23" s="114" t="str">
        <f t="shared" si="1"/>
        <v>+Ph</v>
      </c>
      <c r="G23" s="59">
        <f t="shared" si="2"/>
        <v>148</v>
      </c>
      <c r="H23" s="59">
        <f t="shared" si="3"/>
        <v>23</v>
      </c>
      <c r="I23" s="63">
        <v>0.35416666666666669</v>
      </c>
      <c r="J23" s="63">
        <v>0.4</v>
      </c>
      <c r="K23" s="63">
        <v>0.30434782608695654</v>
      </c>
      <c r="L23" s="114">
        <v>0</v>
      </c>
      <c r="M23" s="114">
        <v>0</v>
      </c>
      <c r="N23" s="114">
        <v>0</v>
      </c>
      <c r="O23" s="114" t="str">
        <f t="shared" si="6"/>
        <v>HiSeq</v>
      </c>
      <c r="P23" s="59">
        <v>2012</v>
      </c>
      <c r="Q23" s="59" t="str">
        <f t="shared" si="4"/>
        <v>SE</v>
      </c>
    </row>
    <row r="24" spans="1:17" x14ac:dyDescent="0.2">
      <c r="A24" s="61" t="s">
        <v>400</v>
      </c>
      <c r="B24" s="59">
        <v>12</v>
      </c>
      <c r="C24" s="114" t="str">
        <f t="shared" si="5"/>
        <v>Host</v>
      </c>
      <c r="D24" s="61" t="s">
        <v>400</v>
      </c>
      <c r="E24" s="114" t="str">
        <f t="shared" si="0"/>
        <v>PL</v>
      </c>
      <c r="F24" s="114" t="str">
        <f t="shared" si="1"/>
        <v>+Ph</v>
      </c>
      <c r="G24" s="59">
        <f t="shared" si="2"/>
        <v>197</v>
      </c>
      <c r="H24" s="59">
        <f t="shared" si="3"/>
        <v>72</v>
      </c>
      <c r="I24" s="63">
        <v>1</v>
      </c>
      <c r="J24" s="63">
        <v>1</v>
      </c>
      <c r="K24" s="63">
        <v>1</v>
      </c>
      <c r="L24" s="114">
        <v>0</v>
      </c>
      <c r="M24" s="114">
        <v>0</v>
      </c>
      <c r="N24" s="114">
        <v>0</v>
      </c>
      <c r="O24" s="114" t="str">
        <f t="shared" si="6"/>
        <v>HiSeq</v>
      </c>
      <c r="P24" s="59">
        <v>2012</v>
      </c>
      <c r="Q24" s="59" t="str">
        <f t="shared" si="4"/>
        <v>SE</v>
      </c>
    </row>
    <row r="25" spans="1:17" x14ac:dyDescent="0.2">
      <c r="A25" s="61" t="s">
        <v>36</v>
      </c>
      <c r="B25" s="59">
        <v>12</v>
      </c>
      <c r="C25" s="114" t="str">
        <f t="shared" si="5"/>
        <v>Host</v>
      </c>
      <c r="D25" s="61" t="s">
        <v>36</v>
      </c>
      <c r="E25" s="114" t="str">
        <f t="shared" si="0"/>
        <v>PL</v>
      </c>
      <c r="F25" s="114" t="str">
        <f t="shared" si="1"/>
        <v>-Ph</v>
      </c>
      <c r="G25" s="59">
        <f t="shared" si="2"/>
        <v>197</v>
      </c>
      <c r="H25" s="59">
        <f t="shared" si="3"/>
        <v>72</v>
      </c>
      <c r="I25" s="63">
        <v>1</v>
      </c>
      <c r="J25" s="63">
        <v>1</v>
      </c>
      <c r="K25" s="63">
        <v>1</v>
      </c>
      <c r="L25" s="116"/>
      <c r="M25" s="116"/>
      <c r="N25" s="116"/>
      <c r="O25" s="114" t="str">
        <f t="shared" si="6"/>
        <v>HiSeq</v>
      </c>
      <c r="P25" s="59">
        <v>2012</v>
      </c>
      <c r="Q25" s="59" t="str">
        <f t="shared" si="4"/>
        <v>SE</v>
      </c>
    </row>
    <row r="26" spans="1:17" x14ac:dyDescent="0.2">
      <c r="A26" s="61" t="s">
        <v>30</v>
      </c>
      <c r="B26" s="59">
        <v>12</v>
      </c>
      <c r="C26" s="114" t="str">
        <f t="shared" si="5"/>
        <v>Host</v>
      </c>
      <c r="D26" s="61" t="s">
        <v>30</v>
      </c>
      <c r="E26" s="114" t="str">
        <f t="shared" si="0"/>
        <v>PL</v>
      </c>
      <c r="F26" s="114" t="str">
        <f t="shared" si="1"/>
        <v>+Ph</v>
      </c>
      <c r="G26" s="59">
        <f t="shared" si="2"/>
        <v>197</v>
      </c>
      <c r="H26" s="59">
        <f t="shared" si="3"/>
        <v>72</v>
      </c>
      <c r="I26" s="63">
        <v>1</v>
      </c>
      <c r="J26" s="63">
        <v>1</v>
      </c>
      <c r="K26" s="63">
        <v>1</v>
      </c>
      <c r="L26" s="114">
        <v>0</v>
      </c>
      <c r="M26" s="114">
        <v>0</v>
      </c>
      <c r="N26" s="114">
        <v>0</v>
      </c>
      <c r="O26" s="114" t="str">
        <f t="shared" si="6"/>
        <v>HiSeq</v>
      </c>
      <c r="P26" s="59">
        <v>2012</v>
      </c>
      <c r="Q26" s="59" t="str">
        <f t="shared" si="4"/>
        <v>SE</v>
      </c>
    </row>
    <row r="27" spans="1:17" x14ac:dyDescent="0.2">
      <c r="A27" s="61" t="s">
        <v>44</v>
      </c>
      <c r="B27" s="59">
        <v>16</v>
      </c>
      <c r="C27" s="114" t="str">
        <f t="shared" si="5"/>
        <v>Host</v>
      </c>
      <c r="D27" s="61" t="s">
        <v>44</v>
      </c>
      <c r="E27" s="114" t="str">
        <f t="shared" si="0"/>
        <v>NL</v>
      </c>
      <c r="F27" s="114" t="str">
        <f t="shared" si="1"/>
        <v>+Ph</v>
      </c>
      <c r="G27" s="59">
        <f t="shared" si="2"/>
        <v>225</v>
      </c>
      <c r="H27" s="59">
        <f t="shared" si="3"/>
        <v>100</v>
      </c>
      <c r="I27" s="63">
        <v>1</v>
      </c>
      <c r="J27" s="63">
        <v>1</v>
      </c>
      <c r="K27" s="63">
        <v>1</v>
      </c>
      <c r="L27" s="114">
        <v>4</v>
      </c>
      <c r="M27" s="114">
        <v>2</v>
      </c>
      <c r="N27" s="114">
        <v>2</v>
      </c>
      <c r="O27" s="114" t="str">
        <f t="shared" si="6"/>
        <v>HiSeq</v>
      </c>
      <c r="P27" s="59">
        <v>2012</v>
      </c>
      <c r="Q27" s="59" t="str">
        <f t="shared" si="4"/>
        <v>SE</v>
      </c>
    </row>
    <row r="28" spans="1:17" x14ac:dyDescent="0.2">
      <c r="A28" s="61" t="s">
        <v>35</v>
      </c>
      <c r="B28" s="59">
        <v>16</v>
      </c>
      <c r="C28" s="114" t="str">
        <f t="shared" si="5"/>
        <v>Host</v>
      </c>
      <c r="D28" s="61" t="s">
        <v>35</v>
      </c>
      <c r="E28" s="114" t="str">
        <f t="shared" si="0"/>
        <v>PL</v>
      </c>
      <c r="F28" s="114" t="str">
        <f t="shared" si="1"/>
        <v>-Ph</v>
      </c>
      <c r="G28" s="59">
        <f t="shared" si="2"/>
        <v>225</v>
      </c>
      <c r="H28" s="59">
        <f t="shared" si="3"/>
        <v>100</v>
      </c>
      <c r="I28" s="63">
        <v>1</v>
      </c>
      <c r="J28" s="63">
        <v>1</v>
      </c>
      <c r="K28" s="63">
        <v>1</v>
      </c>
      <c r="O28" s="114" t="str">
        <f t="shared" si="6"/>
        <v>HiSeq</v>
      </c>
      <c r="P28" s="59">
        <v>2012</v>
      </c>
      <c r="Q28" s="59" t="str">
        <f t="shared" si="4"/>
        <v>SE</v>
      </c>
    </row>
    <row r="29" spans="1:17" x14ac:dyDescent="0.2">
      <c r="A29" s="61" t="s">
        <v>25</v>
      </c>
      <c r="B29" s="59">
        <v>16</v>
      </c>
      <c r="C29" s="114" t="str">
        <f t="shared" si="5"/>
        <v>Host</v>
      </c>
      <c r="D29" s="61" t="s">
        <v>25</v>
      </c>
      <c r="E29" s="114" t="str">
        <f t="shared" si="0"/>
        <v>PL</v>
      </c>
      <c r="F29" s="114" t="str">
        <f t="shared" si="1"/>
        <v>+Ph</v>
      </c>
      <c r="G29" s="59">
        <f t="shared" si="2"/>
        <v>225</v>
      </c>
      <c r="H29" s="59">
        <f t="shared" si="3"/>
        <v>100</v>
      </c>
      <c r="I29" s="63">
        <v>1</v>
      </c>
      <c r="J29" s="63">
        <v>1</v>
      </c>
      <c r="K29" s="63">
        <v>1</v>
      </c>
      <c r="L29" s="114">
        <v>0</v>
      </c>
      <c r="M29" s="114">
        <v>0</v>
      </c>
      <c r="N29" s="114">
        <v>0</v>
      </c>
      <c r="O29" s="114" t="str">
        <f t="shared" si="6"/>
        <v>HiSeq</v>
      </c>
      <c r="P29" s="59">
        <v>2012</v>
      </c>
      <c r="Q29" s="59" t="str">
        <f t="shared" si="4"/>
        <v>SE</v>
      </c>
    </row>
    <row r="30" spans="1:17" x14ac:dyDescent="0.2">
      <c r="A30" s="61" t="s">
        <v>399</v>
      </c>
      <c r="B30" s="59">
        <v>19</v>
      </c>
      <c r="C30" s="114" t="str">
        <f t="shared" si="5"/>
        <v>Host</v>
      </c>
      <c r="D30" s="61" t="s">
        <v>399</v>
      </c>
      <c r="E30" s="114" t="str">
        <f t="shared" si="0"/>
        <v>NL</v>
      </c>
      <c r="F30" s="114" t="str">
        <f t="shared" si="1"/>
        <v>+Ph</v>
      </c>
      <c r="G30" s="59">
        <f t="shared" si="2"/>
        <v>254</v>
      </c>
      <c r="H30" s="59">
        <f t="shared" si="3"/>
        <v>129</v>
      </c>
      <c r="I30" s="63"/>
      <c r="J30" s="63"/>
      <c r="K30" s="63"/>
      <c r="L30" s="114">
        <v>4</v>
      </c>
      <c r="M30" s="114">
        <v>3</v>
      </c>
      <c r="N30" s="114">
        <v>1</v>
      </c>
      <c r="O30" s="114" t="str">
        <f t="shared" si="6"/>
        <v>HiSeq</v>
      </c>
      <c r="P30" s="59">
        <v>2012</v>
      </c>
      <c r="Q30" s="59" t="str">
        <f t="shared" si="4"/>
        <v>SE</v>
      </c>
    </row>
    <row r="31" spans="1:17" x14ac:dyDescent="0.2">
      <c r="A31" s="61" t="s">
        <v>34</v>
      </c>
      <c r="B31" s="59">
        <v>19</v>
      </c>
      <c r="C31" s="114" t="str">
        <f t="shared" si="5"/>
        <v>Host</v>
      </c>
      <c r="D31" s="61" t="s">
        <v>34</v>
      </c>
      <c r="E31" s="114" t="str">
        <f t="shared" si="0"/>
        <v>PL</v>
      </c>
      <c r="F31" s="114" t="str">
        <f t="shared" si="1"/>
        <v>-Ph</v>
      </c>
      <c r="G31" s="59">
        <f t="shared" si="2"/>
        <v>254</v>
      </c>
      <c r="H31" s="59">
        <f t="shared" si="3"/>
        <v>129</v>
      </c>
      <c r="I31" s="63">
        <v>1</v>
      </c>
      <c r="J31" s="63">
        <v>1</v>
      </c>
      <c r="K31" s="63">
        <v>1</v>
      </c>
      <c r="L31" s="116"/>
      <c r="M31" s="116"/>
      <c r="N31" s="116"/>
      <c r="O31" s="114" t="str">
        <f t="shared" si="6"/>
        <v>HiSeq</v>
      </c>
      <c r="P31" s="59">
        <v>2012</v>
      </c>
      <c r="Q31" s="59" t="str">
        <f t="shared" si="4"/>
        <v>SE</v>
      </c>
    </row>
    <row r="32" spans="1:17" x14ac:dyDescent="0.2">
      <c r="A32" s="61" t="s">
        <v>24</v>
      </c>
      <c r="B32" s="59">
        <v>19</v>
      </c>
      <c r="C32" s="114" t="str">
        <f t="shared" si="5"/>
        <v>Host</v>
      </c>
      <c r="D32" s="61" t="s">
        <v>24</v>
      </c>
      <c r="E32" s="114" t="str">
        <f t="shared" si="0"/>
        <v>PL</v>
      </c>
      <c r="F32" s="114" t="str">
        <f t="shared" si="1"/>
        <v>+Ph</v>
      </c>
      <c r="G32" s="59">
        <f t="shared" si="2"/>
        <v>254</v>
      </c>
      <c r="H32" s="59">
        <f t="shared" si="3"/>
        <v>129</v>
      </c>
      <c r="I32" s="63">
        <v>1</v>
      </c>
      <c r="J32" s="63">
        <v>1</v>
      </c>
      <c r="K32" s="63">
        <v>1</v>
      </c>
      <c r="L32" s="114">
        <v>3</v>
      </c>
      <c r="M32" s="114">
        <v>1</v>
      </c>
      <c r="N32" s="114">
        <v>2</v>
      </c>
      <c r="O32" s="114" t="str">
        <f t="shared" si="6"/>
        <v>HiSeq</v>
      </c>
      <c r="P32" s="59">
        <v>2012</v>
      </c>
      <c r="Q32" s="59" t="str">
        <f t="shared" si="4"/>
        <v>SE</v>
      </c>
    </row>
    <row r="33" spans="1:24" x14ac:dyDescent="0.2">
      <c r="A33" s="61" t="s">
        <v>52</v>
      </c>
      <c r="B33" s="59">
        <v>21</v>
      </c>
      <c r="C33" s="114" t="str">
        <f t="shared" si="5"/>
        <v>Host</v>
      </c>
      <c r="D33" s="61" t="s">
        <v>52</v>
      </c>
      <c r="E33" s="114" t="str">
        <f t="shared" si="0"/>
        <v>NL</v>
      </c>
      <c r="F33" s="114" t="str">
        <f t="shared" si="1"/>
        <v>+Ph</v>
      </c>
      <c r="G33" s="59">
        <f t="shared" si="2"/>
        <v>291</v>
      </c>
      <c r="H33" s="59">
        <f t="shared" si="3"/>
        <v>166</v>
      </c>
      <c r="I33" s="63">
        <v>0.5</v>
      </c>
      <c r="J33" s="63">
        <v>0.96</v>
      </c>
      <c r="K33" s="63">
        <v>0</v>
      </c>
      <c r="L33" s="114">
        <v>5</v>
      </c>
      <c r="M33" s="114">
        <v>4</v>
      </c>
      <c r="N33" s="114">
        <v>1</v>
      </c>
      <c r="O33" s="114" t="str">
        <f t="shared" si="6"/>
        <v>MiSeq</v>
      </c>
      <c r="P33" s="59">
        <v>2013</v>
      </c>
      <c r="Q33" s="59" t="str">
        <f t="shared" si="4"/>
        <v>PE</v>
      </c>
    </row>
    <row r="34" spans="1:24" x14ac:dyDescent="0.2">
      <c r="A34" s="61" t="s">
        <v>47</v>
      </c>
      <c r="B34" s="59">
        <v>21</v>
      </c>
      <c r="C34" s="114" t="str">
        <f t="shared" si="5"/>
        <v>Host</v>
      </c>
      <c r="D34" s="61" t="s">
        <v>47</v>
      </c>
      <c r="E34" s="114" t="str">
        <f t="shared" si="0"/>
        <v>NL</v>
      </c>
      <c r="F34" s="114" t="str">
        <f t="shared" si="1"/>
        <v>+Ph</v>
      </c>
      <c r="G34" s="59">
        <f t="shared" si="2"/>
        <v>291</v>
      </c>
      <c r="H34" s="59">
        <f t="shared" si="3"/>
        <v>166</v>
      </c>
      <c r="I34" s="63">
        <v>0</v>
      </c>
      <c r="J34" s="63">
        <v>0</v>
      </c>
      <c r="K34" s="63">
        <v>0</v>
      </c>
      <c r="L34" s="114">
        <v>5</v>
      </c>
      <c r="M34" s="114">
        <v>4</v>
      </c>
      <c r="N34" s="114">
        <v>1</v>
      </c>
      <c r="O34" s="114" t="str">
        <f t="shared" si="6"/>
        <v>MiSeq</v>
      </c>
      <c r="P34" s="59">
        <v>2013</v>
      </c>
      <c r="Q34" s="59" t="str">
        <f t="shared" si="4"/>
        <v>PE</v>
      </c>
    </row>
    <row r="35" spans="1:24" x14ac:dyDescent="0.2">
      <c r="A35" s="61" t="s">
        <v>398</v>
      </c>
      <c r="B35" s="59">
        <v>21</v>
      </c>
      <c r="C35" s="114" t="str">
        <f t="shared" si="5"/>
        <v>Host</v>
      </c>
      <c r="D35" s="61" t="s">
        <v>398</v>
      </c>
      <c r="E35" s="114" t="str">
        <f t="shared" ref="E35:E56" si="8">IF(ISNUMBER(SEARCH("N",A35)),"NL","PL")</f>
        <v>PL</v>
      </c>
      <c r="F35" s="114" t="str">
        <f t="shared" ref="F35:F56" si="9">IF(ISNUMBER(SEARCH("N1",A35)),"-Ph", IF(ISNUMBER(SEARCH("P3",A35)),"-Ph","+Ph"))</f>
        <v>+Ph</v>
      </c>
      <c r="G35" s="59">
        <f t="shared" si="2"/>
        <v>291</v>
      </c>
      <c r="H35" s="59">
        <f t="shared" ref="H35:H56" si="10">IF(B35=$AA$3,$AD$3,IF(B35=$AA$4,$AD$4,IF(B35=$AA$5,$AD$5,IF(B35=$AA$6,$AD$6,IF(B35=$AA$7,$AD$7,IF(B35=$AA$8,$AD$8,IF(B35=$AA$9,$AD$9,IF(B35=$AA$10,$AD$10,"error"))))))))</f>
        <v>166</v>
      </c>
      <c r="I35" s="63"/>
      <c r="J35" s="63"/>
      <c r="K35" s="63"/>
      <c r="L35" s="114">
        <v>10</v>
      </c>
      <c r="M35" s="114">
        <v>7</v>
      </c>
      <c r="N35" s="114">
        <v>3</v>
      </c>
      <c r="O35" s="114" t="str">
        <f t="shared" si="6"/>
        <v>MiSeq</v>
      </c>
      <c r="P35" s="59">
        <v>2013</v>
      </c>
      <c r="Q35" s="59" t="str">
        <f t="shared" si="4"/>
        <v>PE</v>
      </c>
      <c r="X35"/>
    </row>
    <row r="36" spans="1:24" x14ac:dyDescent="0.2">
      <c r="A36" s="61" t="s">
        <v>33</v>
      </c>
      <c r="B36" s="59">
        <v>21</v>
      </c>
      <c r="C36" s="114" t="str">
        <f t="shared" si="5"/>
        <v>Host</v>
      </c>
      <c r="D36" s="61" t="s">
        <v>33</v>
      </c>
      <c r="E36" s="114" t="str">
        <f t="shared" si="8"/>
        <v>PL</v>
      </c>
      <c r="F36" s="114" t="str">
        <f t="shared" si="9"/>
        <v>-Ph</v>
      </c>
      <c r="G36" s="59">
        <f t="shared" si="2"/>
        <v>291</v>
      </c>
      <c r="H36" s="59">
        <f t="shared" si="10"/>
        <v>166</v>
      </c>
      <c r="I36" s="63">
        <v>0.35789473684210527</v>
      </c>
      <c r="J36" s="63">
        <v>0.44897959183673469</v>
      </c>
      <c r="K36" s="63">
        <v>0.2608695652173913</v>
      </c>
      <c r="L36" s="116"/>
      <c r="M36" s="116"/>
      <c r="N36" s="116"/>
      <c r="O36" s="114" t="str">
        <f t="shared" si="6"/>
        <v>MiSeq</v>
      </c>
      <c r="P36" s="59">
        <v>2013</v>
      </c>
      <c r="Q36" s="59" t="str">
        <f t="shared" si="4"/>
        <v>PE</v>
      </c>
      <c r="X36"/>
    </row>
    <row r="37" spans="1:24" x14ac:dyDescent="0.2">
      <c r="A37" s="61" t="s">
        <v>29</v>
      </c>
      <c r="B37" s="59">
        <v>21</v>
      </c>
      <c r="C37" s="114" t="str">
        <f t="shared" si="5"/>
        <v>Host</v>
      </c>
      <c r="D37" s="61" t="s">
        <v>29</v>
      </c>
      <c r="E37" s="114" t="str">
        <f t="shared" si="8"/>
        <v>PL</v>
      </c>
      <c r="F37" s="114" t="str">
        <f t="shared" si="9"/>
        <v>+Ph</v>
      </c>
      <c r="G37" s="59">
        <f t="shared" si="2"/>
        <v>291</v>
      </c>
      <c r="H37" s="59">
        <f t="shared" si="10"/>
        <v>166</v>
      </c>
      <c r="I37" s="63">
        <v>1</v>
      </c>
      <c r="J37" s="63">
        <v>1</v>
      </c>
      <c r="K37" s="63">
        <v>1</v>
      </c>
      <c r="L37" s="114">
        <v>32</v>
      </c>
      <c r="M37" s="114">
        <v>17</v>
      </c>
      <c r="N37" s="114">
        <v>15</v>
      </c>
      <c r="O37" s="114" t="str">
        <f t="shared" si="6"/>
        <v>MiSeq</v>
      </c>
      <c r="P37" s="59">
        <v>2013</v>
      </c>
      <c r="Q37" s="59" t="str">
        <f t="shared" si="4"/>
        <v>PE</v>
      </c>
      <c r="X37"/>
    </row>
    <row r="38" spans="1:24" x14ac:dyDescent="0.2">
      <c r="A38" s="61" t="s">
        <v>23</v>
      </c>
      <c r="B38" s="59">
        <v>21</v>
      </c>
      <c r="C38" s="114" t="str">
        <f t="shared" si="5"/>
        <v>Host</v>
      </c>
      <c r="D38" s="61" t="s">
        <v>23</v>
      </c>
      <c r="E38" s="114" t="str">
        <f t="shared" si="8"/>
        <v>PL</v>
      </c>
      <c r="F38" s="114" t="str">
        <f t="shared" si="9"/>
        <v>+Ph</v>
      </c>
      <c r="G38" s="59">
        <f t="shared" si="2"/>
        <v>291</v>
      </c>
      <c r="H38" s="59">
        <f t="shared" si="10"/>
        <v>166</v>
      </c>
      <c r="I38" s="63">
        <v>0.9263157894736842</v>
      </c>
      <c r="J38" s="63">
        <v>0.91836734693877553</v>
      </c>
      <c r="K38" s="63">
        <v>0.93478260869565222</v>
      </c>
      <c r="L38" s="114">
        <v>5</v>
      </c>
      <c r="M38" s="114">
        <v>4</v>
      </c>
      <c r="N38" s="114">
        <v>1</v>
      </c>
      <c r="O38" s="114" t="str">
        <f t="shared" si="6"/>
        <v>MiSeq</v>
      </c>
      <c r="P38" s="59">
        <v>2013</v>
      </c>
      <c r="Q38" s="59" t="str">
        <f t="shared" si="4"/>
        <v>PE</v>
      </c>
      <c r="X38"/>
    </row>
    <row r="39" spans="1:24" x14ac:dyDescent="0.2">
      <c r="A39" s="59" t="s">
        <v>397</v>
      </c>
      <c r="B39" s="59">
        <v>3</v>
      </c>
      <c r="C39" s="114" t="str">
        <f t="shared" si="5"/>
        <v>Phage</v>
      </c>
      <c r="D39" s="114" t="s">
        <v>397</v>
      </c>
      <c r="E39" s="114" t="str">
        <f t="shared" si="8"/>
        <v>NL</v>
      </c>
      <c r="F39" s="114" t="str">
        <f t="shared" si="9"/>
        <v>+Ph</v>
      </c>
      <c r="G39" s="59">
        <f t="shared" ref="G39:G56" si="11">H39</f>
        <v>9</v>
      </c>
      <c r="H39" s="59">
        <f t="shared" si="10"/>
        <v>9</v>
      </c>
      <c r="O39" s="114" t="str">
        <f t="shared" si="6"/>
        <v>MiSeq</v>
      </c>
      <c r="P39" s="59">
        <v>2013</v>
      </c>
      <c r="Q39" s="59" t="str">
        <f t="shared" si="4"/>
        <v>PE</v>
      </c>
      <c r="X39"/>
    </row>
    <row r="40" spans="1:24" x14ac:dyDescent="0.2">
      <c r="A40" s="59" t="s">
        <v>396</v>
      </c>
      <c r="B40" s="59">
        <v>3</v>
      </c>
      <c r="C40" s="114" t="str">
        <f t="shared" si="5"/>
        <v>Phage</v>
      </c>
      <c r="D40" s="114" t="s">
        <v>396</v>
      </c>
      <c r="E40" s="114" t="str">
        <f t="shared" si="8"/>
        <v>NL</v>
      </c>
      <c r="F40" s="114" t="str">
        <f t="shared" si="9"/>
        <v>+Ph</v>
      </c>
      <c r="G40" s="59">
        <f t="shared" si="11"/>
        <v>9</v>
      </c>
      <c r="H40" s="59">
        <f t="shared" si="10"/>
        <v>9</v>
      </c>
      <c r="O40" s="114" t="str">
        <f t="shared" si="6"/>
        <v>MiSeq</v>
      </c>
      <c r="P40" s="59">
        <v>2013</v>
      </c>
      <c r="Q40" s="59" t="str">
        <f t="shared" si="4"/>
        <v>PE</v>
      </c>
      <c r="X40"/>
    </row>
    <row r="41" spans="1:24" x14ac:dyDescent="0.2">
      <c r="A41" s="59" t="s">
        <v>395</v>
      </c>
      <c r="B41" s="59">
        <v>3</v>
      </c>
      <c r="C41" s="114" t="str">
        <f t="shared" si="5"/>
        <v>Phage</v>
      </c>
      <c r="D41" s="114" t="s">
        <v>395</v>
      </c>
      <c r="E41" s="114" t="str">
        <f t="shared" si="8"/>
        <v>NL</v>
      </c>
      <c r="F41" s="114" t="str">
        <f t="shared" si="9"/>
        <v>+Ph</v>
      </c>
      <c r="G41" s="59">
        <f t="shared" si="11"/>
        <v>9</v>
      </c>
      <c r="H41" s="59">
        <f t="shared" si="10"/>
        <v>9</v>
      </c>
      <c r="O41" s="114" t="str">
        <f t="shared" si="6"/>
        <v>MiSeq</v>
      </c>
      <c r="P41" s="59">
        <v>2013</v>
      </c>
      <c r="Q41" s="59" t="str">
        <f t="shared" si="4"/>
        <v>PE</v>
      </c>
      <c r="X41"/>
    </row>
    <row r="42" spans="1:24" x14ac:dyDescent="0.2">
      <c r="A42" s="59" t="s">
        <v>394</v>
      </c>
      <c r="B42" s="59">
        <v>3</v>
      </c>
      <c r="C42" s="114" t="str">
        <f t="shared" si="5"/>
        <v>Phage</v>
      </c>
      <c r="D42" s="114" t="s">
        <v>394</v>
      </c>
      <c r="E42" s="114" t="str">
        <f t="shared" si="8"/>
        <v>PL</v>
      </c>
      <c r="F42" s="114" t="str">
        <f t="shared" si="9"/>
        <v>+Ph</v>
      </c>
      <c r="G42" s="59">
        <f t="shared" si="11"/>
        <v>9</v>
      </c>
      <c r="H42" s="59">
        <f t="shared" si="10"/>
        <v>9</v>
      </c>
      <c r="O42" s="114" t="str">
        <f t="shared" si="6"/>
        <v>MiSeq</v>
      </c>
      <c r="P42" s="59">
        <v>2013</v>
      </c>
      <c r="Q42" s="59" t="str">
        <f t="shared" si="4"/>
        <v>PE</v>
      </c>
      <c r="X42"/>
    </row>
    <row r="43" spans="1:24" x14ac:dyDescent="0.2">
      <c r="A43" s="59" t="s">
        <v>393</v>
      </c>
      <c r="B43" s="59">
        <v>3</v>
      </c>
      <c r="C43" s="114" t="str">
        <f t="shared" si="5"/>
        <v>Phage</v>
      </c>
      <c r="D43" s="114" t="s">
        <v>393</v>
      </c>
      <c r="E43" s="114" t="str">
        <f t="shared" si="8"/>
        <v>PL</v>
      </c>
      <c r="F43" s="114" t="str">
        <f t="shared" si="9"/>
        <v>+Ph</v>
      </c>
      <c r="G43" s="59">
        <f t="shared" si="11"/>
        <v>9</v>
      </c>
      <c r="H43" s="59">
        <f t="shared" si="10"/>
        <v>9</v>
      </c>
      <c r="O43" s="114" t="str">
        <f t="shared" si="6"/>
        <v>MiSeq</v>
      </c>
      <c r="P43" s="59">
        <v>2013</v>
      </c>
      <c r="Q43" s="59" t="str">
        <f t="shared" si="4"/>
        <v>PE</v>
      </c>
      <c r="X43"/>
    </row>
    <row r="44" spans="1:24" x14ac:dyDescent="0.2">
      <c r="A44" s="59" t="s">
        <v>392</v>
      </c>
      <c r="B44" s="59">
        <v>3</v>
      </c>
      <c r="C44" s="114" t="str">
        <f t="shared" si="5"/>
        <v>Phage</v>
      </c>
      <c r="D44" s="114" t="s">
        <v>392</v>
      </c>
      <c r="E44" s="114" t="str">
        <f t="shared" si="8"/>
        <v>PL</v>
      </c>
      <c r="F44" s="114" t="str">
        <f t="shared" si="9"/>
        <v>+Ph</v>
      </c>
      <c r="G44" s="59">
        <f t="shared" si="11"/>
        <v>9</v>
      </c>
      <c r="H44" s="59">
        <f t="shared" si="10"/>
        <v>9</v>
      </c>
      <c r="O44" s="114" t="str">
        <f t="shared" si="6"/>
        <v>MiSeq</v>
      </c>
      <c r="P44" s="59">
        <v>2013</v>
      </c>
      <c r="Q44" s="59" t="str">
        <f t="shared" si="4"/>
        <v>PE</v>
      </c>
      <c r="X44"/>
    </row>
    <row r="45" spans="1:24" x14ac:dyDescent="0.2">
      <c r="A45" s="59" t="s">
        <v>391</v>
      </c>
      <c r="B45" s="59">
        <v>3</v>
      </c>
      <c r="C45" s="114" t="str">
        <f t="shared" si="5"/>
        <v>Phage</v>
      </c>
      <c r="D45" s="114" t="s">
        <v>391</v>
      </c>
      <c r="E45" s="114" t="str">
        <f t="shared" si="8"/>
        <v>PL</v>
      </c>
      <c r="F45" s="114" t="str">
        <f t="shared" si="9"/>
        <v>+Ph</v>
      </c>
      <c r="G45" s="59">
        <f t="shared" si="11"/>
        <v>9</v>
      </c>
      <c r="H45" s="59">
        <f t="shared" si="10"/>
        <v>9</v>
      </c>
      <c r="O45" s="114" t="str">
        <f t="shared" si="6"/>
        <v>MiSeq</v>
      </c>
      <c r="P45" s="59">
        <v>2013</v>
      </c>
      <c r="Q45" s="59" t="str">
        <f t="shared" si="4"/>
        <v>PE</v>
      </c>
      <c r="X45"/>
    </row>
    <row r="46" spans="1:24" x14ac:dyDescent="0.2">
      <c r="A46" s="59" t="s">
        <v>390</v>
      </c>
      <c r="B46" s="59">
        <v>21</v>
      </c>
      <c r="C46" s="114" t="str">
        <f t="shared" si="5"/>
        <v>Phage</v>
      </c>
      <c r="D46" s="114" t="s">
        <v>390</v>
      </c>
      <c r="E46" s="114" t="str">
        <f t="shared" si="8"/>
        <v>NL</v>
      </c>
      <c r="F46" s="114" t="str">
        <f t="shared" si="9"/>
        <v>+Ph</v>
      </c>
      <c r="G46" s="59">
        <f t="shared" si="11"/>
        <v>166</v>
      </c>
      <c r="H46" s="59">
        <f t="shared" si="10"/>
        <v>166</v>
      </c>
      <c r="O46" s="114" t="str">
        <f t="shared" si="6"/>
        <v>MiSeq</v>
      </c>
      <c r="P46" s="59">
        <v>2013</v>
      </c>
      <c r="Q46" s="59" t="str">
        <f t="shared" si="4"/>
        <v>PE</v>
      </c>
      <c r="X46"/>
    </row>
    <row r="47" spans="1:24" x14ac:dyDescent="0.2">
      <c r="A47" s="59" t="s">
        <v>389</v>
      </c>
      <c r="B47" s="59">
        <v>21</v>
      </c>
      <c r="C47" s="114" t="str">
        <f t="shared" si="5"/>
        <v>Phage</v>
      </c>
      <c r="D47" s="114" t="s">
        <v>389</v>
      </c>
      <c r="E47" s="114" t="str">
        <f t="shared" si="8"/>
        <v>NL</v>
      </c>
      <c r="F47" s="114" t="str">
        <f t="shared" si="9"/>
        <v>+Ph</v>
      </c>
      <c r="G47" s="59">
        <f t="shared" si="11"/>
        <v>166</v>
      </c>
      <c r="H47" s="59">
        <f t="shared" si="10"/>
        <v>166</v>
      </c>
      <c r="O47" s="114" t="str">
        <f t="shared" si="6"/>
        <v>MiSeq</v>
      </c>
      <c r="P47" s="59">
        <v>2013</v>
      </c>
      <c r="Q47" s="59" t="str">
        <f t="shared" si="4"/>
        <v>PE</v>
      </c>
      <c r="X47"/>
    </row>
    <row r="48" spans="1:24" x14ac:dyDescent="0.2">
      <c r="A48" s="59" t="s">
        <v>388</v>
      </c>
      <c r="B48" s="59">
        <v>21</v>
      </c>
      <c r="C48" s="114" t="str">
        <f t="shared" si="5"/>
        <v>Phage</v>
      </c>
      <c r="D48" s="114" t="s">
        <v>388</v>
      </c>
      <c r="E48" s="114" t="str">
        <f t="shared" si="8"/>
        <v>NL</v>
      </c>
      <c r="F48" s="114" t="str">
        <f t="shared" si="9"/>
        <v>+Ph</v>
      </c>
      <c r="G48" s="59">
        <f t="shared" si="11"/>
        <v>166</v>
      </c>
      <c r="H48" s="59">
        <f t="shared" si="10"/>
        <v>166</v>
      </c>
      <c r="O48" s="114" t="str">
        <f t="shared" si="6"/>
        <v>MiSeq</v>
      </c>
      <c r="P48" s="59">
        <v>2013</v>
      </c>
      <c r="Q48" s="59" t="str">
        <f t="shared" si="4"/>
        <v>PE</v>
      </c>
      <c r="X48"/>
    </row>
    <row r="49" spans="1:24" x14ac:dyDescent="0.2">
      <c r="A49" s="59" t="s">
        <v>387</v>
      </c>
      <c r="B49" s="59">
        <v>21</v>
      </c>
      <c r="C49" s="114" t="str">
        <f t="shared" si="5"/>
        <v>Phage</v>
      </c>
      <c r="D49" s="114" t="s">
        <v>387</v>
      </c>
      <c r="E49" s="114" t="str">
        <f t="shared" si="8"/>
        <v>NL</v>
      </c>
      <c r="F49" s="114" t="str">
        <f t="shared" si="9"/>
        <v>+Ph</v>
      </c>
      <c r="G49" s="59">
        <f t="shared" si="11"/>
        <v>166</v>
      </c>
      <c r="H49" s="59">
        <f t="shared" si="10"/>
        <v>166</v>
      </c>
      <c r="O49" s="114" t="str">
        <f t="shared" si="6"/>
        <v>MiSeq</v>
      </c>
      <c r="P49" s="59">
        <v>2013</v>
      </c>
      <c r="Q49" s="59" t="str">
        <f t="shared" si="4"/>
        <v>PE</v>
      </c>
      <c r="X49"/>
    </row>
    <row r="50" spans="1:24" x14ac:dyDescent="0.2">
      <c r="A50" s="75" t="s">
        <v>454</v>
      </c>
      <c r="B50" s="59">
        <v>21</v>
      </c>
      <c r="C50" s="114" t="str">
        <f t="shared" si="5"/>
        <v>Phage</v>
      </c>
      <c r="D50" s="75" t="s">
        <v>454</v>
      </c>
      <c r="E50" s="114" t="str">
        <f t="shared" si="8"/>
        <v>PL</v>
      </c>
      <c r="F50" s="114" t="str">
        <f t="shared" si="9"/>
        <v>+Ph</v>
      </c>
      <c r="G50" s="59">
        <f t="shared" si="11"/>
        <v>166</v>
      </c>
      <c r="H50" s="59">
        <f t="shared" si="10"/>
        <v>166</v>
      </c>
      <c r="X50"/>
    </row>
    <row r="51" spans="1:24" x14ac:dyDescent="0.2">
      <c r="A51" s="59" t="s">
        <v>386</v>
      </c>
      <c r="B51" s="59">
        <v>21</v>
      </c>
      <c r="C51" s="114" t="str">
        <f t="shared" si="5"/>
        <v>Phage</v>
      </c>
      <c r="D51" s="114" t="s">
        <v>386</v>
      </c>
      <c r="E51" s="114" t="str">
        <f t="shared" si="8"/>
        <v>PL</v>
      </c>
      <c r="F51" s="114" t="str">
        <f t="shared" si="9"/>
        <v>+Ph</v>
      </c>
      <c r="G51" s="59">
        <f t="shared" si="11"/>
        <v>166</v>
      </c>
      <c r="H51" s="59">
        <f t="shared" si="10"/>
        <v>166</v>
      </c>
      <c r="O51" s="114" t="str">
        <f t="shared" si="6"/>
        <v>MiSeq</v>
      </c>
      <c r="P51" s="59">
        <v>2013</v>
      </c>
      <c r="Q51" s="59" t="str">
        <f>IF(P51=2012,"SE","PE")</f>
        <v>PE</v>
      </c>
      <c r="X51"/>
    </row>
    <row r="52" spans="1:24" x14ac:dyDescent="0.2">
      <c r="A52" s="59" t="s">
        <v>385</v>
      </c>
      <c r="B52" s="59">
        <v>21</v>
      </c>
      <c r="C52" s="114" t="str">
        <f t="shared" si="5"/>
        <v>Phage</v>
      </c>
      <c r="D52" s="114" t="s">
        <v>385</v>
      </c>
      <c r="E52" s="114" t="str">
        <f t="shared" si="8"/>
        <v>PL</v>
      </c>
      <c r="F52" s="114" t="str">
        <f t="shared" si="9"/>
        <v>+Ph</v>
      </c>
      <c r="G52" s="59">
        <f t="shared" si="11"/>
        <v>166</v>
      </c>
      <c r="H52" s="59">
        <f t="shared" si="10"/>
        <v>166</v>
      </c>
      <c r="O52" s="114" t="str">
        <f t="shared" si="6"/>
        <v>MiSeq</v>
      </c>
      <c r="P52" s="59">
        <v>2013</v>
      </c>
      <c r="Q52" s="59" t="str">
        <f>IF(P52=2012,"SE","PE")</f>
        <v>PE</v>
      </c>
      <c r="X52"/>
    </row>
    <row r="53" spans="1:24" x14ac:dyDescent="0.2">
      <c r="A53" s="59" t="s">
        <v>384</v>
      </c>
      <c r="B53" s="59">
        <v>21</v>
      </c>
      <c r="C53" s="114" t="str">
        <f t="shared" si="5"/>
        <v>Phage</v>
      </c>
      <c r="D53" s="114" t="s">
        <v>384</v>
      </c>
      <c r="E53" s="114" t="str">
        <f t="shared" si="8"/>
        <v>PL</v>
      </c>
      <c r="F53" s="114" t="str">
        <f t="shared" si="9"/>
        <v>+Ph</v>
      </c>
      <c r="G53" s="59">
        <f t="shared" si="11"/>
        <v>166</v>
      </c>
      <c r="H53" s="59">
        <f t="shared" si="10"/>
        <v>166</v>
      </c>
      <c r="O53" s="114" t="str">
        <f t="shared" si="6"/>
        <v>MiSeq</v>
      </c>
      <c r="P53" s="59">
        <v>2013</v>
      </c>
      <c r="Q53" s="59" t="str">
        <f>IF(P53=2012,"SE","PE")</f>
        <v>PE</v>
      </c>
      <c r="X53"/>
    </row>
    <row r="54" spans="1:24" x14ac:dyDescent="0.2">
      <c r="A54" s="75" t="s">
        <v>455</v>
      </c>
      <c r="B54" s="59">
        <v>21</v>
      </c>
      <c r="C54" s="114" t="str">
        <f t="shared" si="5"/>
        <v>Phage</v>
      </c>
      <c r="D54" s="75" t="s">
        <v>455</v>
      </c>
      <c r="E54" s="114" t="str">
        <f t="shared" si="8"/>
        <v>PL</v>
      </c>
      <c r="F54" s="114" t="str">
        <f t="shared" si="9"/>
        <v>+Ph</v>
      </c>
      <c r="G54" s="59">
        <f t="shared" si="11"/>
        <v>166</v>
      </c>
      <c r="H54" s="59">
        <f t="shared" si="10"/>
        <v>166</v>
      </c>
      <c r="X54"/>
    </row>
    <row r="55" spans="1:24" x14ac:dyDescent="0.2">
      <c r="A55" s="59" t="s">
        <v>383</v>
      </c>
      <c r="B55" s="59">
        <v>0</v>
      </c>
      <c r="C55" s="114" t="str">
        <f t="shared" si="5"/>
        <v>Phage</v>
      </c>
      <c r="D55" s="114" t="s">
        <v>383</v>
      </c>
      <c r="E55" s="114" t="str">
        <f t="shared" si="8"/>
        <v>PL</v>
      </c>
      <c r="F55" s="114" t="str">
        <f t="shared" si="9"/>
        <v>+Ph</v>
      </c>
      <c r="G55" s="59">
        <f t="shared" si="11"/>
        <v>0</v>
      </c>
      <c r="H55" s="59">
        <f t="shared" si="10"/>
        <v>0</v>
      </c>
      <c r="X55"/>
    </row>
    <row r="56" spans="1:24" x14ac:dyDescent="0.2">
      <c r="A56" s="59" t="s">
        <v>17</v>
      </c>
      <c r="B56" s="59">
        <v>0</v>
      </c>
      <c r="C56" s="114" t="str">
        <f t="shared" si="5"/>
        <v>Host</v>
      </c>
      <c r="D56" s="114" t="s">
        <v>17</v>
      </c>
      <c r="E56" s="114" t="str">
        <f t="shared" si="8"/>
        <v>PL</v>
      </c>
      <c r="F56" s="114" t="str">
        <f t="shared" si="9"/>
        <v>+Ph</v>
      </c>
      <c r="G56" s="59">
        <f t="shared" si="11"/>
        <v>0</v>
      </c>
      <c r="H56" s="59">
        <f t="shared" si="10"/>
        <v>0</v>
      </c>
      <c r="O56" s="114" t="str">
        <f t="shared" si="6"/>
        <v>HiSeq</v>
      </c>
      <c r="P56" s="59">
        <v>2012</v>
      </c>
      <c r="Q56" s="59" t="str">
        <f>IF(P56=2012,"SE","PE")</f>
        <v>SE</v>
      </c>
      <c r="X56"/>
    </row>
    <row r="57" spans="1:24" x14ac:dyDescent="0.2">
      <c r="X57"/>
    </row>
    <row r="58" spans="1:24" x14ac:dyDescent="0.2">
      <c r="X58"/>
    </row>
    <row r="60" spans="1:24" ht="42.75" x14ac:dyDescent="0.2">
      <c r="C60" s="59" t="s">
        <v>382</v>
      </c>
      <c r="E60" s="59">
        <f>COUNTIF(F3:F38,"=0")</f>
        <v>0</v>
      </c>
      <c r="G60" s="59">
        <f>COUNT(B3:B38)</f>
        <v>36</v>
      </c>
      <c r="H60" s="59" t="s">
        <v>381</v>
      </c>
      <c r="P60" s="59" t="s">
        <v>380</v>
      </c>
      <c r="Q60" s="59">
        <f>COUNTIF(Q3:Q56,"=PE")*2</f>
        <v>46</v>
      </c>
    </row>
    <row r="61" spans="1:24" ht="33" customHeight="1" x14ac:dyDescent="0.2">
      <c r="E61" s="59">
        <f>COUNTIF(F3:F38,"=1")</f>
        <v>0</v>
      </c>
      <c r="H61" s="59" t="s">
        <v>379</v>
      </c>
      <c r="P61" s="59" t="s">
        <v>378</v>
      </c>
      <c r="Q61" s="59">
        <f>COUNTIF(Q3:Q56,"=SE")</f>
        <v>28</v>
      </c>
    </row>
    <row r="62" spans="1:24" ht="42.75" x14ac:dyDescent="0.2">
      <c r="C62" s="59" t="s">
        <v>377</v>
      </c>
      <c r="G62" s="59">
        <f>COUNT(B39:B53)</f>
        <v>15</v>
      </c>
      <c r="P62" s="59" t="s">
        <v>376</v>
      </c>
      <c r="Q62" s="59">
        <v>8</v>
      </c>
    </row>
    <row r="63" spans="1:24" x14ac:dyDescent="0.2">
      <c r="C63" s="59" t="s">
        <v>375</v>
      </c>
      <c r="G63" s="59">
        <f>COUNT(B55:B56)</f>
        <v>2</v>
      </c>
    </row>
    <row r="65" spans="17:17" x14ac:dyDescent="0.2">
      <c r="Q65" s="59">
        <f>SUM(Q60:Q62)</f>
        <v>82</v>
      </c>
    </row>
  </sheetData>
  <mergeCells count="14">
    <mergeCell ref="X1:Y1"/>
    <mergeCell ref="Q1:Q2"/>
    <mergeCell ref="P1:P2"/>
    <mergeCell ref="F1:F2"/>
    <mergeCell ref="O1:O2"/>
    <mergeCell ref="L1:N1"/>
    <mergeCell ref="I1:K1"/>
    <mergeCell ref="H1:H2"/>
    <mergeCell ref="G1:G2"/>
    <mergeCell ref="C1:C2"/>
    <mergeCell ref="B1:B2"/>
    <mergeCell ref="A1:A2"/>
    <mergeCell ref="D1:D2"/>
    <mergeCell ref="E1:E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5"/>
  <sheetViews>
    <sheetView zoomScale="50" zoomScaleNormal="50" workbookViewId="0">
      <selection activeCell="AP1" sqref="AP1:AP1048576"/>
    </sheetView>
  </sheetViews>
  <sheetFormatPr defaultRowHeight="14.25" x14ac:dyDescent="0.2"/>
  <cols>
    <col min="6" max="7" width="9" style="94"/>
  </cols>
  <sheetData>
    <row r="1" spans="1:42" x14ac:dyDescent="0.2">
      <c r="A1" t="s">
        <v>19</v>
      </c>
      <c r="F1" s="94">
        <v>-125</v>
      </c>
      <c r="G1" s="94">
        <v>9</v>
      </c>
      <c r="H1">
        <v>-6</v>
      </c>
      <c r="I1">
        <v>9</v>
      </c>
      <c r="J1">
        <v>9</v>
      </c>
      <c r="K1">
        <v>23</v>
      </c>
      <c r="L1">
        <v>166</v>
      </c>
      <c r="M1">
        <v>-6</v>
      </c>
      <c r="N1">
        <v>9</v>
      </c>
      <c r="O1">
        <v>9</v>
      </c>
      <c r="P1">
        <v>9</v>
      </c>
      <c r="Q1">
        <v>23</v>
      </c>
      <c r="R1">
        <v>166</v>
      </c>
      <c r="S1">
        <v>-6</v>
      </c>
      <c r="T1">
        <v>9</v>
      </c>
      <c r="U1">
        <v>100</v>
      </c>
      <c r="V1">
        <v>9</v>
      </c>
      <c r="W1">
        <v>23</v>
      </c>
      <c r="X1">
        <v>23</v>
      </c>
      <c r="Y1">
        <v>72</v>
      </c>
      <c r="Z1">
        <v>-6</v>
      </c>
      <c r="AA1">
        <v>9</v>
      </c>
      <c r="AB1">
        <v>23</v>
      </c>
      <c r="AC1">
        <v>72</v>
      </c>
      <c r="AD1">
        <v>100</v>
      </c>
      <c r="AE1">
        <v>129</v>
      </c>
      <c r="AF1">
        <v>166</v>
      </c>
      <c r="AG1">
        <v>-6</v>
      </c>
      <c r="AH1">
        <v>23</v>
      </c>
      <c r="AI1">
        <v>72</v>
      </c>
      <c r="AJ1">
        <v>166</v>
      </c>
      <c r="AK1">
        <v>-6</v>
      </c>
      <c r="AL1">
        <v>9</v>
      </c>
      <c r="AM1">
        <v>23</v>
      </c>
      <c r="AN1">
        <v>100</v>
      </c>
      <c r="AO1">
        <v>129</v>
      </c>
      <c r="AP1">
        <v>166</v>
      </c>
    </row>
    <row r="2" spans="1:42" x14ac:dyDescent="0.2">
      <c r="B2" t="s">
        <v>18</v>
      </c>
      <c r="F2" s="94" t="s">
        <v>17</v>
      </c>
      <c r="G2" s="94">
        <v>3</v>
      </c>
      <c r="H2">
        <v>1</v>
      </c>
      <c r="I2">
        <v>3</v>
      </c>
      <c r="J2">
        <v>3</v>
      </c>
      <c r="K2">
        <v>5</v>
      </c>
      <c r="L2">
        <v>21</v>
      </c>
      <c r="M2">
        <v>1</v>
      </c>
      <c r="N2">
        <v>3</v>
      </c>
      <c r="O2">
        <v>3</v>
      </c>
      <c r="P2">
        <v>3</v>
      </c>
      <c r="Q2">
        <v>5</v>
      </c>
      <c r="R2">
        <v>21</v>
      </c>
      <c r="S2">
        <v>1</v>
      </c>
      <c r="T2">
        <v>3</v>
      </c>
      <c r="U2">
        <v>16</v>
      </c>
      <c r="V2">
        <v>3</v>
      </c>
      <c r="W2">
        <v>5</v>
      </c>
      <c r="X2">
        <v>5</v>
      </c>
      <c r="Y2">
        <v>12</v>
      </c>
      <c r="Z2">
        <v>1</v>
      </c>
      <c r="AA2">
        <v>3</v>
      </c>
      <c r="AB2">
        <v>5</v>
      </c>
      <c r="AC2">
        <v>12</v>
      </c>
      <c r="AD2">
        <v>16</v>
      </c>
      <c r="AE2">
        <v>19</v>
      </c>
      <c r="AF2">
        <v>21</v>
      </c>
      <c r="AG2">
        <v>1</v>
      </c>
      <c r="AH2">
        <v>5</v>
      </c>
      <c r="AI2">
        <v>12</v>
      </c>
      <c r="AJ2">
        <v>21</v>
      </c>
      <c r="AK2">
        <v>1</v>
      </c>
      <c r="AL2">
        <v>3</v>
      </c>
      <c r="AM2">
        <v>5</v>
      </c>
      <c r="AN2">
        <v>16</v>
      </c>
      <c r="AO2">
        <v>19</v>
      </c>
      <c r="AP2">
        <v>21</v>
      </c>
    </row>
    <row r="3" spans="1:42" x14ac:dyDescent="0.2">
      <c r="C3" t="s">
        <v>16</v>
      </c>
      <c r="F3" s="94" t="s">
        <v>0</v>
      </c>
      <c r="G3" s="94" t="s">
        <v>15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9</v>
      </c>
      <c r="T3" t="s">
        <v>9</v>
      </c>
      <c r="U3" t="s">
        <v>9</v>
      </c>
      <c r="V3" t="s">
        <v>4</v>
      </c>
      <c r="W3" t="s">
        <v>4</v>
      </c>
      <c r="X3" t="s">
        <v>4</v>
      </c>
      <c r="Y3" t="s">
        <v>4</v>
      </c>
      <c r="Z3" t="s">
        <v>13</v>
      </c>
      <c r="AA3" t="s">
        <v>13</v>
      </c>
      <c r="AB3" t="s">
        <v>13</v>
      </c>
      <c r="AC3" t="s">
        <v>13</v>
      </c>
      <c r="AD3" t="s">
        <v>13</v>
      </c>
      <c r="AE3" t="s">
        <v>13</v>
      </c>
      <c r="AF3" t="s">
        <v>13</v>
      </c>
      <c r="AG3" t="s">
        <v>3</v>
      </c>
      <c r="AH3" t="s">
        <v>3</v>
      </c>
      <c r="AI3" t="s">
        <v>3</v>
      </c>
      <c r="AJ3" t="s">
        <v>3</v>
      </c>
      <c r="AK3" t="s">
        <v>2</v>
      </c>
      <c r="AL3" t="s">
        <v>2</v>
      </c>
      <c r="AM3" t="s">
        <v>2</v>
      </c>
      <c r="AN3" t="s">
        <v>2</v>
      </c>
      <c r="AO3" t="s">
        <v>2</v>
      </c>
      <c r="AP3" t="s">
        <v>2</v>
      </c>
    </row>
    <row r="4" spans="1:42" x14ac:dyDescent="0.2">
      <c r="D4" t="s">
        <v>12</v>
      </c>
      <c r="F4" s="94">
        <v>1</v>
      </c>
      <c r="G4" s="94">
        <v>2</v>
      </c>
      <c r="H4">
        <v>4</v>
      </c>
      <c r="I4">
        <v>5</v>
      </c>
      <c r="J4">
        <v>5</v>
      </c>
      <c r="K4">
        <v>5</v>
      </c>
      <c r="L4">
        <v>3</v>
      </c>
      <c r="M4">
        <v>3</v>
      </c>
      <c r="N4">
        <v>2</v>
      </c>
      <c r="O4">
        <v>2</v>
      </c>
      <c r="P4">
        <v>4</v>
      </c>
      <c r="Q4">
        <v>3</v>
      </c>
      <c r="R4">
        <v>2</v>
      </c>
      <c r="S4">
        <v>4</v>
      </c>
      <c r="T4">
        <v>2</v>
      </c>
      <c r="U4">
        <v>4</v>
      </c>
      <c r="V4">
        <v>4</v>
      </c>
      <c r="W4">
        <v>1</v>
      </c>
      <c r="X4">
        <v>2</v>
      </c>
      <c r="Y4">
        <v>4</v>
      </c>
      <c r="Z4">
        <v>1</v>
      </c>
      <c r="AA4">
        <v>5</v>
      </c>
      <c r="AB4">
        <v>1</v>
      </c>
      <c r="AC4">
        <v>4</v>
      </c>
      <c r="AD4">
        <v>2</v>
      </c>
      <c r="AE4">
        <v>4</v>
      </c>
      <c r="AF4">
        <v>4</v>
      </c>
      <c r="AG4">
        <v>5</v>
      </c>
      <c r="AH4">
        <v>4</v>
      </c>
      <c r="AI4">
        <v>2</v>
      </c>
      <c r="AJ4">
        <v>2</v>
      </c>
      <c r="AK4">
        <v>1</v>
      </c>
      <c r="AL4">
        <v>3</v>
      </c>
      <c r="AM4">
        <v>4</v>
      </c>
      <c r="AN4">
        <v>2</v>
      </c>
      <c r="AO4">
        <v>2</v>
      </c>
      <c r="AP4">
        <v>1</v>
      </c>
    </row>
    <row r="5" spans="1:42" x14ac:dyDescent="0.2">
      <c r="E5" t="s">
        <v>11</v>
      </c>
      <c r="F5" s="94" t="s">
        <v>0</v>
      </c>
      <c r="G5" s="94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1</v>
      </c>
      <c r="AG5" t="s">
        <v>1</v>
      </c>
      <c r="AH5" t="s">
        <v>1</v>
      </c>
      <c r="AI5" t="s">
        <v>1</v>
      </c>
      <c r="AJ5" t="s">
        <v>1</v>
      </c>
      <c r="AK5" t="s">
        <v>1</v>
      </c>
      <c r="AL5" t="s">
        <v>1</v>
      </c>
      <c r="AM5" t="s">
        <v>1</v>
      </c>
      <c r="AN5" t="s">
        <v>1</v>
      </c>
      <c r="AO5" t="s">
        <v>1</v>
      </c>
      <c r="AP5" t="s">
        <v>1</v>
      </c>
    </row>
    <row r="6" spans="1:42" x14ac:dyDescent="0.2">
      <c r="A6">
        <v>0</v>
      </c>
      <c r="B6">
        <v>0</v>
      </c>
      <c r="C6" t="s">
        <v>10</v>
      </c>
      <c r="D6">
        <v>1</v>
      </c>
      <c r="E6" t="s">
        <v>0</v>
      </c>
      <c r="F6" s="94">
        <v>1</v>
      </c>
      <c r="G6" s="94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</row>
    <row r="7" spans="1:42" x14ac:dyDescent="0.2">
      <c r="A7">
        <v>9</v>
      </c>
      <c r="B7">
        <v>3</v>
      </c>
      <c r="C7" t="s">
        <v>8</v>
      </c>
      <c r="D7">
        <v>1</v>
      </c>
      <c r="E7" t="s">
        <v>6</v>
      </c>
      <c r="F7" s="94">
        <v>1</v>
      </c>
      <c r="G7" s="94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1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0</v>
      </c>
      <c r="AI7">
        <v>0</v>
      </c>
      <c r="AJ7">
        <v>0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</row>
    <row r="8" spans="1:42" x14ac:dyDescent="0.2">
      <c r="A8">
        <v>9</v>
      </c>
      <c r="B8">
        <v>3</v>
      </c>
      <c r="C8" t="s">
        <v>8</v>
      </c>
      <c r="D8">
        <v>2</v>
      </c>
      <c r="E8" t="s">
        <v>6</v>
      </c>
      <c r="F8" s="94">
        <v>1</v>
      </c>
      <c r="G8" s="94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0</v>
      </c>
      <c r="AI8">
        <v>0</v>
      </c>
      <c r="AJ8">
        <v>0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</row>
    <row r="9" spans="1:42" x14ac:dyDescent="0.2">
      <c r="A9">
        <v>23</v>
      </c>
      <c r="B9">
        <v>5</v>
      </c>
      <c r="C9" t="s">
        <v>8</v>
      </c>
      <c r="D9">
        <v>2</v>
      </c>
      <c r="E9" t="s">
        <v>6</v>
      </c>
      <c r="F9" s="94">
        <v>1</v>
      </c>
      <c r="G9" s="94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0</v>
      </c>
      <c r="AI9">
        <v>0</v>
      </c>
      <c r="AJ9">
        <v>0</v>
      </c>
      <c r="AK9">
        <v>1</v>
      </c>
      <c r="AL9">
        <v>1</v>
      </c>
      <c r="AM9">
        <v>1</v>
      </c>
      <c r="AN9">
        <v>0</v>
      </c>
      <c r="AO9">
        <v>0</v>
      </c>
      <c r="AP9">
        <v>0</v>
      </c>
    </row>
    <row r="10" spans="1:42" x14ac:dyDescent="0.2">
      <c r="A10">
        <v>23</v>
      </c>
      <c r="B10">
        <v>5</v>
      </c>
      <c r="C10" t="s">
        <v>8</v>
      </c>
      <c r="D10">
        <v>2</v>
      </c>
      <c r="E10" t="s">
        <v>6</v>
      </c>
      <c r="F10" s="94">
        <v>1</v>
      </c>
      <c r="G10" s="94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>
        <v>23</v>
      </c>
      <c r="B11">
        <v>5</v>
      </c>
      <c r="C11" t="s">
        <v>8</v>
      </c>
      <c r="D11">
        <v>3</v>
      </c>
      <c r="E11" t="s">
        <v>6</v>
      </c>
      <c r="F11" s="94">
        <v>1</v>
      </c>
      <c r="G11" s="94">
        <v>1</v>
      </c>
      <c r="H11">
        <v>1</v>
      </c>
      <c r="I11">
        <v>1</v>
      </c>
      <c r="J11">
        <v>1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0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</row>
    <row r="12" spans="1:42" x14ac:dyDescent="0.2">
      <c r="A12">
        <v>72</v>
      </c>
      <c r="B12">
        <v>12</v>
      </c>
      <c r="C12" t="s">
        <v>8</v>
      </c>
      <c r="D12">
        <v>1</v>
      </c>
      <c r="E12" t="s">
        <v>6</v>
      </c>
      <c r="F12" s="94">
        <v>1</v>
      </c>
      <c r="G12" s="94"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1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1</v>
      </c>
      <c r="AN12">
        <v>0</v>
      </c>
      <c r="AO12">
        <v>0</v>
      </c>
      <c r="AP12">
        <v>0</v>
      </c>
    </row>
    <row r="13" spans="1:42" x14ac:dyDescent="0.2">
      <c r="A13">
        <v>72</v>
      </c>
      <c r="B13">
        <v>12</v>
      </c>
      <c r="C13" t="s">
        <v>8</v>
      </c>
      <c r="D13">
        <v>2</v>
      </c>
      <c r="E13" t="s">
        <v>6</v>
      </c>
      <c r="F13" s="94">
        <v>1</v>
      </c>
      <c r="G13" s="94">
        <v>1</v>
      </c>
      <c r="H13">
        <v>1</v>
      </c>
      <c r="I13">
        <v>1</v>
      </c>
      <c r="J13">
        <v>1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  <c r="S13">
        <v>1</v>
      </c>
      <c r="T13">
        <v>1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</row>
    <row r="14" spans="1:42" x14ac:dyDescent="0.2">
      <c r="A14">
        <v>72</v>
      </c>
      <c r="B14">
        <v>12</v>
      </c>
      <c r="C14" t="s">
        <v>8</v>
      </c>
      <c r="D14">
        <v>3</v>
      </c>
      <c r="E14" t="s">
        <v>6</v>
      </c>
      <c r="F14" s="94">
        <v>1</v>
      </c>
      <c r="G14" s="9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1</v>
      </c>
      <c r="Q14">
        <v>0</v>
      </c>
      <c r="R14">
        <v>1</v>
      </c>
      <c r="S14">
        <v>1</v>
      </c>
      <c r="T14">
        <v>1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</row>
    <row r="15" spans="1:42" x14ac:dyDescent="0.2">
      <c r="A15">
        <v>72</v>
      </c>
      <c r="B15">
        <v>12</v>
      </c>
      <c r="C15" t="s">
        <v>8</v>
      </c>
      <c r="D15">
        <v>4</v>
      </c>
      <c r="E15" t="s">
        <v>6</v>
      </c>
      <c r="F15" s="94">
        <v>1</v>
      </c>
      <c r="G15" s="94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</row>
    <row r="16" spans="1:42" x14ac:dyDescent="0.2">
      <c r="A16">
        <v>72</v>
      </c>
      <c r="B16">
        <v>12</v>
      </c>
      <c r="C16" t="s">
        <v>8</v>
      </c>
      <c r="D16">
        <v>5</v>
      </c>
      <c r="E16" t="s">
        <v>6</v>
      </c>
      <c r="F16" s="94">
        <v>1</v>
      </c>
      <c r="G16" s="94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1</v>
      </c>
      <c r="Q16">
        <v>0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>
        <v>129</v>
      </c>
      <c r="B17">
        <v>19</v>
      </c>
      <c r="C17" t="s">
        <v>8</v>
      </c>
      <c r="D17">
        <v>1</v>
      </c>
      <c r="E17" t="s">
        <v>6</v>
      </c>
      <c r="F17" s="94">
        <v>1</v>
      </c>
      <c r="G17" s="94">
        <v>1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0</v>
      </c>
      <c r="O17">
        <v>0</v>
      </c>
      <c r="P17">
        <v>1</v>
      </c>
      <c r="Q17">
        <v>0</v>
      </c>
      <c r="R17">
        <v>1</v>
      </c>
      <c r="S17">
        <v>1</v>
      </c>
      <c r="T17">
        <v>1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0</v>
      </c>
    </row>
    <row r="18" spans="1:42" x14ac:dyDescent="0.2">
      <c r="A18">
        <v>129</v>
      </c>
      <c r="B18">
        <v>19</v>
      </c>
      <c r="C18" t="s">
        <v>8</v>
      </c>
      <c r="D18">
        <v>3</v>
      </c>
      <c r="E18" t="s">
        <v>6</v>
      </c>
      <c r="F18" s="94">
        <v>1</v>
      </c>
      <c r="G18" s="94">
        <v>1</v>
      </c>
      <c r="H18">
        <v>1</v>
      </c>
      <c r="I18">
        <v>1</v>
      </c>
      <c r="J18">
        <v>1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1</v>
      </c>
      <c r="S18">
        <v>1</v>
      </c>
      <c r="T18">
        <v>1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</row>
    <row r="19" spans="1:42" x14ac:dyDescent="0.2">
      <c r="A19">
        <v>166</v>
      </c>
      <c r="B19">
        <v>21</v>
      </c>
      <c r="C19" t="s">
        <v>8</v>
      </c>
      <c r="D19">
        <v>1</v>
      </c>
      <c r="E19" t="s">
        <v>6</v>
      </c>
      <c r="F19" s="94">
        <v>1</v>
      </c>
      <c r="G19" s="94">
        <v>1</v>
      </c>
      <c r="H19">
        <v>1</v>
      </c>
      <c r="I19">
        <v>1</v>
      </c>
      <c r="J19">
        <v>1</v>
      </c>
      <c r="K19">
        <v>0</v>
      </c>
      <c r="L19">
        <v>1</v>
      </c>
      <c r="M19">
        <v>1</v>
      </c>
      <c r="N19">
        <v>0</v>
      </c>
      <c r="O19">
        <v>0</v>
      </c>
      <c r="P19">
        <v>1</v>
      </c>
      <c r="Q19">
        <v>0</v>
      </c>
      <c r="R19">
        <v>1</v>
      </c>
      <c r="S19">
        <v>1</v>
      </c>
      <c r="T19">
        <v>1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</row>
    <row r="20" spans="1:42" x14ac:dyDescent="0.2">
      <c r="A20">
        <v>166</v>
      </c>
      <c r="B20">
        <v>21</v>
      </c>
      <c r="C20" t="s">
        <v>8</v>
      </c>
      <c r="D20">
        <v>2</v>
      </c>
      <c r="E20" t="s">
        <v>6</v>
      </c>
      <c r="F20" s="94">
        <v>1</v>
      </c>
      <c r="G20" s="94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1</v>
      </c>
      <c r="S20">
        <v>1</v>
      </c>
      <c r="T20">
        <v>1</v>
      </c>
      <c r="U20">
        <v>0</v>
      </c>
      <c r="V20">
        <v>1</v>
      </c>
      <c r="W20">
        <v>0</v>
      </c>
      <c r="X20">
        <v>0</v>
      </c>
      <c r="Y20">
        <v>0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1</v>
      </c>
      <c r="AM20">
        <v>1</v>
      </c>
      <c r="AN20">
        <v>0</v>
      </c>
      <c r="AO20">
        <v>0</v>
      </c>
      <c r="AP20">
        <v>0</v>
      </c>
    </row>
    <row r="21" spans="1:42" x14ac:dyDescent="0.2">
      <c r="A21">
        <v>166</v>
      </c>
      <c r="B21">
        <v>21</v>
      </c>
      <c r="C21" t="s">
        <v>8</v>
      </c>
      <c r="D21">
        <v>3</v>
      </c>
      <c r="E21" t="s">
        <v>6</v>
      </c>
      <c r="F21" s="94">
        <v>1</v>
      </c>
      <c r="G21" s="94">
        <v>1</v>
      </c>
      <c r="H21">
        <v>1</v>
      </c>
      <c r="I21">
        <v>1</v>
      </c>
      <c r="J21">
        <v>1</v>
      </c>
      <c r="K21">
        <v>0</v>
      </c>
      <c r="L21">
        <v>1</v>
      </c>
      <c r="M21">
        <v>1</v>
      </c>
      <c r="N21">
        <v>0</v>
      </c>
      <c r="O21">
        <v>0</v>
      </c>
      <c r="P21">
        <v>1</v>
      </c>
      <c r="Q21">
        <v>0</v>
      </c>
      <c r="R21">
        <v>1</v>
      </c>
      <c r="S21">
        <v>1</v>
      </c>
      <c r="T21">
        <v>1</v>
      </c>
      <c r="U21">
        <v>0</v>
      </c>
      <c r="V21">
        <v>1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 t="s">
        <v>5</v>
      </c>
      <c r="AL21">
        <v>1</v>
      </c>
      <c r="AM21">
        <v>1</v>
      </c>
      <c r="AN21">
        <v>0</v>
      </c>
      <c r="AO21">
        <v>0</v>
      </c>
      <c r="AP21">
        <v>0</v>
      </c>
    </row>
    <row r="22" spans="1:42" x14ac:dyDescent="0.2">
      <c r="A22">
        <v>166</v>
      </c>
      <c r="B22">
        <v>21</v>
      </c>
      <c r="C22" t="s">
        <v>8</v>
      </c>
      <c r="D22">
        <v>4</v>
      </c>
      <c r="E22" t="s">
        <v>6</v>
      </c>
      <c r="F22" s="94">
        <v>1</v>
      </c>
      <c r="G22" s="94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0</v>
      </c>
    </row>
    <row r="23" spans="1:42" x14ac:dyDescent="0.2">
      <c r="A23">
        <v>9</v>
      </c>
      <c r="B23">
        <v>3</v>
      </c>
      <c r="C23" t="s">
        <v>7</v>
      </c>
      <c r="D23">
        <v>1</v>
      </c>
      <c r="E23" t="s">
        <v>6</v>
      </c>
      <c r="F23" s="94">
        <v>1</v>
      </c>
      <c r="G23" s="94">
        <v>1</v>
      </c>
      <c r="H23">
        <v>1</v>
      </c>
      <c r="I23">
        <v>1</v>
      </c>
      <c r="J23">
        <v>1</v>
      </c>
      <c r="K23">
        <v>0</v>
      </c>
      <c r="L23">
        <v>1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  <c r="S23">
        <v>1</v>
      </c>
      <c r="T23">
        <v>1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</row>
    <row r="24" spans="1:42" x14ac:dyDescent="0.2">
      <c r="A24">
        <v>9</v>
      </c>
      <c r="B24">
        <v>3</v>
      </c>
      <c r="C24" t="s">
        <v>7</v>
      </c>
      <c r="D24">
        <v>2</v>
      </c>
      <c r="E24" t="s">
        <v>6</v>
      </c>
      <c r="F24" s="94">
        <v>1</v>
      </c>
      <c r="G24" s="9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  <c r="S24">
        <v>1</v>
      </c>
      <c r="T24">
        <v>1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1</v>
      </c>
      <c r="AN24">
        <v>0</v>
      </c>
      <c r="AO24">
        <v>0</v>
      </c>
      <c r="AP24">
        <v>0</v>
      </c>
    </row>
    <row r="25" spans="1:42" x14ac:dyDescent="0.2">
      <c r="A25">
        <v>23</v>
      </c>
      <c r="B25">
        <v>5</v>
      </c>
      <c r="C25" t="s">
        <v>7</v>
      </c>
      <c r="D25">
        <v>1</v>
      </c>
      <c r="E25" t="s">
        <v>6</v>
      </c>
      <c r="F25" s="94">
        <v>1</v>
      </c>
      <c r="G25" s="94">
        <v>1</v>
      </c>
      <c r="H25">
        <v>1</v>
      </c>
      <c r="I25">
        <v>1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  <c r="S25">
        <v>1</v>
      </c>
      <c r="T25">
        <v>1</v>
      </c>
      <c r="U25">
        <v>0</v>
      </c>
      <c r="V25">
        <v>1</v>
      </c>
      <c r="W25">
        <v>0</v>
      </c>
      <c r="X25">
        <v>0</v>
      </c>
      <c r="Y25">
        <v>0</v>
      </c>
      <c r="Z25">
        <v>1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</row>
    <row r="26" spans="1:42" x14ac:dyDescent="0.2">
      <c r="A26">
        <v>23</v>
      </c>
      <c r="B26">
        <v>5</v>
      </c>
      <c r="C26" t="s">
        <v>7</v>
      </c>
      <c r="D26">
        <v>2</v>
      </c>
      <c r="E26" t="s">
        <v>6</v>
      </c>
      <c r="F26" s="94">
        <v>1</v>
      </c>
      <c r="G26" s="94"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  <c r="S26">
        <v>1</v>
      </c>
      <c r="T26">
        <v>1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1</v>
      </c>
      <c r="AM26">
        <v>1</v>
      </c>
      <c r="AN26">
        <v>0</v>
      </c>
      <c r="AO26">
        <v>0</v>
      </c>
      <c r="AP26">
        <v>0</v>
      </c>
    </row>
    <row r="27" spans="1:42" x14ac:dyDescent="0.2">
      <c r="A27">
        <v>23</v>
      </c>
      <c r="B27">
        <v>5</v>
      </c>
      <c r="C27" t="s">
        <v>7</v>
      </c>
      <c r="D27">
        <v>3</v>
      </c>
      <c r="E27" t="s">
        <v>6</v>
      </c>
      <c r="F27" s="94">
        <v>1</v>
      </c>
      <c r="G27" s="94">
        <v>1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</row>
    <row r="28" spans="1:42" x14ac:dyDescent="0.2">
      <c r="A28">
        <v>72</v>
      </c>
      <c r="B28">
        <v>12</v>
      </c>
      <c r="C28" t="s">
        <v>7</v>
      </c>
      <c r="D28">
        <v>1</v>
      </c>
      <c r="E28" t="s">
        <v>6</v>
      </c>
      <c r="F28" s="94">
        <v>1</v>
      </c>
      <c r="G28" s="94">
        <v>1</v>
      </c>
      <c r="H28">
        <v>0</v>
      </c>
      <c r="I28">
        <v>1</v>
      </c>
      <c r="J28">
        <v>1</v>
      </c>
      <c r="K28">
        <v>0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1</v>
      </c>
      <c r="S28">
        <v>1</v>
      </c>
      <c r="T28">
        <v>1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</row>
    <row r="29" spans="1:42" x14ac:dyDescent="0.2">
      <c r="A29">
        <v>72</v>
      </c>
      <c r="B29">
        <v>12</v>
      </c>
      <c r="C29" t="s">
        <v>7</v>
      </c>
      <c r="D29">
        <v>4</v>
      </c>
      <c r="E29" t="s">
        <v>6</v>
      </c>
      <c r="F29" s="94">
        <v>1</v>
      </c>
      <c r="G29" s="94">
        <v>1</v>
      </c>
      <c r="H29">
        <v>1</v>
      </c>
      <c r="I29">
        <v>1</v>
      </c>
      <c r="J29">
        <v>1</v>
      </c>
      <c r="K29">
        <v>0</v>
      </c>
      <c r="L29">
        <v>1</v>
      </c>
      <c r="M29">
        <v>1</v>
      </c>
      <c r="N29">
        <v>0</v>
      </c>
      <c r="O29">
        <v>0</v>
      </c>
      <c r="P29">
        <v>1</v>
      </c>
      <c r="Q29">
        <v>0</v>
      </c>
      <c r="R29">
        <v>1</v>
      </c>
      <c r="S29">
        <v>1</v>
      </c>
      <c r="T29">
        <v>1</v>
      </c>
      <c r="U29">
        <v>0</v>
      </c>
      <c r="V29">
        <v>1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</row>
    <row r="30" spans="1:42" x14ac:dyDescent="0.2">
      <c r="A30">
        <v>129</v>
      </c>
      <c r="B30">
        <v>19</v>
      </c>
      <c r="C30" t="s">
        <v>7</v>
      </c>
      <c r="D30">
        <v>1</v>
      </c>
      <c r="E30" t="s">
        <v>6</v>
      </c>
      <c r="F30" s="94">
        <v>1</v>
      </c>
      <c r="G30" s="94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2">
      <c r="A31">
        <v>129</v>
      </c>
      <c r="B31">
        <v>19</v>
      </c>
      <c r="C31" t="s">
        <v>7</v>
      </c>
      <c r="D31">
        <v>2</v>
      </c>
      <c r="E31" t="s">
        <v>6</v>
      </c>
      <c r="F31" s="94">
        <v>1</v>
      </c>
      <c r="G31" s="94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">
      <c r="A32">
        <v>129</v>
      </c>
      <c r="B32">
        <v>19</v>
      </c>
      <c r="C32" t="s">
        <v>7</v>
      </c>
      <c r="D32">
        <v>3</v>
      </c>
      <c r="E32" t="s">
        <v>6</v>
      </c>
      <c r="F32" s="94">
        <v>1</v>
      </c>
      <c r="G32" s="94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</row>
    <row r="33" spans="1:42" x14ac:dyDescent="0.2">
      <c r="A33">
        <v>129</v>
      </c>
      <c r="B33">
        <v>19</v>
      </c>
      <c r="C33" t="s">
        <v>7</v>
      </c>
      <c r="D33">
        <v>4</v>
      </c>
      <c r="E33" t="s">
        <v>6</v>
      </c>
      <c r="F33" s="94">
        <v>1</v>
      </c>
      <c r="G33" s="94">
        <v>1</v>
      </c>
      <c r="H33">
        <v>1</v>
      </c>
      <c r="I33">
        <v>1</v>
      </c>
      <c r="J33">
        <v>1</v>
      </c>
      <c r="K33">
        <v>0</v>
      </c>
      <c r="L33">
        <v>1</v>
      </c>
      <c r="M33">
        <v>1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1</v>
      </c>
      <c r="U33">
        <v>0</v>
      </c>
      <c r="V33">
        <v>1</v>
      </c>
      <c r="W33">
        <v>0</v>
      </c>
      <c r="X33">
        <v>0</v>
      </c>
      <c r="Y33">
        <v>0</v>
      </c>
      <c r="Z33">
        <v>1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1</v>
      </c>
      <c r="AN33">
        <v>0</v>
      </c>
      <c r="AO33">
        <v>0</v>
      </c>
      <c r="AP33">
        <v>0</v>
      </c>
    </row>
    <row r="34" spans="1:42" x14ac:dyDescent="0.2">
      <c r="A34">
        <v>166</v>
      </c>
      <c r="B34">
        <v>21</v>
      </c>
      <c r="C34" t="s">
        <v>7</v>
      </c>
      <c r="D34">
        <v>1</v>
      </c>
      <c r="E34" t="s">
        <v>6</v>
      </c>
      <c r="F34" s="94">
        <v>1</v>
      </c>
      <c r="G34" s="9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2">
      <c r="A35">
        <v>166</v>
      </c>
      <c r="B35">
        <v>21</v>
      </c>
      <c r="C35" t="s">
        <v>7</v>
      </c>
      <c r="D35">
        <v>2</v>
      </c>
      <c r="E35" t="s">
        <v>6</v>
      </c>
      <c r="F35" s="94">
        <v>1</v>
      </c>
      <c r="G35" s="94">
        <v>1</v>
      </c>
      <c r="H35">
        <v>1</v>
      </c>
      <c r="I35">
        <v>1</v>
      </c>
      <c r="J35">
        <v>1</v>
      </c>
      <c r="K35">
        <v>0</v>
      </c>
      <c r="L35">
        <v>1</v>
      </c>
      <c r="M35">
        <v>1</v>
      </c>
      <c r="N35">
        <v>0</v>
      </c>
      <c r="O35">
        <v>0</v>
      </c>
      <c r="P35">
        <v>1</v>
      </c>
      <c r="Q35">
        <v>0</v>
      </c>
      <c r="R35">
        <v>1</v>
      </c>
      <c r="S35">
        <v>1</v>
      </c>
      <c r="T35">
        <v>1</v>
      </c>
      <c r="U35">
        <v>0</v>
      </c>
      <c r="V35">
        <v>1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</row>
    <row r="36" spans="1:42" x14ac:dyDescent="0.2">
      <c r="A36">
        <v>166</v>
      </c>
      <c r="B36">
        <v>21</v>
      </c>
      <c r="C36" t="s">
        <v>7</v>
      </c>
      <c r="D36">
        <v>3</v>
      </c>
      <c r="E36" t="s">
        <v>6</v>
      </c>
      <c r="F36" s="94">
        <v>1</v>
      </c>
      <c r="G36" s="94">
        <v>1</v>
      </c>
      <c r="H36">
        <v>1</v>
      </c>
      <c r="I36">
        <v>1</v>
      </c>
      <c r="J36">
        <v>1</v>
      </c>
      <c r="K36">
        <v>0</v>
      </c>
      <c r="L36">
        <v>1</v>
      </c>
      <c r="M36">
        <v>1</v>
      </c>
      <c r="N36">
        <v>0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1</v>
      </c>
      <c r="W36">
        <v>0</v>
      </c>
      <c r="X36">
        <v>0</v>
      </c>
      <c r="Y36">
        <v>0</v>
      </c>
      <c r="Z36">
        <v>1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</row>
    <row r="37" spans="1:42" x14ac:dyDescent="0.2">
      <c r="A37">
        <v>166</v>
      </c>
      <c r="B37">
        <v>21</v>
      </c>
      <c r="C37" t="s">
        <v>7</v>
      </c>
      <c r="D37">
        <v>4</v>
      </c>
      <c r="E37" t="s">
        <v>6</v>
      </c>
      <c r="F37" s="94">
        <v>1</v>
      </c>
      <c r="G37" s="94">
        <v>1</v>
      </c>
      <c r="H37">
        <v>1</v>
      </c>
      <c r="I37">
        <v>1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0</v>
      </c>
      <c r="R37">
        <v>1</v>
      </c>
      <c r="S37">
        <v>1</v>
      </c>
      <c r="T37">
        <v>1</v>
      </c>
      <c r="U37">
        <v>0</v>
      </c>
      <c r="V37">
        <v>1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</row>
    <row r="38" spans="1:42" x14ac:dyDescent="0.2">
      <c r="A38">
        <v>9</v>
      </c>
      <c r="B38">
        <v>3</v>
      </c>
      <c r="C38" t="s">
        <v>9</v>
      </c>
      <c r="D38">
        <v>1</v>
      </c>
      <c r="E38" t="s">
        <v>6</v>
      </c>
      <c r="F38" s="94">
        <v>1</v>
      </c>
      <c r="G38" s="94">
        <v>1</v>
      </c>
      <c r="H38">
        <v>1</v>
      </c>
      <c r="I38">
        <v>1</v>
      </c>
      <c r="J38">
        <v>1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1</v>
      </c>
      <c r="S38">
        <v>1</v>
      </c>
      <c r="T38">
        <v>1</v>
      </c>
      <c r="U38">
        <v>0</v>
      </c>
      <c r="V38">
        <v>1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1</v>
      </c>
      <c r="AL38">
        <v>1</v>
      </c>
      <c r="AM38">
        <v>1</v>
      </c>
      <c r="AN38">
        <v>0</v>
      </c>
      <c r="AO38">
        <v>0</v>
      </c>
      <c r="AP38">
        <v>0</v>
      </c>
    </row>
    <row r="39" spans="1:42" x14ac:dyDescent="0.2">
      <c r="A39">
        <v>9</v>
      </c>
      <c r="B39">
        <v>3</v>
      </c>
      <c r="C39" t="s">
        <v>9</v>
      </c>
      <c r="D39">
        <v>2</v>
      </c>
      <c r="E39" t="s">
        <v>6</v>
      </c>
      <c r="F39" s="94">
        <v>1</v>
      </c>
      <c r="G39" s="94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1</v>
      </c>
      <c r="N39">
        <v>0</v>
      </c>
      <c r="O39">
        <v>0</v>
      </c>
      <c r="P39">
        <v>1</v>
      </c>
      <c r="Q39">
        <v>0</v>
      </c>
      <c r="R39">
        <v>1</v>
      </c>
      <c r="S39">
        <v>1</v>
      </c>
      <c r="T39">
        <v>1</v>
      </c>
      <c r="U39">
        <v>0</v>
      </c>
      <c r="V39">
        <v>1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</row>
    <row r="40" spans="1:42" x14ac:dyDescent="0.2">
      <c r="A40">
        <v>23</v>
      </c>
      <c r="B40">
        <v>5</v>
      </c>
      <c r="C40" t="s">
        <v>9</v>
      </c>
      <c r="D40">
        <v>1</v>
      </c>
      <c r="E40" t="s">
        <v>6</v>
      </c>
      <c r="F40" s="94">
        <v>1</v>
      </c>
      <c r="G40" s="94">
        <v>1</v>
      </c>
      <c r="H40">
        <v>1</v>
      </c>
      <c r="I40">
        <v>1</v>
      </c>
      <c r="J40">
        <v>1</v>
      </c>
      <c r="K40">
        <v>0</v>
      </c>
      <c r="L40">
        <v>1</v>
      </c>
      <c r="M40">
        <v>1</v>
      </c>
      <c r="N40">
        <v>0</v>
      </c>
      <c r="O40">
        <v>0</v>
      </c>
      <c r="P40">
        <v>1</v>
      </c>
      <c r="Q40">
        <v>0</v>
      </c>
      <c r="R40">
        <v>1</v>
      </c>
      <c r="S40">
        <v>1</v>
      </c>
      <c r="T40">
        <v>1</v>
      </c>
      <c r="U40">
        <v>0</v>
      </c>
      <c r="V40">
        <v>1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</row>
    <row r="41" spans="1:42" x14ac:dyDescent="0.2">
      <c r="A41">
        <v>23</v>
      </c>
      <c r="B41">
        <v>5</v>
      </c>
      <c r="C41" t="s">
        <v>9</v>
      </c>
      <c r="D41">
        <v>2</v>
      </c>
      <c r="E41" t="s">
        <v>6</v>
      </c>
      <c r="F41" s="94">
        <v>1</v>
      </c>
      <c r="G41" s="94">
        <v>0</v>
      </c>
      <c r="H41">
        <v>1</v>
      </c>
      <c r="I41">
        <v>1</v>
      </c>
      <c r="J41">
        <v>1</v>
      </c>
      <c r="K41">
        <v>0</v>
      </c>
      <c r="L41">
        <v>1</v>
      </c>
      <c r="M41">
        <v>1</v>
      </c>
      <c r="N41">
        <v>0</v>
      </c>
      <c r="O41">
        <v>0</v>
      </c>
      <c r="P41">
        <v>1</v>
      </c>
      <c r="Q41">
        <v>0</v>
      </c>
      <c r="R41">
        <v>1</v>
      </c>
      <c r="S41">
        <v>1</v>
      </c>
      <c r="T41">
        <v>1</v>
      </c>
      <c r="U41">
        <v>0</v>
      </c>
      <c r="V41">
        <v>1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0</v>
      </c>
      <c r="AO41">
        <v>0</v>
      </c>
      <c r="AP41">
        <v>0</v>
      </c>
    </row>
    <row r="42" spans="1:42" x14ac:dyDescent="0.2">
      <c r="A42">
        <v>23</v>
      </c>
      <c r="B42">
        <v>5</v>
      </c>
      <c r="C42" t="s">
        <v>9</v>
      </c>
      <c r="D42">
        <v>3</v>
      </c>
      <c r="E42" t="s">
        <v>6</v>
      </c>
      <c r="F42" s="94">
        <v>1</v>
      </c>
      <c r="G42" s="94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</row>
    <row r="43" spans="1:42" x14ac:dyDescent="0.2">
      <c r="A43">
        <v>72</v>
      </c>
      <c r="B43">
        <v>12</v>
      </c>
      <c r="C43" t="s">
        <v>9</v>
      </c>
      <c r="D43">
        <v>1</v>
      </c>
      <c r="E43" t="s">
        <v>6</v>
      </c>
      <c r="F43" s="94">
        <v>1</v>
      </c>
      <c r="G43" s="94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</row>
    <row r="44" spans="1:42" x14ac:dyDescent="0.2">
      <c r="A44">
        <v>72</v>
      </c>
      <c r="B44">
        <v>12</v>
      </c>
      <c r="C44" t="s">
        <v>9</v>
      </c>
      <c r="D44">
        <v>2</v>
      </c>
      <c r="E44" t="s">
        <v>6</v>
      </c>
      <c r="F44" s="94">
        <v>1</v>
      </c>
      <c r="G44" s="94">
        <v>1</v>
      </c>
      <c r="H44">
        <v>1</v>
      </c>
      <c r="I44">
        <v>1</v>
      </c>
      <c r="J44">
        <v>1</v>
      </c>
      <c r="K44">
        <v>0</v>
      </c>
      <c r="L44">
        <v>1</v>
      </c>
      <c r="M44">
        <v>1</v>
      </c>
      <c r="N44">
        <v>0</v>
      </c>
      <c r="O44">
        <v>0</v>
      </c>
      <c r="P44">
        <v>1</v>
      </c>
      <c r="Q44">
        <v>0</v>
      </c>
      <c r="R44">
        <v>1</v>
      </c>
      <c r="S44">
        <v>1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</row>
    <row r="45" spans="1:42" x14ac:dyDescent="0.2">
      <c r="A45">
        <v>72</v>
      </c>
      <c r="B45">
        <v>12</v>
      </c>
      <c r="C45" t="s">
        <v>9</v>
      </c>
      <c r="D45">
        <v>3</v>
      </c>
      <c r="E45" t="s">
        <v>6</v>
      </c>
      <c r="F45" s="94">
        <v>1</v>
      </c>
      <c r="G45" s="94">
        <v>0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>
        <v>1</v>
      </c>
      <c r="T45">
        <v>1</v>
      </c>
      <c r="U45">
        <v>0</v>
      </c>
      <c r="V45">
        <v>1</v>
      </c>
      <c r="W45">
        <v>0</v>
      </c>
      <c r="X45">
        <v>0</v>
      </c>
      <c r="Y45">
        <v>0</v>
      </c>
      <c r="Z45">
        <v>1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0</v>
      </c>
      <c r="AO45">
        <v>0</v>
      </c>
      <c r="AP45">
        <v>0</v>
      </c>
    </row>
    <row r="46" spans="1:42" x14ac:dyDescent="0.2">
      <c r="A46">
        <v>72</v>
      </c>
      <c r="B46">
        <v>12</v>
      </c>
      <c r="C46" t="s">
        <v>9</v>
      </c>
      <c r="D46">
        <v>4</v>
      </c>
      <c r="E46" t="s">
        <v>6</v>
      </c>
      <c r="F46" s="94">
        <v>1</v>
      </c>
      <c r="G46" s="94">
        <v>1</v>
      </c>
      <c r="H46">
        <v>0</v>
      </c>
      <c r="I46">
        <v>0</v>
      </c>
      <c r="J46">
        <v>0</v>
      </c>
      <c r="K46">
        <v>0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</row>
    <row r="47" spans="1:42" x14ac:dyDescent="0.2">
      <c r="A47">
        <v>72</v>
      </c>
      <c r="B47">
        <v>12</v>
      </c>
      <c r="C47" t="s">
        <v>9</v>
      </c>
      <c r="D47">
        <v>5</v>
      </c>
      <c r="E47" t="s">
        <v>6</v>
      </c>
      <c r="F47" s="94">
        <v>1</v>
      </c>
      <c r="G47" s="94">
        <v>1</v>
      </c>
      <c r="H47">
        <v>1</v>
      </c>
      <c r="I47">
        <v>1</v>
      </c>
      <c r="J47">
        <v>1</v>
      </c>
      <c r="K47">
        <v>0</v>
      </c>
      <c r="L47">
        <v>1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>
        <v>1</v>
      </c>
      <c r="T47">
        <v>1</v>
      </c>
      <c r="U47">
        <v>0</v>
      </c>
      <c r="V47">
        <v>1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  <c r="AP47">
        <v>0</v>
      </c>
    </row>
    <row r="48" spans="1:42" x14ac:dyDescent="0.2">
      <c r="A48">
        <v>129</v>
      </c>
      <c r="B48">
        <v>19</v>
      </c>
      <c r="C48" t="s">
        <v>9</v>
      </c>
      <c r="D48">
        <v>1</v>
      </c>
      <c r="E48" t="s">
        <v>6</v>
      </c>
      <c r="F48" s="94">
        <v>1</v>
      </c>
      <c r="G48" s="94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>
        <v>1</v>
      </c>
      <c r="T48">
        <v>1</v>
      </c>
      <c r="U48">
        <v>0</v>
      </c>
      <c r="V48">
        <v>1</v>
      </c>
      <c r="W48">
        <v>0</v>
      </c>
      <c r="X48">
        <v>0</v>
      </c>
      <c r="Y48">
        <v>0</v>
      </c>
      <c r="Z48">
        <v>1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0</v>
      </c>
      <c r="AO48">
        <v>0</v>
      </c>
      <c r="AP48">
        <v>0</v>
      </c>
    </row>
    <row r="49" spans="1:42" x14ac:dyDescent="0.2">
      <c r="A49">
        <v>129</v>
      </c>
      <c r="B49">
        <v>19</v>
      </c>
      <c r="C49" t="s">
        <v>9</v>
      </c>
      <c r="D49">
        <v>2</v>
      </c>
      <c r="E49" t="s">
        <v>6</v>
      </c>
      <c r="F49" s="94">
        <v>1</v>
      </c>
      <c r="G49" s="94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 t="s">
        <v>5</v>
      </c>
      <c r="AL49">
        <v>0</v>
      </c>
      <c r="AM49">
        <v>0</v>
      </c>
      <c r="AN49">
        <v>0</v>
      </c>
      <c r="AO49">
        <v>0</v>
      </c>
      <c r="AP49">
        <v>1</v>
      </c>
    </row>
    <row r="50" spans="1:42" x14ac:dyDescent="0.2">
      <c r="A50">
        <v>129</v>
      </c>
      <c r="B50">
        <v>19</v>
      </c>
      <c r="C50" t="s">
        <v>9</v>
      </c>
      <c r="D50">
        <v>3</v>
      </c>
      <c r="E50" t="s">
        <v>6</v>
      </c>
      <c r="F50" s="94">
        <v>1</v>
      </c>
      <c r="G50" s="94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</row>
    <row r="51" spans="1:42" x14ac:dyDescent="0.2">
      <c r="A51">
        <v>129</v>
      </c>
      <c r="B51">
        <v>19</v>
      </c>
      <c r="C51" t="s">
        <v>9</v>
      </c>
      <c r="D51">
        <v>4</v>
      </c>
      <c r="E51" t="s">
        <v>6</v>
      </c>
      <c r="F51" s="94">
        <v>1</v>
      </c>
      <c r="G51" s="94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</row>
    <row r="52" spans="1:42" x14ac:dyDescent="0.2">
      <c r="A52">
        <v>9</v>
      </c>
      <c r="B52">
        <v>3</v>
      </c>
      <c r="C52" t="s">
        <v>4</v>
      </c>
      <c r="D52">
        <v>1</v>
      </c>
      <c r="E52" t="s">
        <v>1</v>
      </c>
      <c r="F52" s="94">
        <v>1</v>
      </c>
      <c r="G52" s="94">
        <v>1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0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0</v>
      </c>
      <c r="AP52">
        <v>0</v>
      </c>
    </row>
    <row r="53" spans="1:42" x14ac:dyDescent="0.2">
      <c r="A53">
        <v>9</v>
      </c>
      <c r="B53">
        <v>3</v>
      </c>
      <c r="C53" t="s">
        <v>4</v>
      </c>
      <c r="D53">
        <v>2</v>
      </c>
      <c r="E53" t="s">
        <v>1</v>
      </c>
      <c r="F53" s="94">
        <v>1</v>
      </c>
      <c r="G53" s="94">
        <v>0</v>
      </c>
      <c r="H53">
        <v>1</v>
      </c>
      <c r="I53">
        <v>1</v>
      </c>
      <c r="J53">
        <v>1</v>
      </c>
      <c r="K53">
        <v>0</v>
      </c>
      <c r="L53">
        <v>1</v>
      </c>
      <c r="M53">
        <v>1</v>
      </c>
      <c r="N53">
        <v>0</v>
      </c>
      <c r="O53">
        <v>0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1</v>
      </c>
      <c r="W53">
        <v>0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0</v>
      </c>
      <c r="AP53">
        <v>0</v>
      </c>
    </row>
    <row r="54" spans="1:42" x14ac:dyDescent="0.2">
      <c r="A54">
        <v>23</v>
      </c>
      <c r="B54">
        <v>5</v>
      </c>
      <c r="C54" t="s">
        <v>4</v>
      </c>
      <c r="D54">
        <v>1</v>
      </c>
      <c r="E54" t="s">
        <v>1</v>
      </c>
      <c r="F54" s="94">
        <v>1</v>
      </c>
      <c r="G54" s="9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</row>
    <row r="55" spans="1:42" x14ac:dyDescent="0.2">
      <c r="A55">
        <v>23</v>
      </c>
      <c r="B55">
        <v>5</v>
      </c>
      <c r="C55" t="s">
        <v>4</v>
      </c>
      <c r="D55">
        <v>2</v>
      </c>
      <c r="E55" t="s">
        <v>1</v>
      </c>
      <c r="F55" s="94">
        <v>1</v>
      </c>
      <c r="G55" s="94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1</v>
      </c>
      <c r="AN55">
        <v>0</v>
      </c>
      <c r="AO55">
        <v>0</v>
      </c>
      <c r="AP55">
        <v>0</v>
      </c>
    </row>
    <row r="56" spans="1:42" x14ac:dyDescent="0.2">
      <c r="A56">
        <v>23</v>
      </c>
      <c r="B56">
        <v>5</v>
      </c>
      <c r="C56" t="s">
        <v>4</v>
      </c>
      <c r="D56">
        <v>3</v>
      </c>
      <c r="E56" t="s">
        <v>1</v>
      </c>
      <c r="F56" s="94">
        <v>1</v>
      </c>
      <c r="G56" s="94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</row>
    <row r="57" spans="1:42" x14ac:dyDescent="0.2">
      <c r="A57">
        <v>72</v>
      </c>
      <c r="B57">
        <v>12</v>
      </c>
      <c r="C57" t="s">
        <v>4</v>
      </c>
      <c r="D57">
        <v>1</v>
      </c>
      <c r="E57" t="s">
        <v>1</v>
      </c>
      <c r="F57" s="94">
        <v>1</v>
      </c>
      <c r="G57" s="94">
        <v>1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 t="s">
        <v>0</v>
      </c>
      <c r="AG57">
        <v>0</v>
      </c>
      <c r="AH57">
        <v>0</v>
      </c>
      <c r="AI57">
        <v>0</v>
      </c>
      <c r="AJ57" t="s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 t="s">
        <v>0</v>
      </c>
    </row>
    <row r="58" spans="1:42" x14ac:dyDescent="0.2">
      <c r="A58">
        <v>72</v>
      </c>
      <c r="B58">
        <v>12</v>
      </c>
      <c r="C58" t="s">
        <v>4</v>
      </c>
      <c r="D58">
        <v>2</v>
      </c>
      <c r="E58" t="s">
        <v>1</v>
      </c>
      <c r="F58" s="94">
        <v>1</v>
      </c>
      <c r="G58" s="94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1</v>
      </c>
      <c r="S58">
        <v>1</v>
      </c>
      <c r="T58">
        <v>1</v>
      </c>
      <c r="U58">
        <v>0</v>
      </c>
      <c r="V58">
        <v>1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</row>
    <row r="59" spans="1:42" x14ac:dyDescent="0.2">
      <c r="A59">
        <v>72</v>
      </c>
      <c r="B59">
        <v>12</v>
      </c>
      <c r="C59" t="s">
        <v>4</v>
      </c>
      <c r="D59">
        <v>3</v>
      </c>
      <c r="E59" t="s">
        <v>1</v>
      </c>
      <c r="F59" s="94">
        <v>1</v>
      </c>
      <c r="G59" s="94">
        <v>1</v>
      </c>
      <c r="H59">
        <v>1</v>
      </c>
      <c r="I59">
        <v>1</v>
      </c>
      <c r="J59">
        <v>1</v>
      </c>
      <c r="K59">
        <v>0</v>
      </c>
      <c r="L59">
        <v>0</v>
      </c>
      <c r="M59">
        <v>1</v>
      </c>
      <c r="N59">
        <v>0</v>
      </c>
      <c r="O59">
        <v>0</v>
      </c>
      <c r="P59">
        <v>1</v>
      </c>
      <c r="Q59">
        <v>0</v>
      </c>
      <c r="R59">
        <v>1</v>
      </c>
      <c r="S59">
        <v>1</v>
      </c>
      <c r="T59">
        <v>1</v>
      </c>
      <c r="U59">
        <v>0</v>
      </c>
      <c r="V59">
        <v>1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0</v>
      </c>
      <c r="AO59">
        <v>0</v>
      </c>
      <c r="AP59">
        <v>0</v>
      </c>
    </row>
    <row r="60" spans="1:42" x14ac:dyDescent="0.2">
      <c r="A60">
        <v>72</v>
      </c>
      <c r="B60">
        <v>12</v>
      </c>
      <c r="C60" t="s">
        <v>4</v>
      </c>
      <c r="D60">
        <v>4</v>
      </c>
      <c r="E60" t="s">
        <v>1</v>
      </c>
      <c r="F60" s="94">
        <v>1</v>
      </c>
      <c r="G60" s="94">
        <v>1</v>
      </c>
      <c r="H60">
        <v>1</v>
      </c>
      <c r="I60">
        <v>1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1</v>
      </c>
      <c r="Q60">
        <v>0</v>
      </c>
      <c r="R60">
        <v>1</v>
      </c>
      <c r="S60">
        <v>1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</row>
    <row r="61" spans="1:42" x14ac:dyDescent="0.2">
      <c r="A61">
        <v>72</v>
      </c>
      <c r="B61">
        <v>12</v>
      </c>
      <c r="C61" t="s">
        <v>4</v>
      </c>
      <c r="D61">
        <v>5</v>
      </c>
      <c r="E61" t="s">
        <v>1</v>
      </c>
      <c r="F61" s="94">
        <v>1</v>
      </c>
      <c r="G61" s="94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0</v>
      </c>
      <c r="AI61">
        <v>0</v>
      </c>
      <c r="AJ61">
        <v>0</v>
      </c>
      <c r="AK61">
        <v>1</v>
      </c>
      <c r="AL61">
        <v>1</v>
      </c>
      <c r="AM61">
        <v>1</v>
      </c>
      <c r="AN61">
        <v>0</v>
      </c>
      <c r="AO61">
        <v>0</v>
      </c>
      <c r="AP61">
        <v>0</v>
      </c>
    </row>
    <row r="62" spans="1:42" x14ac:dyDescent="0.2">
      <c r="A62">
        <v>129</v>
      </c>
      <c r="B62">
        <v>19</v>
      </c>
      <c r="C62" t="s">
        <v>4</v>
      </c>
      <c r="D62">
        <v>1</v>
      </c>
      <c r="E62" t="s">
        <v>1</v>
      </c>
      <c r="F62" s="94">
        <v>1</v>
      </c>
      <c r="G62" s="94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">
      <c r="A63">
        <v>129</v>
      </c>
      <c r="B63">
        <v>19</v>
      </c>
      <c r="C63" t="s">
        <v>4</v>
      </c>
      <c r="D63">
        <v>3</v>
      </c>
      <c r="E63" t="s">
        <v>1</v>
      </c>
      <c r="F63" s="94">
        <v>1</v>
      </c>
      <c r="G63" s="94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</row>
    <row r="64" spans="1:42" x14ac:dyDescent="0.2">
      <c r="A64">
        <v>129</v>
      </c>
      <c r="B64">
        <v>19</v>
      </c>
      <c r="C64" t="s">
        <v>4</v>
      </c>
      <c r="D64">
        <v>4</v>
      </c>
      <c r="E64" t="s">
        <v>1</v>
      </c>
      <c r="F64" s="94">
        <v>1</v>
      </c>
      <c r="G64" s="9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</v>
      </c>
    </row>
    <row r="65" spans="1:42" x14ac:dyDescent="0.2">
      <c r="A65">
        <v>166</v>
      </c>
      <c r="B65">
        <v>21</v>
      </c>
      <c r="C65" t="s">
        <v>4</v>
      </c>
      <c r="D65">
        <v>1</v>
      </c>
      <c r="E65" t="s">
        <v>1</v>
      </c>
      <c r="F65" s="94">
        <v>1</v>
      </c>
      <c r="G65" s="94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1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0</v>
      </c>
      <c r="V65">
        <v>1</v>
      </c>
      <c r="W65">
        <v>0</v>
      </c>
      <c r="X65">
        <v>0</v>
      </c>
      <c r="Y65">
        <v>0</v>
      </c>
      <c r="Z65">
        <v>1</v>
      </c>
      <c r="AA6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</row>
    <row r="66" spans="1:42" x14ac:dyDescent="0.2">
      <c r="A66">
        <v>166</v>
      </c>
      <c r="B66">
        <v>21</v>
      </c>
      <c r="C66" t="s">
        <v>4</v>
      </c>
      <c r="D66">
        <v>2</v>
      </c>
      <c r="E66" t="s">
        <v>1</v>
      </c>
      <c r="F66" s="94">
        <v>1</v>
      </c>
      <c r="G66" s="94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1</v>
      </c>
      <c r="Q66">
        <v>0</v>
      </c>
      <c r="R66">
        <v>1</v>
      </c>
      <c r="S66">
        <v>1</v>
      </c>
      <c r="T66">
        <v>1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0</v>
      </c>
      <c r="AG66">
        <v>1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1</v>
      </c>
      <c r="AN66">
        <v>0</v>
      </c>
      <c r="AO66">
        <v>0</v>
      </c>
      <c r="AP66">
        <v>0</v>
      </c>
    </row>
    <row r="67" spans="1:42" x14ac:dyDescent="0.2">
      <c r="A67">
        <v>166</v>
      </c>
      <c r="B67">
        <v>21</v>
      </c>
      <c r="C67" t="s">
        <v>4</v>
      </c>
      <c r="D67">
        <v>3</v>
      </c>
      <c r="E67" t="s">
        <v>1</v>
      </c>
      <c r="F67" s="94">
        <v>1</v>
      </c>
      <c r="G67" s="94">
        <v>1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1</v>
      </c>
      <c r="Q67">
        <v>0</v>
      </c>
      <c r="R67">
        <v>1</v>
      </c>
      <c r="S67">
        <v>1</v>
      </c>
      <c r="T67">
        <v>1</v>
      </c>
      <c r="U67">
        <v>0</v>
      </c>
      <c r="V67">
        <v>1</v>
      </c>
      <c r="W67">
        <v>0</v>
      </c>
      <c r="X67">
        <v>0</v>
      </c>
      <c r="Y67">
        <v>0</v>
      </c>
      <c r="Z67">
        <v>1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 t="s">
        <v>5</v>
      </c>
      <c r="AL67">
        <v>1</v>
      </c>
      <c r="AM67">
        <v>1</v>
      </c>
      <c r="AN67">
        <v>0</v>
      </c>
      <c r="AO67">
        <v>0</v>
      </c>
      <c r="AP67">
        <v>0</v>
      </c>
    </row>
    <row r="68" spans="1:42" x14ac:dyDescent="0.2">
      <c r="A68">
        <v>166</v>
      </c>
      <c r="B68">
        <v>21</v>
      </c>
      <c r="C68" t="s">
        <v>4</v>
      </c>
      <c r="D68">
        <v>4</v>
      </c>
      <c r="E68" t="s">
        <v>1</v>
      </c>
      <c r="F68" s="94">
        <v>1</v>
      </c>
      <c r="G68" s="94">
        <v>1</v>
      </c>
      <c r="H68">
        <v>1</v>
      </c>
      <c r="I68">
        <v>1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0</v>
      </c>
      <c r="V68">
        <v>1</v>
      </c>
      <c r="W68">
        <v>0</v>
      </c>
      <c r="X68">
        <v>0</v>
      </c>
      <c r="Y68">
        <v>0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</row>
    <row r="69" spans="1:42" x14ac:dyDescent="0.2">
      <c r="A69">
        <v>9</v>
      </c>
      <c r="B69">
        <v>3</v>
      </c>
      <c r="C69" t="s">
        <v>3</v>
      </c>
      <c r="D69">
        <v>1</v>
      </c>
      <c r="E69" t="s">
        <v>1</v>
      </c>
      <c r="F69" s="94">
        <v>1</v>
      </c>
      <c r="G69" s="94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</row>
    <row r="70" spans="1:42" x14ac:dyDescent="0.2">
      <c r="A70">
        <v>9</v>
      </c>
      <c r="B70">
        <v>3</v>
      </c>
      <c r="C70" t="s">
        <v>3</v>
      </c>
      <c r="D70">
        <v>2</v>
      </c>
      <c r="E70" t="s">
        <v>1</v>
      </c>
      <c r="F70" s="94">
        <v>1</v>
      </c>
      <c r="G70" s="94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</row>
    <row r="71" spans="1:42" x14ac:dyDescent="0.2">
      <c r="A71">
        <v>23</v>
      </c>
      <c r="B71">
        <v>5</v>
      </c>
      <c r="C71" t="s">
        <v>3</v>
      </c>
      <c r="D71">
        <v>1</v>
      </c>
      <c r="E71" t="s">
        <v>1</v>
      </c>
      <c r="F71" s="94">
        <v>1</v>
      </c>
      <c r="G71" s="94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</row>
    <row r="72" spans="1:42" x14ac:dyDescent="0.2">
      <c r="A72">
        <v>23</v>
      </c>
      <c r="B72">
        <v>5</v>
      </c>
      <c r="C72" t="s">
        <v>3</v>
      </c>
      <c r="D72">
        <v>2</v>
      </c>
      <c r="E72" t="s">
        <v>1</v>
      </c>
      <c r="F72" s="94">
        <v>1</v>
      </c>
      <c r="G72" s="94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</row>
    <row r="73" spans="1:42" x14ac:dyDescent="0.2">
      <c r="A73">
        <v>23</v>
      </c>
      <c r="B73">
        <v>5</v>
      </c>
      <c r="C73" t="s">
        <v>3</v>
      </c>
      <c r="D73">
        <v>3</v>
      </c>
      <c r="E73" t="s">
        <v>1</v>
      </c>
      <c r="F73" s="94">
        <v>1</v>
      </c>
      <c r="G73" s="94">
        <v>1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</v>
      </c>
    </row>
    <row r="74" spans="1:42" x14ac:dyDescent="0.2">
      <c r="A74">
        <v>72</v>
      </c>
      <c r="B74">
        <v>12</v>
      </c>
      <c r="C74" t="s">
        <v>3</v>
      </c>
      <c r="D74">
        <v>1</v>
      </c>
      <c r="E74" t="s">
        <v>1</v>
      </c>
      <c r="F74" s="94">
        <v>1</v>
      </c>
      <c r="G74" s="9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>
        <v>1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1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0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0</v>
      </c>
      <c r="AP74">
        <v>0</v>
      </c>
    </row>
    <row r="75" spans="1:42" x14ac:dyDescent="0.2">
      <c r="A75">
        <v>72</v>
      </c>
      <c r="B75">
        <v>12</v>
      </c>
      <c r="C75" t="s">
        <v>3</v>
      </c>
      <c r="D75">
        <v>2</v>
      </c>
      <c r="E75" t="s">
        <v>1</v>
      </c>
      <c r="F75" s="94">
        <v>1</v>
      </c>
      <c r="G75" s="94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1</v>
      </c>
      <c r="Q75">
        <v>0</v>
      </c>
      <c r="R75">
        <v>1</v>
      </c>
      <c r="S75">
        <v>1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0</v>
      </c>
      <c r="AO75">
        <v>0</v>
      </c>
      <c r="AP75">
        <v>0</v>
      </c>
    </row>
    <row r="76" spans="1:42" x14ac:dyDescent="0.2">
      <c r="A76">
        <v>72</v>
      </c>
      <c r="B76">
        <v>12</v>
      </c>
      <c r="C76" t="s">
        <v>3</v>
      </c>
      <c r="D76">
        <v>3</v>
      </c>
      <c r="E76" t="s">
        <v>1</v>
      </c>
      <c r="F76" s="94">
        <v>1</v>
      </c>
      <c r="G76" s="94"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1</v>
      </c>
      <c r="N76">
        <v>0</v>
      </c>
      <c r="O76">
        <v>0</v>
      </c>
      <c r="P76">
        <v>1</v>
      </c>
      <c r="Q76">
        <v>0</v>
      </c>
      <c r="R76">
        <v>1</v>
      </c>
      <c r="S76">
        <v>1</v>
      </c>
      <c r="T76">
        <v>1</v>
      </c>
      <c r="U76">
        <v>0</v>
      </c>
      <c r="V76">
        <v>1</v>
      </c>
      <c r="W76">
        <v>0</v>
      </c>
      <c r="X76">
        <v>0</v>
      </c>
      <c r="Y76">
        <v>0</v>
      </c>
      <c r="Z76">
        <v>1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0</v>
      </c>
      <c r="AO76">
        <v>0</v>
      </c>
      <c r="AP76">
        <v>0</v>
      </c>
    </row>
    <row r="77" spans="1:42" x14ac:dyDescent="0.2">
      <c r="A77">
        <v>72</v>
      </c>
      <c r="B77">
        <v>12</v>
      </c>
      <c r="C77" t="s">
        <v>3</v>
      </c>
      <c r="D77">
        <v>4</v>
      </c>
      <c r="E77" t="s">
        <v>1</v>
      </c>
      <c r="F77" s="94">
        <v>1</v>
      </c>
      <c r="G77" s="94"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1</v>
      </c>
      <c r="N77">
        <v>0</v>
      </c>
      <c r="O77">
        <v>0</v>
      </c>
      <c r="P77">
        <v>1</v>
      </c>
      <c r="Q77">
        <v>0</v>
      </c>
      <c r="R77">
        <v>1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1</v>
      </c>
      <c r="AN77">
        <v>0</v>
      </c>
      <c r="AO77">
        <v>0</v>
      </c>
      <c r="AP77">
        <v>0</v>
      </c>
    </row>
    <row r="78" spans="1:42" x14ac:dyDescent="0.2">
      <c r="A78">
        <v>72</v>
      </c>
      <c r="B78">
        <v>12</v>
      </c>
      <c r="C78" t="s">
        <v>3</v>
      </c>
      <c r="D78">
        <v>5</v>
      </c>
      <c r="E78" t="s">
        <v>1</v>
      </c>
      <c r="F78" s="94">
        <v>1</v>
      </c>
      <c r="G78" s="94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1</v>
      </c>
      <c r="Q78">
        <v>0</v>
      </c>
      <c r="R78">
        <v>1</v>
      </c>
      <c r="S78">
        <v>1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1</v>
      </c>
      <c r="AN78">
        <v>0</v>
      </c>
      <c r="AO78">
        <v>0</v>
      </c>
      <c r="AP78">
        <v>0</v>
      </c>
    </row>
    <row r="79" spans="1:42" x14ac:dyDescent="0.2">
      <c r="A79">
        <v>129</v>
      </c>
      <c r="B79">
        <v>19</v>
      </c>
      <c r="C79" t="s">
        <v>3</v>
      </c>
      <c r="D79">
        <v>1</v>
      </c>
      <c r="E79" t="s">
        <v>1</v>
      </c>
      <c r="F79" s="94">
        <v>1</v>
      </c>
      <c r="G79" s="94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</row>
    <row r="80" spans="1:42" x14ac:dyDescent="0.2">
      <c r="A80">
        <v>129</v>
      </c>
      <c r="B80">
        <v>19</v>
      </c>
      <c r="C80" t="s">
        <v>3</v>
      </c>
      <c r="D80">
        <v>2</v>
      </c>
      <c r="E80" t="s">
        <v>1</v>
      </c>
      <c r="F80" s="94">
        <v>1</v>
      </c>
      <c r="G80" s="94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</v>
      </c>
    </row>
    <row r="81" spans="1:42" x14ac:dyDescent="0.2">
      <c r="A81">
        <v>129</v>
      </c>
      <c r="B81">
        <v>19</v>
      </c>
      <c r="C81" t="s">
        <v>3</v>
      </c>
      <c r="D81">
        <v>3</v>
      </c>
      <c r="E81" t="s">
        <v>1</v>
      </c>
      <c r="F81" s="94">
        <v>1</v>
      </c>
      <c r="G81" s="94">
        <v>0</v>
      </c>
      <c r="H81">
        <v>0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0</v>
      </c>
      <c r="X81">
        <v>0</v>
      </c>
      <c r="Y81">
        <v>0</v>
      </c>
      <c r="Z81">
        <v>1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 t="s">
        <v>5</v>
      </c>
      <c r="AL81">
        <v>0</v>
      </c>
      <c r="AM81">
        <v>1</v>
      </c>
      <c r="AN81">
        <v>0</v>
      </c>
      <c r="AO81">
        <v>0</v>
      </c>
      <c r="AP81">
        <v>0</v>
      </c>
    </row>
    <row r="82" spans="1:42" x14ac:dyDescent="0.2">
      <c r="A82">
        <v>129</v>
      </c>
      <c r="B82">
        <v>19</v>
      </c>
      <c r="C82" t="s">
        <v>3</v>
      </c>
      <c r="D82">
        <v>4</v>
      </c>
      <c r="E82" t="s">
        <v>1</v>
      </c>
      <c r="F82" s="94">
        <v>1</v>
      </c>
      <c r="G82" s="94">
        <v>1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1</v>
      </c>
      <c r="Q82">
        <v>0</v>
      </c>
      <c r="R82">
        <v>1</v>
      </c>
      <c r="S82">
        <v>1</v>
      </c>
      <c r="T82">
        <v>1</v>
      </c>
      <c r="U82">
        <v>0</v>
      </c>
      <c r="V82">
        <v>1</v>
      </c>
      <c r="W82">
        <v>0</v>
      </c>
      <c r="X82">
        <v>0</v>
      </c>
      <c r="Y82">
        <v>0</v>
      </c>
      <c r="Z82">
        <v>1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0</v>
      </c>
      <c r="AO82">
        <v>0</v>
      </c>
      <c r="AP82">
        <v>0</v>
      </c>
    </row>
    <row r="83" spans="1:42" x14ac:dyDescent="0.2">
      <c r="A83">
        <v>166</v>
      </c>
      <c r="B83">
        <v>21</v>
      </c>
      <c r="C83" t="s">
        <v>3</v>
      </c>
      <c r="D83">
        <v>1</v>
      </c>
      <c r="E83" t="s">
        <v>1</v>
      </c>
      <c r="F83" s="94">
        <v>1</v>
      </c>
      <c r="G83" s="94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1</v>
      </c>
      <c r="Q83">
        <v>0</v>
      </c>
      <c r="R83">
        <v>1</v>
      </c>
      <c r="S83">
        <v>1</v>
      </c>
      <c r="T83">
        <v>1</v>
      </c>
      <c r="U83">
        <v>0</v>
      </c>
      <c r="V83">
        <v>1</v>
      </c>
      <c r="W83">
        <v>0</v>
      </c>
      <c r="X83">
        <v>0</v>
      </c>
      <c r="Y83">
        <v>0</v>
      </c>
      <c r="Z83">
        <v>1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0</v>
      </c>
      <c r="AK83">
        <v>1</v>
      </c>
      <c r="AL83">
        <v>1</v>
      </c>
      <c r="AM83">
        <v>1</v>
      </c>
      <c r="AN83">
        <v>0</v>
      </c>
      <c r="AO83">
        <v>0</v>
      </c>
      <c r="AP83">
        <v>0</v>
      </c>
    </row>
    <row r="84" spans="1:42" x14ac:dyDescent="0.2">
      <c r="A84">
        <v>166</v>
      </c>
      <c r="B84">
        <v>21</v>
      </c>
      <c r="C84" t="s">
        <v>3</v>
      </c>
      <c r="D84">
        <v>2</v>
      </c>
      <c r="E84" t="s">
        <v>1</v>
      </c>
      <c r="F84" s="94">
        <v>1</v>
      </c>
      <c r="G84" s="94">
        <v>1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1</v>
      </c>
      <c r="S84">
        <v>1</v>
      </c>
      <c r="T84">
        <v>1</v>
      </c>
      <c r="U84">
        <v>0</v>
      </c>
      <c r="V84">
        <v>1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</row>
    <row r="85" spans="1:42" x14ac:dyDescent="0.2">
      <c r="A85">
        <v>166</v>
      </c>
      <c r="B85">
        <v>21</v>
      </c>
      <c r="C85" t="s">
        <v>3</v>
      </c>
      <c r="D85">
        <v>3</v>
      </c>
      <c r="E85" t="s">
        <v>1</v>
      </c>
      <c r="F85" s="94">
        <v>1</v>
      </c>
      <c r="G85" s="94">
        <v>1</v>
      </c>
      <c r="H85">
        <v>1</v>
      </c>
      <c r="I85">
        <v>1</v>
      </c>
      <c r="J85">
        <v>1</v>
      </c>
      <c r="K85">
        <v>0</v>
      </c>
      <c r="L85">
        <v>0</v>
      </c>
      <c r="M85">
        <v>1</v>
      </c>
      <c r="N85">
        <v>0</v>
      </c>
      <c r="O85">
        <v>0</v>
      </c>
      <c r="P85">
        <v>0</v>
      </c>
      <c r="Q85">
        <v>0</v>
      </c>
      <c r="R85">
        <v>1</v>
      </c>
      <c r="S85">
        <v>1</v>
      </c>
      <c r="T85">
        <v>1</v>
      </c>
      <c r="U85">
        <v>0</v>
      </c>
      <c r="V85">
        <v>1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">
      <c r="A86">
        <v>166</v>
      </c>
      <c r="B86">
        <v>21</v>
      </c>
      <c r="C86" t="s">
        <v>3</v>
      </c>
      <c r="D86">
        <v>4</v>
      </c>
      <c r="E86" t="s">
        <v>1</v>
      </c>
      <c r="F86" s="94">
        <v>1</v>
      </c>
      <c r="G86" s="94">
        <v>1</v>
      </c>
      <c r="H86">
        <v>1</v>
      </c>
      <c r="I86">
        <v>1</v>
      </c>
      <c r="J86">
        <v>1</v>
      </c>
      <c r="K86">
        <v>0</v>
      </c>
      <c r="L86">
        <v>0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1</v>
      </c>
      <c r="U86">
        <v>0</v>
      </c>
      <c r="V86">
        <v>1</v>
      </c>
      <c r="W86">
        <v>0</v>
      </c>
      <c r="X86">
        <v>0</v>
      </c>
      <c r="Y86">
        <v>0</v>
      </c>
      <c r="Z86">
        <v>1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1</v>
      </c>
      <c r="AN86">
        <v>0</v>
      </c>
      <c r="AO86">
        <v>0</v>
      </c>
      <c r="AP86">
        <v>0</v>
      </c>
    </row>
    <row r="87" spans="1:42" x14ac:dyDescent="0.2">
      <c r="A87">
        <v>9</v>
      </c>
      <c r="B87">
        <v>3</v>
      </c>
      <c r="C87" t="s">
        <v>2</v>
      </c>
      <c r="D87">
        <v>1</v>
      </c>
      <c r="E87" t="s">
        <v>1</v>
      </c>
      <c r="F87" s="94">
        <v>1</v>
      </c>
      <c r="G87" s="94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</row>
    <row r="88" spans="1:42" x14ac:dyDescent="0.2">
      <c r="A88">
        <v>23</v>
      </c>
      <c r="B88">
        <v>5</v>
      </c>
      <c r="C88" t="s">
        <v>2</v>
      </c>
      <c r="D88">
        <v>1</v>
      </c>
      <c r="E88" t="s">
        <v>1</v>
      </c>
      <c r="F88" s="94">
        <v>1</v>
      </c>
      <c r="G88" s="94">
        <v>1</v>
      </c>
      <c r="H88">
        <v>1</v>
      </c>
      <c r="I88">
        <v>1</v>
      </c>
      <c r="J88">
        <v>1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1</v>
      </c>
      <c r="T88">
        <v>1</v>
      </c>
      <c r="U88">
        <v>0</v>
      </c>
      <c r="V88">
        <v>1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0</v>
      </c>
      <c r="AI88">
        <v>0</v>
      </c>
      <c r="AJ88">
        <v>0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</row>
    <row r="89" spans="1:42" x14ac:dyDescent="0.2">
      <c r="A89">
        <v>23</v>
      </c>
      <c r="B89">
        <v>5</v>
      </c>
      <c r="C89" t="s">
        <v>2</v>
      </c>
      <c r="D89">
        <v>2</v>
      </c>
      <c r="E89" t="s">
        <v>1</v>
      </c>
      <c r="F89" s="94">
        <v>1</v>
      </c>
      <c r="G89" s="94">
        <v>0</v>
      </c>
      <c r="H89">
        <v>1</v>
      </c>
      <c r="I89">
        <v>1</v>
      </c>
      <c r="J89">
        <v>1</v>
      </c>
      <c r="K89">
        <v>0</v>
      </c>
      <c r="L89">
        <v>0</v>
      </c>
      <c r="M89">
        <v>1</v>
      </c>
      <c r="N89">
        <v>0</v>
      </c>
      <c r="O89">
        <v>0</v>
      </c>
      <c r="P89">
        <v>1</v>
      </c>
      <c r="Q89">
        <v>0</v>
      </c>
      <c r="R89">
        <v>1</v>
      </c>
      <c r="S89">
        <v>1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0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0</v>
      </c>
      <c r="AO89">
        <v>0</v>
      </c>
      <c r="AP89">
        <v>0</v>
      </c>
    </row>
    <row r="90" spans="1:42" x14ac:dyDescent="0.2">
      <c r="A90">
        <v>23</v>
      </c>
      <c r="B90">
        <v>5</v>
      </c>
      <c r="C90" t="s">
        <v>2</v>
      </c>
      <c r="D90">
        <v>3</v>
      </c>
      <c r="E90" t="s">
        <v>1</v>
      </c>
      <c r="F90" s="94">
        <v>1</v>
      </c>
      <c r="G90" s="94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">
      <c r="A91">
        <v>72</v>
      </c>
      <c r="B91">
        <v>12</v>
      </c>
      <c r="C91" t="s">
        <v>2</v>
      </c>
      <c r="D91">
        <v>1</v>
      </c>
      <c r="E91" t="s">
        <v>1</v>
      </c>
      <c r="F91" s="94">
        <v>1</v>
      </c>
      <c r="G91" s="94">
        <v>1</v>
      </c>
      <c r="H91">
        <v>1</v>
      </c>
      <c r="I91">
        <v>1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1</v>
      </c>
      <c r="Q91">
        <v>0</v>
      </c>
      <c r="R91">
        <v>1</v>
      </c>
      <c r="S91">
        <v>1</v>
      </c>
      <c r="T91">
        <v>1</v>
      </c>
      <c r="U91">
        <v>0</v>
      </c>
      <c r="V91">
        <v>1</v>
      </c>
      <c r="W91">
        <v>0</v>
      </c>
      <c r="X91">
        <v>0</v>
      </c>
      <c r="Y91">
        <v>0</v>
      </c>
      <c r="Z91">
        <v>1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1</v>
      </c>
      <c r="AN91">
        <v>0</v>
      </c>
      <c r="AO91">
        <v>0</v>
      </c>
      <c r="AP91">
        <v>0</v>
      </c>
    </row>
    <row r="92" spans="1:42" x14ac:dyDescent="0.2">
      <c r="A92">
        <v>72</v>
      </c>
      <c r="B92">
        <v>12</v>
      </c>
      <c r="C92" t="s">
        <v>2</v>
      </c>
      <c r="D92">
        <v>4</v>
      </c>
      <c r="E92" t="s">
        <v>1</v>
      </c>
      <c r="F92" s="94">
        <v>1</v>
      </c>
      <c r="G92" s="94">
        <v>1</v>
      </c>
      <c r="H92">
        <v>1</v>
      </c>
      <c r="I92">
        <v>1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1</v>
      </c>
      <c r="Q92">
        <v>0</v>
      </c>
      <c r="R92">
        <v>1</v>
      </c>
      <c r="S92">
        <v>1</v>
      </c>
      <c r="T92">
        <v>1</v>
      </c>
      <c r="U92">
        <v>0</v>
      </c>
      <c r="V92">
        <v>1</v>
      </c>
      <c r="W92">
        <v>0</v>
      </c>
      <c r="X92">
        <v>0</v>
      </c>
      <c r="Y92">
        <v>0</v>
      </c>
      <c r="Z92">
        <v>1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K92">
        <v>1</v>
      </c>
      <c r="AL92">
        <v>1</v>
      </c>
      <c r="AM92">
        <v>1</v>
      </c>
      <c r="AN92">
        <v>0</v>
      </c>
      <c r="AO92">
        <v>0</v>
      </c>
      <c r="AP92">
        <v>0</v>
      </c>
    </row>
    <row r="93" spans="1:42" x14ac:dyDescent="0.2">
      <c r="A93">
        <v>72</v>
      </c>
      <c r="B93">
        <v>12</v>
      </c>
      <c r="C93" t="s">
        <v>2</v>
      </c>
      <c r="D93">
        <v>5</v>
      </c>
      <c r="E93" t="s">
        <v>1</v>
      </c>
      <c r="F93" s="94">
        <v>1</v>
      </c>
      <c r="G93" s="94">
        <v>1</v>
      </c>
      <c r="H93">
        <v>1</v>
      </c>
      <c r="I93">
        <v>1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1</v>
      </c>
      <c r="W93">
        <v>0</v>
      </c>
      <c r="X93">
        <v>0</v>
      </c>
      <c r="Y93">
        <v>0</v>
      </c>
      <c r="Z93">
        <v>1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1</v>
      </c>
      <c r="AL93">
        <v>1</v>
      </c>
      <c r="AM93">
        <v>1</v>
      </c>
      <c r="AN93">
        <v>0</v>
      </c>
      <c r="AO93">
        <v>0</v>
      </c>
      <c r="AP93">
        <v>0</v>
      </c>
    </row>
    <row r="94" spans="1:42" x14ac:dyDescent="0.2">
      <c r="A94">
        <v>129</v>
      </c>
      <c r="B94">
        <v>19</v>
      </c>
      <c r="C94" t="s">
        <v>2</v>
      </c>
      <c r="D94">
        <v>1</v>
      </c>
      <c r="E94" t="s">
        <v>1</v>
      </c>
      <c r="F94" s="94">
        <v>1</v>
      </c>
      <c r="G94" s="94">
        <v>1</v>
      </c>
      <c r="H94">
        <v>1</v>
      </c>
      <c r="I94">
        <v>1</v>
      </c>
      <c r="J94">
        <v>1</v>
      </c>
      <c r="K94">
        <v>0</v>
      </c>
      <c r="L94">
        <v>0</v>
      </c>
      <c r="M94">
        <v>1</v>
      </c>
      <c r="N94">
        <v>0</v>
      </c>
      <c r="O94">
        <v>0</v>
      </c>
      <c r="P94">
        <v>1</v>
      </c>
      <c r="Q94">
        <v>0</v>
      </c>
      <c r="R94">
        <v>1</v>
      </c>
      <c r="S94">
        <v>1</v>
      </c>
      <c r="T94">
        <v>1</v>
      </c>
      <c r="U94">
        <v>0</v>
      </c>
      <c r="V94">
        <v>1</v>
      </c>
      <c r="W94">
        <v>0</v>
      </c>
      <c r="X94">
        <v>0</v>
      </c>
      <c r="Y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0</v>
      </c>
    </row>
    <row r="95" spans="1:42" x14ac:dyDescent="0.2">
      <c r="A95">
        <v>129</v>
      </c>
      <c r="B95">
        <v>19</v>
      </c>
      <c r="C95" t="s">
        <v>2</v>
      </c>
      <c r="D95">
        <v>2</v>
      </c>
      <c r="E95" t="s">
        <v>1</v>
      </c>
      <c r="F95" s="94">
        <v>1</v>
      </c>
      <c r="G95" s="94">
        <v>1</v>
      </c>
      <c r="H95">
        <v>1</v>
      </c>
      <c r="I95">
        <v>1</v>
      </c>
      <c r="J95">
        <v>1</v>
      </c>
      <c r="K95">
        <v>0</v>
      </c>
      <c r="L95">
        <v>0</v>
      </c>
      <c r="M95">
        <v>1</v>
      </c>
      <c r="N95">
        <v>0</v>
      </c>
      <c r="O95">
        <v>0</v>
      </c>
      <c r="P95">
        <v>1</v>
      </c>
      <c r="Q95">
        <v>0</v>
      </c>
      <c r="R95">
        <v>1</v>
      </c>
      <c r="S95">
        <v>1</v>
      </c>
      <c r="T95">
        <v>1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0</v>
      </c>
      <c r="AI95">
        <v>0</v>
      </c>
      <c r="AJ95">
        <v>0</v>
      </c>
      <c r="AK95">
        <v>1</v>
      </c>
      <c r="AL95">
        <v>1</v>
      </c>
      <c r="AM95">
        <v>1</v>
      </c>
      <c r="AN95">
        <v>0</v>
      </c>
      <c r="AO95">
        <v>0</v>
      </c>
      <c r="AP95">
        <v>0</v>
      </c>
    </row>
    <row r="96" spans="1:42" x14ac:dyDescent="0.2">
      <c r="A96">
        <v>129</v>
      </c>
      <c r="B96">
        <v>19</v>
      </c>
      <c r="C96" t="s">
        <v>2</v>
      </c>
      <c r="D96">
        <v>3</v>
      </c>
      <c r="E96" t="s">
        <v>1</v>
      </c>
      <c r="F96" s="94">
        <v>1</v>
      </c>
      <c r="G96" s="94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>
        <v>0</v>
      </c>
      <c r="AE96">
        <v>0</v>
      </c>
      <c r="AF96">
        <v>0</v>
      </c>
      <c r="AG96">
        <v>1</v>
      </c>
      <c r="AH96">
        <v>0</v>
      </c>
      <c r="AI96">
        <v>0</v>
      </c>
      <c r="AJ96">
        <v>0</v>
      </c>
      <c r="AK96">
        <v>1</v>
      </c>
      <c r="AL96">
        <v>0</v>
      </c>
      <c r="AM96">
        <v>1</v>
      </c>
      <c r="AN96">
        <v>0</v>
      </c>
      <c r="AO96">
        <v>0</v>
      </c>
      <c r="AP96">
        <v>0</v>
      </c>
    </row>
    <row r="97" spans="1:42" x14ac:dyDescent="0.2">
      <c r="A97">
        <v>129</v>
      </c>
      <c r="B97">
        <v>19</v>
      </c>
      <c r="C97" t="s">
        <v>2</v>
      </c>
      <c r="D97">
        <v>4</v>
      </c>
      <c r="E97" t="s">
        <v>1</v>
      </c>
      <c r="F97" s="94">
        <v>1</v>
      </c>
      <c r="G97" s="94">
        <v>1</v>
      </c>
      <c r="H97">
        <v>1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1</v>
      </c>
      <c r="Q97">
        <v>0</v>
      </c>
      <c r="R97">
        <v>1</v>
      </c>
      <c r="S97">
        <v>1</v>
      </c>
      <c r="T97">
        <v>1</v>
      </c>
      <c r="U97">
        <v>0</v>
      </c>
      <c r="V97">
        <v>1</v>
      </c>
      <c r="W97">
        <v>0</v>
      </c>
      <c r="X97">
        <v>0</v>
      </c>
      <c r="Y97">
        <v>0</v>
      </c>
      <c r="Z97">
        <v>1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1</v>
      </c>
      <c r="AL97">
        <v>1</v>
      </c>
      <c r="AM97">
        <v>1</v>
      </c>
      <c r="AN97">
        <v>0</v>
      </c>
      <c r="AO97">
        <v>0</v>
      </c>
      <c r="AP97">
        <v>0</v>
      </c>
    </row>
    <row r="98" spans="1:42" x14ac:dyDescent="0.2">
      <c r="A98">
        <v>166</v>
      </c>
      <c r="B98">
        <v>21</v>
      </c>
      <c r="C98" t="s">
        <v>2</v>
      </c>
      <c r="D98">
        <v>1</v>
      </c>
      <c r="E98" t="s">
        <v>1</v>
      </c>
      <c r="F98" s="94">
        <v>1</v>
      </c>
      <c r="G98" s="94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</row>
    <row r="99" spans="1:42" x14ac:dyDescent="0.2">
      <c r="A99">
        <v>166</v>
      </c>
      <c r="B99">
        <v>21</v>
      </c>
      <c r="C99" t="s">
        <v>2</v>
      </c>
      <c r="D99">
        <v>2</v>
      </c>
      <c r="E99" t="s">
        <v>1</v>
      </c>
      <c r="F99" s="94">
        <v>1</v>
      </c>
      <c r="G99" s="94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</row>
    <row r="100" spans="1:42" x14ac:dyDescent="0.2">
      <c r="A100">
        <v>166</v>
      </c>
      <c r="B100">
        <v>21</v>
      </c>
      <c r="C100" t="s">
        <v>2</v>
      </c>
      <c r="D100">
        <v>3</v>
      </c>
      <c r="E100" t="s">
        <v>1</v>
      </c>
      <c r="F100" s="94">
        <v>1</v>
      </c>
      <c r="G100" s="94">
        <v>0</v>
      </c>
      <c r="H100">
        <v>0</v>
      </c>
      <c r="I100">
        <v>0</v>
      </c>
      <c r="J100">
        <v>0</v>
      </c>
      <c r="K100" t="s">
        <v>0</v>
      </c>
      <c r="L100">
        <v>0</v>
      </c>
      <c r="M100">
        <v>0</v>
      </c>
      <c r="N100" t="s">
        <v>0</v>
      </c>
      <c r="O100" t="s">
        <v>0</v>
      </c>
      <c r="P100" t="s">
        <v>0</v>
      </c>
      <c r="Q100" t="s">
        <v>0</v>
      </c>
      <c r="R100">
        <v>1</v>
      </c>
      <c r="S100">
        <v>0</v>
      </c>
      <c r="T100" t="s">
        <v>0</v>
      </c>
      <c r="U100" t="s">
        <v>0</v>
      </c>
      <c r="V100" t="s">
        <v>0</v>
      </c>
      <c r="W100">
        <v>0</v>
      </c>
      <c r="X100">
        <v>0</v>
      </c>
      <c r="Y100">
        <v>0</v>
      </c>
      <c r="Z100" t="s">
        <v>0</v>
      </c>
      <c r="AA100" t="s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 t="s">
        <v>0</v>
      </c>
      <c r="AH100">
        <v>0</v>
      </c>
      <c r="AI100">
        <v>0</v>
      </c>
      <c r="AJ100">
        <v>0</v>
      </c>
      <c r="AK100" t="s">
        <v>0</v>
      </c>
      <c r="AL100" t="s">
        <v>0</v>
      </c>
      <c r="AM100">
        <v>0</v>
      </c>
      <c r="AN100">
        <v>0</v>
      </c>
      <c r="AO100">
        <v>0</v>
      </c>
      <c r="AP100">
        <v>0</v>
      </c>
    </row>
    <row r="101" spans="1:42" x14ac:dyDescent="0.2">
      <c r="A101">
        <v>166</v>
      </c>
      <c r="B101">
        <v>21</v>
      </c>
      <c r="C101" t="s">
        <v>2</v>
      </c>
      <c r="D101">
        <v>4</v>
      </c>
      <c r="E101" t="s">
        <v>1</v>
      </c>
      <c r="F101" s="94">
        <v>1</v>
      </c>
      <c r="G101" s="94">
        <v>0</v>
      </c>
      <c r="H101">
        <v>0</v>
      </c>
      <c r="I101">
        <v>0</v>
      </c>
      <c r="J101">
        <v>0</v>
      </c>
      <c r="K101" t="s">
        <v>0</v>
      </c>
      <c r="L101">
        <v>0</v>
      </c>
      <c r="M101">
        <v>0</v>
      </c>
      <c r="N101" t="s">
        <v>0</v>
      </c>
      <c r="O101" t="s">
        <v>0</v>
      </c>
      <c r="P101" t="s">
        <v>0</v>
      </c>
      <c r="Q101" t="s">
        <v>0</v>
      </c>
      <c r="R101">
        <v>1</v>
      </c>
      <c r="S101">
        <v>0</v>
      </c>
      <c r="T101" t="s">
        <v>0</v>
      </c>
      <c r="U101" t="s">
        <v>0</v>
      </c>
      <c r="V101">
        <v>0</v>
      </c>
      <c r="W101">
        <v>0</v>
      </c>
      <c r="X101">
        <v>0</v>
      </c>
      <c r="Y101">
        <v>0</v>
      </c>
      <c r="Z101" t="s">
        <v>0</v>
      </c>
      <c r="AA101" t="s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 t="s">
        <v>0</v>
      </c>
      <c r="AH101">
        <v>0</v>
      </c>
      <c r="AI101">
        <v>0</v>
      </c>
      <c r="AJ101">
        <v>0</v>
      </c>
      <c r="AK101" t="s">
        <v>0</v>
      </c>
      <c r="AL101" t="s">
        <v>0</v>
      </c>
      <c r="AM101">
        <v>0</v>
      </c>
      <c r="AN101">
        <v>0</v>
      </c>
      <c r="AO101">
        <v>0</v>
      </c>
      <c r="AP101">
        <v>0</v>
      </c>
    </row>
    <row r="103" spans="1:42" x14ac:dyDescent="0.2">
      <c r="A103" t="s">
        <v>22</v>
      </c>
      <c r="F103" s="94">
        <f t="shared" ref="F103:AP103" si="0">COUNTIF(F52:F101,"=0")/COUNT(F52:F101)</f>
        <v>0</v>
      </c>
      <c r="G103" s="94">
        <f t="shared" si="0"/>
        <v>0.4</v>
      </c>
      <c r="H103">
        <f t="shared" si="0"/>
        <v>0.38</v>
      </c>
      <c r="I103">
        <f t="shared" si="0"/>
        <v>0.36</v>
      </c>
      <c r="J103">
        <f t="shared" si="0"/>
        <v>0.36</v>
      </c>
      <c r="K103">
        <f t="shared" si="0"/>
        <v>1</v>
      </c>
      <c r="L103">
        <f t="shared" si="0"/>
        <v>0.96</v>
      </c>
      <c r="M103">
        <f t="shared" si="0"/>
        <v>0.4</v>
      </c>
      <c r="N103">
        <f t="shared" si="0"/>
        <v>1</v>
      </c>
      <c r="O103">
        <f t="shared" si="0"/>
        <v>1</v>
      </c>
      <c r="P103">
        <f t="shared" si="0"/>
        <v>0.375</v>
      </c>
      <c r="Q103">
        <f t="shared" si="0"/>
        <v>1</v>
      </c>
      <c r="R103">
        <f t="shared" si="0"/>
        <v>0</v>
      </c>
      <c r="S103">
        <f t="shared" si="0"/>
        <v>0.4</v>
      </c>
      <c r="T103">
        <f t="shared" si="0"/>
        <v>0.375</v>
      </c>
      <c r="U103">
        <f t="shared" si="0"/>
        <v>1</v>
      </c>
      <c r="V103">
        <f t="shared" si="0"/>
        <v>0.36734693877551022</v>
      </c>
      <c r="W103">
        <f t="shared" si="0"/>
        <v>1</v>
      </c>
      <c r="X103">
        <f t="shared" si="0"/>
        <v>1</v>
      </c>
      <c r="Y103">
        <f t="shared" si="0"/>
        <v>1</v>
      </c>
      <c r="Z103">
        <f t="shared" si="0"/>
        <v>0.39583333333333331</v>
      </c>
      <c r="AA103">
        <f t="shared" si="0"/>
        <v>0.35416666666666669</v>
      </c>
      <c r="AB103">
        <f t="shared" si="0"/>
        <v>0.3</v>
      </c>
      <c r="AC103">
        <f t="shared" si="0"/>
        <v>1</v>
      </c>
      <c r="AD103">
        <f t="shared" si="0"/>
        <v>1</v>
      </c>
      <c r="AE103">
        <f t="shared" si="0"/>
        <v>1</v>
      </c>
      <c r="AF103">
        <f t="shared" si="0"/>
        <v>0.44897959183673469</v>
      </c>
      <c r="AG103">
        <f t="shared" si="0"/>
        <v>0.35416666666666669</v>
      </c>
      <c r="AH103">
        <f t="shared" si="0"/>
        <v>1</v>
      </c>
      <c r="AI103">
        <f t="shared" si="0"/>
        <v>1</v>
      </c>
      <c r="AJ103">
        <f t="shared" si="0"/>
        <v>1</v>
      </c>
      <c r="AK103">
        <f t="shared" si="0"/>
        <v>0.43478260869565216</v>
      </c>
      <c r="AL103">
        <f t="shared" si="0"/>
        <v>0.47916666666666669</v>
      </c>
      <c r="AM103">
        <f t="shared" si="0"/>
        <v>0.4</v>
      </c>
      <c r="AN103">
        <f t="shared" si="0"/>
        <v>1</v>
      </c>
      <c r="AO103">
        <f t="shared" si="0"/>
        <v>1</v>
      </c>
      <c r="AP103">
        <f t="shared" si="0"/>
        <v>0.91836734693877553</v>
      </c>
    </row>
    <row r="104" spans="1:42" x14ac:dyDescent="0.2">
      <c r="A104" t="s">
        <v>21</v>
      </c>
      <c r="F104" s="94">
        <f t="shared" ref="F104:AP104" si="1">COUNTIF(F6:F51,"=0")/COUNT(F6:F51)</f>
        <v>0</v>
      </c>
      <c r="G104" s="94">
        <f t="shared" si="1"/>
        <v>0.2608695652173913</v>
      </c>
      <c r="H104">
        <f t="shared" si="1"/>
        <v>0.2608695652173913</v>
      </c>
      <c r="I104">
        <f t="shared" si="1"/>
        <v>0.2608695652173913</v>
      </c>
      <c r="J104">
        <f t="shared" si="1"/>
        <v>0.2608695652173913</v>
      </c>
      <c r="K104">
        <f t="shared" si="1"/>
        <v>1</v>
      </c>
      <c r="L104">
        <f t="shared" si="1"/>
        <v>0</v>
      </c>
      <c r="M104">
        <f t="shared" si="1"/>
        <v>0.2391304347826087</v>
      </c>
      <c r="N104">
        <f t="shared" si="1"/>
        <v>1</v>
      </c>
      <c r="O104">
        <f t="shared" si="1"/>
        <v>1</v>
      </c>
      <c r="P104">
        <f t="shared" si="1"/>
        <v>0.21739130434782608</v>
      </c>
      <c r="Q104">
        <f t="shared" si="1"/>
        <v>1</v>
      </c>
      <c r="R104">
        <f t="shared" si="1"/>
        <v>0</v>
      </c>
      <c r="S104">
        <f t="shared" si="1"/>
        <v>0.2391304347826087</v>
      </c>
      <c r="T104">
        <f t="shared" si="1"/>
        <v>0.19565217391304349</v>
      </c>
      <c r="U104">
        <f t="shared" si="1"/>
        <v>1</v>
      </c>
      <c r="V104">
        <f t="shared" si="1"/>
        <v>0.2608695652173913</v>
      </c>
      <c r="W104">
        <f t="shared" si="1"/>
        <v>0.97826086956521741</v>
      </c>
      <c r="X104">
        <f t="shared" si="1"/>
        <v>1</v>
      </c>
      <c r="Y104">
        <f t="shared" si="1"/>
        <v>1</v>
      </c>
      <c r="Z104">
        <f t="shared" si="1"/>
        <v>0.28260869565217389</v>
      </c>
      <c r="AA104">
        <f t="shared" si="1"/>
        <v>0.36956521739130432</v>
      </c>
      <c r="AB104">
        <f t="shared" si="1"/>
        <v>0.28260869565217389</v>
      </c>
      <c r="AC104">
        <f t="shared" si="1"/>
        <v>1</v>
      </c>
      <c r="AD104">
        <f t="shared" si="1"/>
        <v>1</v>
      </c>
      <c r="AE104">
        <f t="shared" si="1"/>
        <v>1</v>
      </c>
      <c r="AF104">
        <f t="shared" si="1"/>
        <v>0.2608695652173913</v>
      </c>
      <c r="AG104">
        <f t="shared" si="1"/>
        <v>0.2608695652173913</v>
      </c>
      <c r="AH104">
        <f t="shared" si="1"/>
        <v>1</v>
      </c>
      <c r="AI104">
        <f t="shared" si="1"/>
        <v>1</v>
      </c>
      <c r="AJ104">
        <f t="shared" si="1"/>
        <v>1</v>
      </c>
      <c r="AK104">
        <f t="shared" si="1"/>
        <v>0.29545454545454547</v>
      </c>
      <c r="AL104">
        <f t="shared" si="1"/>
        <v>0.34782608695652173</v>
      </c>
      <c r="AM104">
        <f t="shared" si="1"/>
        <v>0.30434782608695654</v>
      </c>
      <c r="AN104">
        <f t="shared" si="1"/>
        <v>1</v>
      </c>
      <c r="AO104">
        <f t="shared" si="1"/>
        <v>1</v>
      </c>
      <c r="AP104">
        <f t="shared" si="1"/>
        <v>0.93478260869565222</v>
      </c>
    </row>
    <row r="105" spans="1:42" x14ac:dyDescent="0.2">
      <c r="A105" t="s">
        <v>20</v>
      </c>
      <c r="F105" s="94">
        <f t="shared" ref="F105:AP105" si="2">COUNTIF(F6:F101,"=0")/COUNT(F6:F101)</f>
        <v>0</v>
      </c>
      <c r="G105" s="94">
        <f t="shared" si="2"/>
        <v>0.33333333333333331</v>
      </c>
      <c r="H105">
        <f t="shared" si="2"/>
        <v>0.32291666666666669</v>
      </c>
      <c r="I105">
        <f t="shared" si="2"/>
        <v>0.3125</v>
      </c>
      <c r="J105">
        <f t="shared" si="2"/>
        <v>0.3125</v>
      </c>
      <c r="K105">
        <f t="shared" si="2"/>
        <v>1</v>
      </c>
      <c r="L105">
        <f t="shared" si="2"/>
        <v>0.5</v>
      </c>
      <c r="M105">
        <f t="shared" si="2"/>
        <v>0.32291666666666669</v>
      </c>
      <c r="N105">
        <f t="shared" si="2"/>
        <v>1</v>
      </c>
      <c r="O105">
        <f t="shared" si="2"/>
        <v>1</v>
      </c>
      <c r="P105">
        <f t="shared" si="2"/>
        <v>0.2978723404255319</v>
      </c>
      <c r="Q105">
        <f t="shared" si="2"/>
        <v>1</v>
      </c>
      <c r="R105">
        <f t="shared" si="2"/>
        <v>0</v>
      </c>
      <c r="S105">
        <f t="shared" si="2"/>
        <v>0.32291666666666669</v>
      </c>
      <c r="T105">
        <f t="shared" si="2"/>
        <v>0.28723404255319152</v>
      </c>
      <c r="U105">
        <f t="shared" si="2"/>
        <v>1</v>
      </c>
      <c r="V105">
        <f t="shared" si="2"/>
        <v>0.31578947368421051</v>
      </c>
      <c r="W105">
        <f t="shared" si="2"/>
        <v>0.98958333333333337</v>
      </c>
      <c r="X105">
        <f t="shared" si="2"/>
        <v>1</v>
      </c>
      <c r="Y105">
        <f t="shared" si="2"/>
        <v>1</v>
      </c>
      <c r="Z105">
        <f t="shared" si="2"/>
        <v>0.34042553191489361</v>
      </c>
      <c r="AA105">
        <f t="shared" si="2"/>
        <v>0.36170212765957449</v>
      </c>
      <c r="AB105">
        <f t="shared" si="2"/>
        <v>0.29166666666666669</v>
      </c>
      <c r="AC105">
        <f t="shared" si="2"/>
        <v>1</v>
      </c>
      <c r="AD105">
        <f t="shared" si="2"/>
        <v>1</v>
      </c>
      <c r="AE105">
        <f t="shared" si="2"/>
        <v>1</v>
      </c>
      <c r="AF105">
        <f t="shared" si="2"/>
        <v>0.35789473684210527</v>
      </c>
      <c r="AG105">
        <f t="shared" si="2"/>
        <v>0.30851063829787234</v>
      </c>
      <c r="AH105">
        <f t="shared" si="2"/>
        <v>1</v>
      </c>
      <c r="AI105">
        <f t="shared" si="2"/>
        <v>1</v>
      </c>
      <c r="AJ105">
        <f t="shared" si="2"/>
        <v>1</v>
      </c>
      <c r="AK105">
        <f t="shared" si="2"/>
        <v>0.36666666666666664</v>
      </c>
      <c r="AL105">
        <f t="shared" si="2"/>
        <v>0.41489361702127658</v>
      </c>
      <c r="AM105">
        <f t="shared" si="2"/>
        <v>0.35416666666666669</v>
      </c>
      <c r="AN105">
        <f t="shared" si="2"/>
        <v>1</v>
      </c>
      <c r="AO105">
        <f t="shared" si="2"/>
        <v>1</v>
      </c>
      <c r="AP105">
        <f t="shared" si="2"/>
        <v>0.9263157894736842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zoomScale="145" zoomScaleNormal="145" workbookViewId="0">
      <selection activeCell="F10" sqref="A1:F10"/>
    </sheetView>
  </sheetViews>
  <sheetFormatPr defaultRowHeight="14.25" x14ac:dyDescent="0.2"/>
  <cols>
    <col min="2" max="2" width="11.5" customWidth="1"/>
    <col min="3" max="5" width="11.875" customWidth="1"/>
    <col min="6" max="6" width="15.375" customWidth="1"/>
    <col min="7" max="9" width="11.875" customWidth="1"/>
  </cols>
  <sheetData>
    <row r="1" spans="1:8" ht="47.25" customHeight="1" thickBot="1" x14ac:dyDescent="0.25">
      <c r="A1" s="130"/>
      <c r="B1" s="131" t="s">
        <v>463</v>
      </c>
      <c r="C1" s="131" t="s">
        <v>456</v>
      </c>
      <c r="D1" s="131" t="s">
        <v>457</v>
      </c>
      <c r="E1" s="131" t="s">
        <v>458</v>
      </c>
      <c r="F1" s="131" t="s">
        <v>464</v>
      </c>
    </row>
    <row r="2" spans="1:8" ht="20.25" customHeight="1" thickTop="1" x14ac:dyDescent="0.2">
      <c r="A2" s="160" t="s">
        <v>461</v>
      </c>
      <c r="B2" s="81" t="s">
        <v>462</v>
      </c>
      <c r="C2" s="76">
        <f>SUM(C7:C10)</f>
        <v>28</v>
      </c>
      <c r="D2" s="76">
        <f>SUM(D7:D10)</f>
        <v>118</v>
      </c>
      <c r="E2" s="76">
        <f>SUM(E7:E10)</f>
        <v>43</v>
      </c>
      <c r="F2" s="76">
        <f>SUM(F7:F10)</f>
        <v>72</v>
      </c>
    </row>
    <row r="3" spans="1:8" ht="20.25" customHeight="1" x14ac:dyDescent="0.2">
      <c r="A3" s="160"/>
      <c r="B3" s="81" t="s">
        <v>63</v>
      </c>
      <c r="C3" s="76">
        <v>5</v>
      </c>
      <c r="D3" s="76">
        <v>20</v>
      </c>
      <c r="E3" s="76">
        <f>SUM(E7:E8)</f>
        <v>6</v>
      </c>
      <c r="F3" s="76">
        <f>SUM(F7:F8)</f>
        <v>9</v>
      </c>
    </row>
    <row r="4" spans="1:8" ht="20.25" customHeight="1" x14ac:dyDescent="0.2">
      <c r="A4" s="161"/>
      <c r="B4" s="82" t="s">
        <v>62</v>
      </c>
      <c r="C4" s="77">
        <v>23</v>
      </c>
      <c r="D4" s="77">
        <v>100</v>
      </c>
      <c r="E4" s="77">
        <f>SUM(E9:E10)</f>
        <v>37</v>
      </c>
      <c r="F4" s="77">
        <f>SUM(F9:F10)</f>
        <v>63</v>
      </c>
    </row>
    <row r="5" spans="1:8" ht="20.25" customHeight="1" x14ac:dyDescent="0.2">
      <c r="A5" s="85"/>
      <c r="B5" s="87" t="s">
        <v>459</v>
      </c>
      <c r="C5" s="88">
        <f t="shared" ref="C5:F6" si="0">C7+C9</f>
        <v>13</v>
      </c>
      <c r="D5" s="88">
        <f t="shared" si="0"/>
        <v>47</v>
      </c>
      <c r="E5" s="88">
        <f t="shared" si="0"/>
        <v>12</v>
      </c>
      <c r="F5" s="88">
        <f t="shared" si="0"/>
        <v>33</v>
      </c>
      <c r="H5" s="89"/>
    </row>
    <row r="6" spans="1:8" ht="20.25" customHeight="1" x14ac:dyDescent="0.2">
      <c r="A6" s="86"/>
      <c r="B6" s="82" t="s">
        <v>460</v>
      </c>
      <c r="C6" s="88">
        <f t="shared" si="0"/>
        <v>15</v>
      </c>
      <c r="D6" s="88">
        <f t="shared" si="0"/>
        <v>71</v>
      </c>
      <c r="E6" s="88">
        <f t="shared" si="0"/>
        <v>31</v>
      </c>
      <c r="F6" s="88">
        <f t="shared" si="0"/>
        <v>39</v>
      </c>
    </row>
    <row r="7" spans="1:8" ht="20.25" customHeight="1" x14ac:dyDescent="0.2">
      <c r="A7" s="158" t="s">
        <v>63</v>
      </c>
      <c r="B7" s="83" t="s">
        <v>459</v>
      </c>
      <c r="C7" s="78">
        <v>3</v>
      </c>
      <c r="D7" s="78">
        <v>12</v>
      </c>
      <c r="E7" s="78">
        <v>3</v>
      </c>
      <c r="F7" s="78">
        <v>7</v>
      </c>
    </row>
    <row r="8" spans="1:8" ht="20.25" customHeight="1" x14ac:dyDescent="0.2">
      <c r="A8" s="159"/>
      <c r="B8" s="83" t="s">
        <v>460</v>
      </c>
      <c r="C8" s="79">
        <v>2</v>
      </c>
      <c r="D8" s="79">
        <v>6</v>
      </c>
      <c r="E8" s="79">
        <v>3</v>
      </c>
      <c r="F8" s="79">
        <v>2</v>
      </c>
    </row>
    <row r="9" spans="1:8" ht="20.25" customHeight="1" x14ac:dyDescent="0.2">
      <c r="A9" s="160" t="s">
        <v>62</v>
      </c>
      <c r="B9" s="84" t="s">
        <v>459</v>
      </c>
      <c r="C9" s="80">
        <v>10</v>
      </c>
      <c r="D9" s="80">
        <v>35</v>
      </c>
      <c r="E9" s="80">
        <v>9</v>
      </c>
      <c r="F9" s="80">
        <v>26</v>
      </c>
    </row>
    <row r="10" spans="1:8" ht="20.25" customHeight="1" x14ac:dyDescent="0.2">
      <c r="A10" s="161"/>
      <c r="B10" s="82" t="s">
        <v>460</v>
      </c>
      <c r="C10" s="77">
        <v>13</v>
      </c>
      <c r="D10" s="77">
        <v>65</v>
      </c>
      <c r="E10" s="77">
        <v>28</v>
      </c>
      <c r="F10" s="77">
        <v>37</v>
      </c>
    </row>
    <row r="11" spans="1:8" x14ac:dyDescent="0.2">
      <c r="A11" s="157"/>
      <c r="B11" s="157"/>
      <c r="C11" s="157"/>
      <c r="D11" s="157"/>
      <c r="E11" s="157"/>
      <c r="F11" s="157"/>
    </row>
  </sheetData>
  <mergeCells count="4">
    <mergeCell ref="A11:F11"/>
    <mergeCell ref="A7:A8"/>
    <mergeCell ref="A9:A10"/>
    <mergeCell ref="A2:A4"/>
  </mergeCells>
  <pageMargins left="0.7" right="0.7" top="0.75" bottom="0.75" header="0.3" footer="0.3"/>
  <pageSetup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22" zoomScale="85" zoomScaleNormal="85" workbookViewId="0">
      <selection activeCell="I25" sqref="I25"/>
    </sheetView>
  </sheetViews>
  <sheetFormatPr defaultColWidth="17.375" defaultRowHeight="14.25" x14ac:dyDescent="0.2"/>
  <cols>
    <col min="1" max="1" width="40" style="3" customWidth="1"/>
    <col min="2" max="2" width="54.75" style="4" customWidth="1"/>
    <col min="3" max="3" width="10.75" style="3" customWidth="1"/>
    <col min="4" max="4" width="14" style="3" customWidth="1"/>
    <col min="5" max="5" width="15" style="3" customWidth="1"/>
    <col min="6" max="6" width="24.875" style="3" customWidth="1"/>
    <col min="7" max="8" width="17.375" style="3"/>
    <col min="9" max="16384" width="17.375" style="2"/>
  </cols>
  <sheetData>
    <row r="1" spans="1:8" ht="25.5" customHeight="1" x14ac:dyDescent="0.2">
      <c r="A1" s="163" t="s">
        <v>244</v>
      </c>
      <c r="B1" s="165" t="s">
        <v>243</v>
      </c>
      <c r="C1" s="163" t="s">
        <v>242</v>
      </c>
      <c r="D1" s="163" t="s">
        <v>241</v>
      </c>
      <c r="E1" s="163" t="s">
        <v>240</v>
      </c>
      <c r="F1" s="163" t="s">
        <v>239</v>
      </c>
      <c r="G1" s="162" t="s">
        <v>238</v>
      </c>
      <c r="H1" s="162"/>
    </row>
    <row r="2" spans="1:8" ht="22.5" customHeight="1" thickBot="1" x14ac:dyDescent="0.25">
      <c r="A2" s="164"/>
      <c r="B2" s="166"/>
      <c r="C2" s="164"/>
      <c r="D2" s="164"/>
      <c r="E2" s="164"/>
      <c r="F2" s="164"/>
      <c r="G2" s="15" t="s">
        <v>61</v>
      </c>
      <c r="H2" s="15" t="s">
        <v>60</v>
      </c>
    </row>
    <row r="3" spans="1:8" ht="18.75" customHeight="1" thickTop="1" x14ac:dyDescent="0.2">
      <c r="A3" s="14" t="s">
        <v>237</v>
      </c>
      <c r="B3" s="13" t="s">
        <v>66</v>
      </c>
      <c r="C3" s="11">
        <v>1</v>
      </c>
      <c r="D3" s="12">
        <v>101693</v>
      </c>
      <c r="E3" s="11" t="s">
        <v>114</v>
      </c>
      <c r="F3" s="11" t="s">
        <v>236</v>
      </c>
      <c r="G3" s="10">
        <v>0</v>
      </c>
      <c r="H3" s="10">
        <v>1</v>
      </c>
    </row>
    <row r="4" spans="1:8" ht="18.75" customHeight="1" x14ac:dyDescent="0.2">
      <c r="A4" s="9" t="s">
        <v>234</v>
      </c>
      <c r="B4" s="8" t="s">
        <v>233</v>
      </c>
      <c r="C4" s="6">
        <v>2</v>
      </c>
      <c r="D4" s="7">
        <v>102841</v>
      </c>
      <c r="E4" s="6" t="s">
        <v>74</v>
      </c>
      <c r="F4" s="6" t="s">
        <v>235</v>
      </c>
      <c r="G4" s="5">
        <v>2</v>
      </c>
      <c r="H4" s="5">
        <v>0</v>
      </c>
    </row>
    <row r="5" spans="1:8" ht="18.75" customHeight="1" x14ac:dyDescent="0.2">
      <c r="A5" s="9" t="s">
        <v>234</v>
      </c>
      <c r="B5" s="8" t="s">
        <v>233</v>
      </c>
      <c r="C5" s="6">
        <v>3</v>
      </c>
      <c r="D5" s="7">
        <v>102850</v>
      </c>
      <c r="E5" s="6" t="s">
        <v>114</v>
      </c>
      <c r="F5" s="6" t="s">
        <v>232</v>
      </c>
      <c r="G5" s="5">
        <v>0</v>
      </c>
      <c r="H5" s="5">
        <v>1</v>
      </c>
    </row>
    <row r="6" spans="1:8" ht="18.75" customHeight="1" x14ac:dyDescent="0.2">
      <c r="A6" s="14" t="s">
        <v>229</v>
      </c>
      <c r="B6" s="13" t="s">
        <v>228</v>
      </c>
      <c r="C6" s="11">
        <v>4</v>
      </c>
      <c r="D6" s="12">
        <v>103283</v>
      </c>
      <c r="E6" s="11" t="s">
        <v>231</v>
      </c>
      <c r="F6" s="11" t="s">
        <v>230</v>
      </c>
      <c r="G6" s="11">
        <v>3</v>
      </c>
      <c r="H6" s="11">
        <v>1</v>
      </c>
    </row>
    <row r="7" spans="1:8" ht="18.75" customHeight="1" x14ac:dyDescent="0.2">
      <c r="A7" s="9" t="s">
        <v>223</v>
      </c>
      <c r="B7" s="8" t="s">
        <v>222</v>
      </c>
      <c r="C7" s="6">
        <v>6</v>
      </c>
      <c r="D7" s="7">
        <v>103845</v>
      </c>
      <c r="E7" s="6" t="s">
        <v>215</v>
      </c>
      <c r="F7" s="6" t="s">
        <v>226</v>
      </c>
      <c r="G7" s="5">
        <v>0</v>
      </c>
      <c r="H7" s="5">
        <v>1</v>
      </c>
    </row>
    <row r="8" spans="1:8" ht="18.75" customHeight="1" x14ac:dyDescent="0.2">
      <c r="A8" s="9" t="s">
        <v>223</v>
      </c>
      <c r="B8" s="8" t="s">
        <v>222</v>
      </c>
      <c r="C8" s="6">
        <v>7</v>
      </c>
      <c r="D8" s="7">
        <v>103909</v>
      </c>
      <c r="E8" s="6" t="s">
        <v>74</v>
      </c>
      <c r="F8" s="6" t="s">
        <v>225</v>
      </c>
      <c r="G8" s="5">
        <v>0</v>
      </c>
      <c r="H8" s="5">
        <v>1</v>
      </c>
    </row>
    <row r="9" spans="1:8" ht="18.75" customHeight="1" x14ac:dyDescent="0.2">
      <c r="A9" s="9" t="s">
        <v>223</v>
      </c>
      <c r="B9" s="8" t="s">
        <v>222</v>
      </c>
      <c r="C9" s="6">
        <v>9</v>
      </c>
      <c r="D9" s="7">
        <v>104119</v>
      </c>
      <c r="E9" s="6" t="s">
        <v>114</v>
      </c>
      <c r="F9" s="6" t="s">
        <v>221</v>
      </c>
      <c r="G9" s="5">
        <v>0</v>
      </c>
      <c r="H9" s="5">
        <v>1</v>
      </c>
    </row>
    <row r="10" spans="1:8" ht="18.75" customHeight="1" x14ac:dyDescent="0.2">
      <c r="A10" s="14" t="s">
        <v>217</v>
      </c>
      <c r="B10" s="13" t="s">
        <v>216</v>
      </c>
      <c r="C10" s="11">
        <v>10</v>
      </c>
      <c r="D10" s="12">
        <v>104891</v>
      </c>
      <c r="E10" s="11" t="s">
        <v>103</v>
      </c>
      <c r="F10" s="11" t="s">
        <v>220</v>
      </c>
      <c r="G10" s="10">
        <v>0</v>
      </c>
      <c r="H10" s="10">
        <v>1</v>
      </c>
    </row>
    <row r="11" spans="1:8" ht="18.75" customHeight="1" x14ac:dyDescent="0.2">
      <c r="A11" s="14" t="s">
        <v>217</v>
      </c>
      <c r="B11" s="13" t="s">
        <v>216</v>
      </c>
      <c r="C11" s="11">
        <v>12</v>
      </c>
      <c r="D11" s="12">
        <v>104895</v>
      </c>
      <c r="E11" s="11" t="s">
        <v>70</v>
      </c>
      <c r="F11" s="11" t="s">
        <v>218</v>
      </c>
      <c r="G11" s="10">
        <v>0</v>
      </c>
      <c r="H11" s="10">
        <v>1</v>
      </c>
    </row>
    <row r="12" spans="1:8" ht="18.75" customHeight="1" x14ac:dyDescent="0.2">
      <c r="A12" s="14" t="s">
        <v>217</v>
      </c>
      <c r="B12" s="13" t="s">
        <v>216</v>
      </c>
      <c r="C12" s="11">
        <v>13</v>
      </c>
      <c r="D12" s="12">
        <v>104908</v>
      </c>
      <c r="E12" s="11" t="s">
        <v>215</v>
      </c>
      <c r="F12" s="11" t="s">
        <v>214</v>
      </c>
      <c r="G12" s="10">
        <v>0</v>
      </c>
      <c r="H12" s="10">
        <v>1</v>
      </c>
    </row>
    <row r="13" spans="1:8" ht="18.75" customHeight="1" x14ac:dyDescent="0.2">
      <c r="A13" s="9" t="s">
        <v>212</v>
      </c>
      <c r="B13" s="8" t="s">
        <v>211</v>
      </c>
      <c r="C13" s="6">
        <v>14</v>
      </c>
      <c r="D13" s="7">
        <v>106218</v>
      </c>
      <c r="E13" s="6" t="s">
        <v>74</v>
      </c>
      <c r="F13" s="6" t="s">
        <v>213</v>
      </c>
      <c r="G13" s="5">
        <v>1</v>
      </c>
      <c r="H13" s="5">
        <v>0</v>
      </c>
    </row>
    <row r="14" spans="1:8" ht="18.75" customHeight="1" x14ac:dyDescent="0.2">
      <c r="A14" s="9" t="s">
        <v>212</v>
      </c>
      <c r="B14" s="8" t="s">
        <v>211</v>
      </c>
      <c r="C14" s="6">
        <v>15</v>
      </c>
      <c r="D14" s="7">
        <v>106237</v>
      </c>
      <c r="E14" s="6" t="s">
        <v>74</v>
      </c>
      <c r="F14" s="6" t="s">
        <v>210</v>
      </c>
      <c r="G14" s="5">
        <v>0</v>
      </c>
      <c r="H14" s="5">
        <v>1</v>
      </c>
    </row>
    <row r="15" spans="1:8" ht="18.75" customHeight="1" x14ac:dyDescent="0.2">
      <c r="A15" s="14" t="s">
        <v>209</v>
      </c>
      <c r="B15" s="13" t="s">
        <v>208</v>
      </c>
      <c r="C15" s="11">
        <v>16</v>
      </c>
      <c r="D15" s="12">
        <v>157239</v>
      </c>
      <c r="E15" s="11" t="s">
        <v>168</v>
      </c>
      <c r="F15" s="11" t="s">
        <v>207</v>
      </c>
      <c r="G15" s="10">
        <v>0</v>
      </c>
      <c r="H15" s="10">
        <v>1</v>
      </c>
    </row>
    <row r="16" spans="1:8" ht="18.75" customHeight="1" x14ac:dyDescent="0.2">
      <c r="A16" s="9" t="s">
        <v>203</v>
      </c>
      <c r="B16" s="8" t="s">
        <v>202</v>
      </c>
      <c r="C16" s="6">
        <v>18</v>
      </c>
      <c r="D16" s="7">
        <v>185296</v>
      </c>
      <c r="E16" s="6" t="s">
        <v>103</v>
      </c>
      <c r="F16" s="6" t="s">
        <v>201</v>
      </c>
      <c r="G16" s="5">
        <v>1</v>
      </c>
      <c r="H16" s="5">
        <v>0</v>
      </c>
    </row>
    <row r="17" spans="1:8" ht="18.75" customHeight="1" x14ac:dyDescent="0.2">
      <c r="A17" s="14" t="s">
        <v>197</v>
      </c>
      <c r="B17" s="13" t="s">
        <v>66</v>
      </c>
      <c r="C17" s="11">
        <v>19</v>
      </c>
      <c r="D17" s="12">
        <v>239739</v>
      </c>
      <c r="E17" s="11" t="s">
        <v>166</v>
      </c>
      <c r="F17" s="11" t="s">
        <v>200</v>
      </c>
      <c r="G17" s="10">
        <v>1</v>
      </c>
      <c r="H17" s="10">
        <v>0</v>
      </c>
    </row>
    <row r="18" spans="1:8" ht="18.75" customHeight="1" x14ac:dyDescent="0.2">
      <c r="A18" s="14" t="s">
        <v>197</v>
      </c>
      <c r="B18" s="13" t="s">
        <v>66</v>
      </c>
      <c r="C18" s="11">
        <v>20</v>
      </c>
      <c r="D18" s="12">
        <v>239935</v>
      </c>
      <c r="E18" s="11" t="s">
        <v>70</v>
      </c>
      <c r="F18" s="11" t="s">
        <v>199</v>
      </c>
      <c r="G18" s="10">
        <v>1</v>
      </c>
      <c r="H18" s="10">
        <v>0</v>
      </c>
    </row>
    <row r="19" spans="1:8" ht="18.75" customHeight="1" x14ac:dyDescent="0.2">
      <c r="A19" s="14" t="s">
        <v>197</v>
      </c>
      <c r="B19" s="13" t="s">
        <v>66</v>
      </c>
      <c r="C19" s="11">
        <v>21</v>
      </c>
      <c r="D19" s="12">
        <v>240454</v>
      </c>
      <c r="E19" s="11" t="s">
        <v>81</v>
      </c>
      <c r="F19" s="11" t="s">
        <v>198</v>
      </c>
      <c r="G19" s="10">
        <v>1</v>
      </c>
      <c r="H19" s="10">
        <v>0</v>
      </c>
    </row>
    <row r="20" spans="1:8" ht="18.75" customHeight="1" x14ac:dyDescent="0.2">
      <c r="A20" s="14" t="s">
        <v>197</v>
      </c>
      <c r="B20" s="13" t="s">
        <v>66</v>
      </c>
      <c r="C20" s="11">
        <v>22</v>
      </c>
      <c r="D20" s="12">
        <v>240719</v>
      </c>
      <c r="E20" s="11" t="s">
        <v>89</v>
      </c>
      <c r="F20" s="11" t="s">
        <v>196</v>
      </c>
      <c r="G20" s="10">
        <v>1</v>
      </c>
      <c r="H20" s="10">
        <v>0</v>
      </c>
    </row>
    <row r="21" spans="1:8" ht="18.75" customHeight="1" x14ac:dyDescent="0.2">
      <c r="A21" s="9" t="s">
        <v>195</v>
      </c>
      <c r="B21" s="8" t="s">
        <v>66</v>
      </c>
      <c r="C21" s="6">
        <v>23</v>
      </c>
      <c r="D21" s="7">
        <v>256217</v>
      </c>
      <c r="E21" s="6" t="s">
        <v>81</v>
      </c>
      <c r="F21" s="6" t="s">
        <v>194</v>
      </c>
      <c r="G21" s="5">
        <v>0</v>
      </c>
      <c r="H21" s="5">
        <v>1</v>
      </c>
    </row>
    <row r="22" spans="1:8" ht="18.75" customHeight="1" x14ac:dyDescent="0.2">
      <c r="A22" s="14" t="s">
        <v>193</v>
      </c>
      <c r="B22" s="13" t="s">
        <v>192</v>
      </c>
      <c r="C22" s="11">
        <v>24</v>
      </c>
      <c r="D22" s="12">
        <v>284356</v>
      </c>
      <c r="E22" s="11" t="s">
        <v>166</v>
      </c>
      <c r="F22" s="11" t="s">
        <v>191</v>
      </c>
      <c r="G22" s="10">
        <v>0</v>
      </c>
      <c r="H22" s="10">
        <v>1</v>
      </c>
    </row>
    <row r="23" spans="1:8" ht="18.75" customHeight="1" x14ac:dyDescent="0.2">
      <c r="A23" s="9" t="s">
        <v>190</v>
      </c>
      <c r="B23" s="8" t="s">
        <v>189</v>
      </c>
      <c r="C23" s="6">
        <v>25</v>
      </c>
      <c r="D23" s="7">
        <v>337494</v>
      </c>
      <c r="E23" s="6" t="s">
        <v>70</v>
      </c>
      <c r="F23" s="6" t="s">
        <v>188</v>
      </c>
      <c r="G23" s="5">
        <v>0</v>
      </c>
      <c r="H23" s="5">
        <v>1</v>
      </c>
    </row>
    <row r="24" spans="1:8" ht="18.75" customHeight="1" x14ac:dyDescent="0.2">
      <c r="A24" s="14" t="s">
        <v>187</v>
      </c>
      <c r="B24" s="13" t="s">
        <v>186</v>
      </c>
      <c r="C24" s="11">
        <v>26</v>
      </c>
      <c r="D24" s="12">
        <v>414594</v>
      </c>
      <c r="E24" s="11" t="s">
        <v>103</v>
      </c>
      <c r="F24" s="11" t="s">
        <v>185</v>
      </c>
      <c r="G24" s="10">
        <v>0</v>
      </c>
      <c r="H24" s="10">
        <v>1</v>
      </c>
    </row>
    <row r="25" spans="1:8" ht="18.75" customHeight="1" x14ac:dyDescent="0.2">
      <c r="A25" s="9" t="s">
        <v>184</v>
      </c>
      <c r="B25" s="8" t="s">
        <v>183</v>
      </c>
      <c r="C25" s="6">
        <v>27</v>
      </c>
      <c r="D25" s="7">
        <v>482235</v>
      </c>
      <c r="E25" s="6" t="s">
        <v>182</v>
      </c>
      <c r="F25" s="6" t="s">
        <v>181</v>
      </c>
      <c r="G25" s="5">
        <v>0</v>
      </c>
      <c r="H25" s="5">
        <v>1</v>
      </c>
    </row>
    <row r="26" spans="1:8" ht="18.75" customHeight="1" x14ac:dyDescent="0.2">
      <c r="A26" s="14" t="s">
        <v>180</v>
      </c>
      <c r="B26" s="13" t="s">
        <v>179</v>
      </c>
      <c r="C26" s="11">
        <v>28</v>
      </c>
      <c r="D26" s="12">
        <v>498871</v>
      </c>
      <c r="E26" s="11" t="s">
        <v>74</v>
      </c>
      <c r="F26" s="11" t="s">
        <v>178</v>
      </c>
      <c r="G26" s="10">
        <v>0</v>
      </c>
      <c r="H26" s="10">
        <v>1</v>
      </c>
    </row>
    <row r="27" spans="1:8" ht="18.75" customHeight="1" x14ac:dyDescent="0.2">
      <c r="A27" s="9" t="s">
        <v>174</v>
      </c>
      <c r="B27" s="8" t="s">
        <v>66</v>
      </c>
      <c r="C27" s="6">
        <v>30</v>
      </c>
      <c r="D27" s="7">
        <v>565198</v>
      </c>
      <c r="E27" s="6" t="s">
        <v>173</v>
      </c>
      <c r="F27" s="6" t="s">
        <v>172</v>
      </c>
      <c r="G27" s="5">
        <v>1</v>
      </c>
      <c r="H27" s="5">
        <v>0</v>
      </c>
    </row>
    <row r="28" spans="1:8" ht="18.75" customHeight="1" x14ac:dyDescent="0.2">
      <c r="A28" s="14" t="s">
        <v>136</v>
      </c>
      <c r="B28" s="13" t="s">
        <v>135</v>
      </c>
      <c r="C28" s="11">
        <v>32</v>
      </c>
      <c r="D28" s="12">
        <v>771126</v>
      </c>
      <c r="E28" s="11" t="s">
        <v>134</v>
      </c>
      <c r="F28" s="11" t="s">
        <v>169</v>
      </c>
      <c r="G28" s="10">
        <v>0</v>
      </c>
      <c r="H28" s="10">
        <v>1</v>
      </c>
    </row>
    <row r="29" spans="1:8" ht="18.75" customHeight="1" x14ac:dyDescent="0.2">
      <c r="A29" s="14" t="s">
        <v>136</v>
      </c>
      <c r="B29" s="13" t="s">
        <v>135</v>
      </c>
      <c r="C29" s="11">
        <v>33</v>
      </c>
      <c r="D29" s="12">
        <v>771129</v>
      </c>
      <c r="E29" s="11" t="s">
        <v>168</v>
      </c>
      <c r="F29" s="11" t="s">
        <v>167</v>
      </c>
      <c r="G29" s="10">
        <v>0</v>
      </c>
      <c r="H29" s="10">
        <v>1</v>
      </c>
    </row>
    <row r="30" spans="1:8" ht="18.75" customHeight="1" x14ac:dyDescent="0.2">
      <c r="A30" s="14" t="s">
        <v>136</v>
      </c>
      <c r="B30" s="13" t="s">
        <v>135</v>
      </c>
      <c r="C30" s="11">
        <v>34</v>
      </c>
      <c r="D30" s="12">
        <v>771136</v>
      </c>
      <c r="E30" s="11" t="s">
        <v>166</v>
      </c>
      <c r="F30" s="11" t="s">
        <v>165</v>
      </c>
      <c r="G30" s="10">
        <v>0</v>
      </c>
      <c r="H30" s="10">
        <v>1</v>
      </c>
    </row>
    <row r="31" spans="1:8" ht="18.75" customHeight="1" x14ac:dyDescent="0.2">
      <c r="A31" s="14" t="s">
        <v>136</v>
      </c>
      <c r="B31" s="13" t="s">
        <v>135</v>
      </c>
      <c r="C31" s="11">
        <v>35</v>
      </c>
      <c r="D31" s="12">
        <v>771138</v>
      </c>
      <c r="E31" s="11" t="s">
        <v>81</v>
      </c>
      <c r="F31" s="11" t="s">
        <v>164</v>
      </c>
      <c r="G31" s="10">
        <v>0</v>
      </c>
      <c r="H31" s="10">
        <v>1</v>
      </c>
    </row>
    <row r="32" spans="1:8" ht="18.75" customHeight="1" x14ac:dyDescent="0.2">
      <c r="A32" s="14" t="s">
        <v>136</v>
      </c>
      <c r="B32" s="13" t="s">
        <v>135</v>
      </c>
      <c r="C32" s="11">
        <v>37</v>
      </c>
      <c r="D32" s="12">
        <v>771183</v>
      </c>
      <c r="E32" s="11" t="s">
        <v>154</v>
      </c>
      <c r="F32" s="11" t="s">
        <v>162</v>
      </c>
      <c r="G32" s="10">
        <v>0</v>
      </c>
      <c r="H32" s="10">
        <v>1</v>
      </c>
    </row>
    <row r="33" spans="1:8" ht="18.75" customHeight="1" x14ac:dyDescent="0.2">
      <c r="A33" s="14" t="s">
        <v>136</v>
      </c>
      <c r="B33" s="13" t="s">
        <v>135</v>
      </c>
      <c r="C33" s="11">
        <v>38</v>
      </c>
      <c r="D33" s="12">
        <v>771186</v>
      </c>
      <c r="E33" s="11" t="s">
        <v>161</v>
      </c>
      <c r="F33" s="11" t="s">
        <v>160</v>
      </c>
      <c r="G33" s="10">
        <v>0</v>
      </c>
      <c r="H33" s="10">
        <v>1</v>
      </c>
    </row>
    <row r="34" spans="1:8" ht="18.75" customHeight="1" x14ac:dyDescent="0.2">
      <c r="A34" s="14" t="s">
        <v>136</v>
      </c>
      <c r="B34" s="13" t="s">
        <v>135</v>
      </c>
      <c r="C34" s="11">
        <v>40</v>
      </c>
      <c r="D34" s="12">
        <v>771193</v>
      </c>
      <c r="E34" s="11" t="s">
        <v>158</v>
      </c>
      <c r="F34" s="11" t="s">
        <v>157</v>
      </c>
      <c r="G34" s="10">
        <v>0</v>
      </c>
      <c r="H34" s="10">
        <v>1</v>
      </c>
    </row>
    <row r="35" spans="1:8" ht="18.75" customHeight="1" x14ac:dyDescent="0.2">
      <c r="A35" s="14" t="s">
        <v>136</v>
      </c>
      <c r="B35" s="13" t="s">
        <v>135</v>
      </c>
      <c r="C35" s="11">
        <v>41</v>
      </c>
      <c r="D35" s="12">
        <v>771201</v>
      </c>
      <c r="E35" s="11" t="s">
        <v>156</v>
      </c>
      <c r="F35" s="11" t="s">
        <v>155</v>
      </c>
      <c r="G35" s="10">
        <v>0</v>
      </c>
      <c r="H35" s="10">
        <v>1</v>
      </c>
    </row>
    <row r="36" spans="1:8" ht="18.75" customHeight="1" x14ac:dyDescent="0.2">
      <c r="A36" s="14" t="s">
        <v>136</v>
      </c>
      <c r="B36" s="13" t="s">
        <v>135</v>
      </c>
      <c r="C36" s="11">
        <v>42</v>
      </c>
      <c r="D36" s="12">
        <v>771207</v>
      </c>
      <c r="E36" s="11" t="s">
        <v>154</v>
      </c>
      <c r="F36" s="11" t="s">
        <v>153</v>
      </c>
      <c r="G36" s="10">
        <v>0</v>
      </c>
      <c r="H36" s="10">
        <v>1</v>
      </c>
    </row>
    <row r="37" spans="1:8" ht="18.75" customHeight="1" x14ac:dyDescent="0.2">
      <c r="A37" s="14" t="s">
        <v>136</v>
      </c>
      <c r="B37" s="13" t="s">
        <v>135</v>
      </c>
      <c r="C37" s="11">
        <v>49</v>
      </c>
      <c r="D37" s="12">
        <v>771240</v>
      </c>
      <c r="E37" s="11" t="s">
        <v>144</v>
      </c>
      <c r="F37" s="11" t="s">
        <v>143</v>
      </c>
      <c r="G37" s="10">
        <v>0</v>
      </c>
      <c r="H37" s="10">
        <v>1</v>
      </c>
    </row>
    <row r="38" spans="1:8" ht="18.75" customHeight="1" x14ac:dyDescent="0.2">
      <c r="A38" s="14" t="s">
        <v>136</v>
      </c>
      <c r="B38" s="13" t="s">
        <v>135</v>
      </c>
      <c r="C38" s="11">
        <v>56</v>
      </c>
      <c r="D38" s="12">
        <v>771303</v>
      </c>
      <c r="E38" s="11" t="s">
        <v>134</v>
      </c>
      <c r="F38" s="11" t="s">
        <v>133</v>
      </c>
      <c r="G38" s="10">
        <v>0</v>
      </c>
      <c r="H38" s="10">
        <v>1</v>
      </c>
    </row>
    <row r="39" spans="1:8" ht="18.75" customHeight="1" x14ac:dyDescent="0.2">
      <c r="A39" s="9" t="s">
        <v>132</v>
      </c>
      <c r="B39" s="8" t="s">
        <v>131</v>
      </c>
      <c r="C39" s="6">
        <v>57</v>
      </c>
      <c r="D39" s="7">
        <v>821170</v>
      </c>
      <c r="E39" s="6" t="s">
        <v>74</v>
      </c>
      <c r="F39" s="6" t="s">
        <v>130</v>
      </c>
      <c r="G39" s="5">
        <v>0</v>
      </c>
      <c r="H39" s="5">
        <v>1</v>
      </c>
    </row>
    <row r="40" spans="1:8" ht="18.75" customHeight="1" x14ac:dyDescent="0.2">
      <c r="A40" s="14" t="s">
        <v>129</v>
      </c>
      <c r="B40" s="13" t="s">
        <v>128</v>
      </c>
      <c r="C40" s="11">
        <v>58</v>
      </c>
      <c r="D40" s="12">
        <v>917144</v>
      </c>
      <c r="E40" s="11" t="s">
        <v>127</v>
      </c>
      <c r="F40" s="11" t="s">
        <v>126</v>
      </c>
      <c r="G40" s="10">
        <v>1</v>
      </c>
      <c r="H40" s="10">
        <v>1</v>
      </c>
    </row>
    <row r="41" spans="1:8" ht="18.75" customHeight="1" x14ac:dyDescent="0.2">
      <c r="A41" s="9" t="s">
        <v>125</v>
      </c>
      <c r="B41" s="8" t="s">
        <v>66</v>
      </c>
      <c r="C41" s="6">
        <v>59</v>
      </c>
      <c r="D41" s="7">
        <v>934026</v>
      </c>
      <c r="E41" s="6" t="s">
        <v>110</v>
      </c>
      <c r="F41" s="6" t="s">
        <v>124</v>
      </c>
      <c r="G41" s="5">
        <v>1</v>
      </c>
      <c r="H41" s="5">
        <v>0</v>
      </c>
    </row>
    <row r="42" spans="1:8" ht="18.75" customHeight="1" x14ac:dyDescent="0.2">
      <c r="A42" s="14" t="s">
        <v>122</v>
      </c>
      <c r="B42" s="13" t="s">
        <v>121</v>
      </c>
      <c r="C42" s="11">
        <v>60</v>
      </c>
      <c r="D42" s="12">
        <v>1019857</v>
      </c>
      <c r="E42" s="11" t="s">
        <v>81</v>
      </c>
      <c r="F42" s="11" t="s">
        <v>123</v>
      </c>
      <c r="G42" s="10">
        <v>0</v>
      </c>
      <c r="H42" s="10">
        <v>1</v>
      </c>
    </row>
    <row r="43" spans="1:8" ht="18.75" customHeight="1" x14ac:dyDescent="0.2">
      <c r="A43" s="14" t="s">
        <v>122</v>
      </c>
      <c r="B43" s="13" t="s">
        <v>121</v>
      </c>
      <c r="C43" s="11">
        <v>61</v>
      </c>
      <c r="D43" s="12">
        <v>1020535</v>
      </c>
      <c r="E43" s="11" t="s">
        <v>70</v>
      </c>
      <c r="F43" s="11" t="s">
        <v>120</v>
      </c>
      <c r="G43" s="10">
        <v>0</v>
      </c>
      <c r="H43" s="10">
        <v>1</v>
      </c>
    </row>
    <row r="44" spans="1:8" ht="18.75" customHeight="1" x14ac:dyDescent="0.2">
      <c r="A44" s="9" t="s">
        <v>119</v>
      </c>
      <c r="B44" s="8" t="s">
        <v>118</v>
      </c>
      <c r="C44" s="6">
        <v>62</v>
      </c>
      <c r="D44" s="7">
        <v>1135395</v>
      </c>
      <c r="E44" s="6" t="s">
        <v>70</v>
      </c>
      <c r="F44" s="6" t="s">
        <v>117</v>
      </c>
      <c r="G44" s="5">
        <v>1</v>
      </c>
      <c r="H44" s="5">
        <v>0</v>
      </c>
    </row>
    <row r="45" spans="1:8" ht="18.75" customHeight="1" x14ac:dyDescent="0.2">
      <c r="A45" s="14" t="s">
        <v>112</v>
      </c>
      <c r="B45" s="13" t="s">
        <v>111</v>
      </c>
      <c r="C45" s="11">
        <v>64</v>
      </c>
      <c r="D45" s="12">
        <v>1268916</v>
      </c>
      <c r="E45" s="11" t="s">
        <v>114</v>
      </c>
      <c r="F45" s="11" t="s">
        <v>113</v>
      </c>
      <c r="G45" s="10">
        <v>0</v>
      </c>
      <c r="H45" s="10">
        <v>1</v>
      </c>
    </row>
    <row r="46" spans="1:8" ht="18.75" customHeight="1" x14ac:dyDescent="0.2">
      <c r="A46" s="14" t="s">
        <v>112</v>
      </c>
      <c r="B46" s="13" t="s">
        <v>111</v>
      </c>
      <c r="C46" s="11">
        <v>65</v>
      </c>
      <c r="D46" s="12">
        <v>1268922</v>
      </c>
      <c r="E46" s="11" t="s">
        <v>110</v>
      </c>
      <c r="F46" s="11" t="s">
        <v>109</v>
      </c>
      <c r="G46" s="10">
        <v>0</v>
      </c>
      <c r="H46" s="10">
        <v>1</v>
      </c>
    </row>
    <row r="47" spans="1:8" ht="18.75" customHeight="1" x14ac:dyDescent="0.2">
      <c r="A47" s="9" t="s">
        <v>105</v>
      </c>
      <c r="B47" s="8" t="s">
        <v>104</v>
      </c>
      <c r="C47" s="6">
        <v>66</v>
      </c>
      <c r="D47" s="7">
        <v>1271925</v>
      </c>
      <c r="E47" s="6" t="s">
        <v>103</v>
      </c>
      <c r="F47" s="6" t="s">
        <v>108</v>
      </c>
      <c r="G47" s="5">
        <v>1</v>
      </c>
      <c r="H47" s="5">
        <v>0</v>
      </c>
    </row>
    <row r="48" spans="1:8" ht="18.75" customHeight="1" x14ac:dyDescent="0.2">
      <c r="A48" s="9" t="s">
        <v>105</v>
      </c>
      <c r="B48" s="8" t="s">
        <v>104</v>
      </c>
      <c r="C48" s="6">
        <v>67</v>
      </c>
      <c r="D48" s="7">
        <v>1272000</v>
      </c>
      <c r="E48" s="6" t="s">
        <v>81</v>
      </c>
      <c r="F48" s="6" t="s">
        <v>107</v>
      </c>
      <c r="G48" s="5">
        <v>2</v>
      </c>
      <c r="H48" s="5">
        <v>0</v>
      </c>
    </row>
    <row r="49" spans="1:8" ht="18.75" customHeight="1" x14ac:dyDescent="0.2">
      <c r="A49" s="9" t="s">
        <v>105</v>
      </c>
      <c r="B49" s="8" t="s">
        <v>104</v>
      </c>
      <c r="C49" s="6">
        <v>68</v>
      </c>
      <c r="D49" s="7">
        <v>1272008</v>
      </c>
      <c r="E49" s="6" t="s">
        <v>81</v>
      </c>
      <c r="F49" s="6" t="s">
        <v>106</v>
      </c>
      <c r="G49" s="5">
        <v>2</v>
      </c>
      <c r="H49" s="5">
        <v>0</v>
      </c>
    </row>
    <row r="50" spans="1:8" ht="18.75" customHeight="1" x14ac:dyDescent="0.2">
      <c r="A50" s="9" t="s">
        <v>105</v>
      </c>
      <c r="B50" s="8" t="s">
        <v>104</v>
      </c>
      <c r="C50" s="6">
        <v>69</v>
      </c>
      <c r="D50" s="7">
        <v>1272988</v>
      </c>
      <c r="E50" s="6" t="s">
        <v>103</v>
      </c>
      <c r="F50" s="6" t="s">
        <v>102</v>
      </c>
      <c r="G50" s="5">
        <v>0</v>
      </c>
      <c r="H50" s="5">
        <v>1</v>
      </c>
    </row>
    <row r="51" spans="1:8" ht="18.75" customHeight="1" x14ac:dyDescent="0.2">
      <c r="A51" s="14" t="s">
        <v>101</v>
      </c>
      <c r="B51" s="13" t="s">
        <v>66</v>
      </c>
      <c r="C51" s="11">
        <v>70</v>
      </c>
      <c r="D51" s="12">
        <v>1328915</v>
      </c>
      <c r="E51" s="11" t="s">
        <v>100</v>
      </c>
      <c r="F51" s="11" t="s">
        <v>99</v>
      </c>
      <c r="G51" s="10">
        <v>0</v>
      </c>
      <c r="H51" s="10">
        <v>1</v>
      </c>
    </row>
    <row r="52" spans="1:8" ht="18.75" customHeight="1" x14ac:dyDescent="0.2">
      <c r="A52" s="9" t="s">
        <v>98</v>
      </c>
      <c r="B52" s="8" t="s">
        <v>97</v>
      </c>
      <c r="C52" s="6">
        <v>71</v>
      </c>
      <c r="D52" s="7">
        <v>1372875</v>
      </c>
      <c r="E52" s="6" t="s">
        <v>81</v>
      </c>
      <c r="F52" s="6" t="s">
        <v>96</v>
      </c>
      <c r="G52" s="5">
        <v>1</v>
      </c>
      <c r="H52" s="5">
        <v>0</v>
      </c>
    </row>
    <row r="53" spans="1:8" ht="18.75" customHeight="1" x14ac:dyDescent="0.2">
      <c r="A53" s="14" t="s">
        <v>87</v>
      </c>
      <c r="B53" s="13" t="s">
        <v>66</v>
      </c>
      <c r="C53" s="11">
        <v>74</v>
      </c>
      <c r="D53" s="12">
        <v>1640030</v>
      </c>
      <c r="E53" s="11" t="s">
        <v>70</v>
      </c>
      <c r="F53" s="11" t="s">
        <v>86</v>
      </c>
      <c r="G53" s="10">
        <v>0</v>
      </c>
      <c r="H53" s="10">
        <v>1</v>
      </c>
    </row>
    <row r="54" spans="1:8" ht="18.75" customHeight="1" x14ac:dyDescent="0.2">
      <c r="A54" s="9" t="s">
        <v>85</v>
      </c>
      <c r="B54" s="8" t="s">
        <v>84</v>
      </c>
      <c r="C54" s="6">
        <v>75</v>
      </c>
      <c r="D54" s="7">
        <v>1703838</v>
      </c>
      <c r="E54" s="6" t="s">
        <v>74</v>
      </c>
      <c r="F54" s="6" t="s">
        <v>83</v>
      </c>
      <c r="G54" s="5">
        <v>1</v>
      </c>
      <c r="H54" s="5">
        <v>0</v>
      </c>
    </row>
    <row r="55" spans="1:8" ht="18.75" customHeight="1" x14ac:dyDescent="0.2">
      <c r="A55" s="14" t="s">
        <v>82</v>
      </c>
      <c r="B55" s="13" t="s">
        <v>66</v>
      </c>
      <c r="C55" s="11">
        <v>76</v>
      </c>
      <c r="D55" s="12">
        <v>1723445</v>
      </c>
      <c r="E55" s="11" t="s">
        <v>81</v>
      </c>
      <c r="F55" s="11" t="s">
        <v>80</v>
      </c>
      <c r="G55" s="10">
        <v>1</v>
      </c>
      <c r="H55" s="10">
        <v>0</v>
      </c>
    </row>
    <row r="56" spans="1:8" ht="18.75" customHeight="1" x14ac:dyDescent="0.2">
      <c r="A56" s="9" t="s">
        <v>79</v>
      </c>
      <c r="B56" s="8" t="s">
        <v>78</v>
      </c>
      <c r="C56" s="6">
        <v>77</v>
      </c>
      <c r="D56" s="7">
        <v>2034338</v>
      </c>
      <c r="E56" s="6" t="s">
        <v>74</v>
      </c>
      <c r="F56" s="6" t="s">
        <v>77</v>
      </c>
      <c r="G56" s="5">
        <v>0</v>
      </c>
      <c r="H56" s="5">
        <v>1</v>
      </c>
    </row>
    <row r="57" spans="1:8" ht="18.75" customHeight="1" x14ac:dyDescent="0.2">
      <c r="A57" s="14" t="s">
        <v>76</v>
      </c>
      <c r="B57" s="13" t="s">
        <v>75</v>
      </c>
      <c r="C57" s="11">
        <v>78</v>
      </c>
      <c r="D57" s="12">
        <v>2050905</v>
      </c>
      <c r="E57" s="11" t="s">
        <v>74</v>
      </c>
      <c r="F57" s="11" t="s">
        <v>73</v>
      </c>
      <c r="G57" s="10">
        <v>2</v>
      </c>
      <c r="H57" s="10">
        <v>0</v>
      </c>
    </row>
    <row r="58" spans="1:8" ht="29.25" customHeight="1" thickBot="1" x14ac:dyDescent="0.25">
      <c r="A58" s="20" t="s">
        <v>72</v>
      </c>
      <c r="B58" s="16" t="s">
        <v>71</v>
      </c>
      <c r="C58" s="17">
        <v>79</v>
      </c>
      <c r="D58" s="18">
        <v>2125808</v>
      </c>
      <c r="E58" s="17" t="s">
        <v>70</v>
      </c>
      <c r="F58" s="17" t="s">
        <v>69</v>
      </c>
      <c r="G58" s="19">
        <v>1</v>
      </c>
      <c r="H58" s="19">
        <v>0</v>
      </c>
    </row>
  </sheetData>
  <mergeCells count="7">
    <mergeCell ref="G1:H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8"/>
  <sheetViews>
    <sheetView workbookViewId="0">
      <selection activeCell="I12" sqref="I12"/>
    </sheetView>
  </sheetViews>
  <sheetFormatPr defaultRowHeight="14.25" x14ac:dyDescent="0.2"/>
  <cols>
    <col min="1" max="1" width="22" customWidth="1"/>
    <col min="2" max="2" width="9.875" customWidth="1"/>
    <col min="3" max="3" width="33.5" customWidth="1"/>
    <col min="4" max="4" width="13.125" customWidth="1"/>
    <col min="5" max="5" width="32.625" customWidth="1"/>
    <col min="6" max="6" width="26.125" customWidth="1"/>
  </cols>
  <sheetData>
    <row r="1" spans="1:6" ht="35.25" customHeight="1" thickBot="1" x14ac:dyDescent="0.25">
      <c r="A1" s="73" t="s">
        <v>244</v>
      </c>
      <c r="B1" s="73" t="s">
        <v>451</v>
      </c>
      <c r="C1" s="73" t="s">
        <v>450</v>
      </c>
      <c r="D1" s="74" t="s">
        <v>449</v>
      </c>
      <c r="E1" s="74" t="s">
        <v>448</v>
      </c>
      <c r="F1" s="73" t="s">
        <v>447</v>
      </c>
    </row>
    <row r="2" spans="1:6" s="67" customFormat="1" ht="21" customHeight="1" thickTop="1" x14ac:dyDescent="0.2">
      <c r="A2" s="167" t="s">
        <v>446</v>
      </c>
      <c r="B2" s="67" t="s">
        <v>445</v>
      </c>
      <c r="C2" s="67" t="s">
        <v>444</v>
      </c>
      <c r="D2" s="167">
        <v>1005</v>
      </c>
      <c r="E2" s="140" t="s">
        <v>443</v>
      </c>
      <c r="F2" s="167" t="s">
        <v>423</v>
      </c>
    </row>
    <row r="3" spans="1:6" s="67" customFormat="1" ht="21" customHeight="1" x14ac:dyDescent="0.2">
      <c r="A3" s="167"/>
      <c r="B3" s="67" t="s">
        <v>442</v>
      </c>
      <c r="C3" s="67" t="s">
        <v>441</v>
      </c>
      <c r="D3" s="167"/>
      <c r="E3" s="167"/>
      <c r="F3" s="167"/>
    </row>
    <row r="4" spans="1:6" s="67" customFormat="1" ht="21" customHeight="1" x14ac:dyDescent="0.2">
      <c r="A4" s="167" t="s">
        <v>440</v>
      </c>
      <c r="B4" s="67" t="s">
        <v>439</v>
      </c>
      <c r="D4" s="167" t="s">
        <v>435</v>
      </c>
      <c r="E4" s="1"/>
      <c r="F4" s="167" t="s">
        <v>0</v>
      </c>
    </row>
    <row r="5" spans="1:6" s="67" customFormat="1" ht="21" customHeight="1" x14ac:dyDescent="0.2">
      <c r="A5" s="167"/>
      <c r="B5" s="67" t="s">
        <v>438</v>
      </c>
      <c r="D5" s="167"/>
      <c r="E5" s="1"/>
      <c r="F5" s="167"/>
    </row>
    <row r="6" spans="1:6" s="67" customFormat="1" ht="21" customHeight="1" x14ac:dyDescent="0.2">
      <c r="A6" s="167" t="s">
        <v>437</v>
      </c>
      <c r="B6" s="67" t="s">
        <v>436</v>
      </c>
      <c r="D6" s="167" t="s">
        <v>435</v>
      </c>
      <c r="E6" s="1"/>
      <c r="F6" s="167" t="s">
        <v>0</v>
      </c>
    </row>
    <row r="7" spans="1:6" s="67" customFormat="1" ht="21" customHeight="1" x14ac:dyDescent="0.2">
      <c r="A7" s="167"/>
      <c r="B7" s="67" t="s">
        <v>434</v>
      </c>
      <c r="D7" s="167"/>
      <c r="E7" s="1"/>
      <c r="F7" s="167"/>
    </row>
    <row r="8" spans="1:6" s="67" customFormat="1" ht="21" customHeight="1" x14ac:dyDescent="0.2">
      <c r="A8" s="167" t="s">
        <v>433</v>
      </c>
      <c r="B8" s="67" t="s">
        <v>432</v>
      </c>
      <c r="C8" s="67" t="s">
        <v>431</v>
      </c>
      <c r="D8" s="167">
        <v>614</v>
      </c>
      <c r="E8" s="1" t="s">
        <v>430</v>
      </c>
      <c r="F8" s="167" t="s">
        <v>423</v>
      </c>
    </row>
    <row r="9" spans="1:6" s="67" customFormat="1" ht="21" customHeight="1" x14ac:dyDescent="0.2">
      <c r="A9" s="167"/>
      <c r="B9" s="67" t="s">
        <v>429</v>
      </c>
      <c r="C9" s="67" t="s">
        <v>428</v>
      </c>
      <c r="D9" s="167"/>
      <c r="E9" s="1" t="s">
        <v>420</v>
      </c>
      <c r="F9" s="167"/>
    </row>
    <row r="10" spans="1:6" s="67" customFormat="1" ht="21" customHeight="1" x14ac:dyDescent="0.2">
      <c r="A10" s="168" t="s">
        <v>427</v>
      </c>
      <c r="B10" s="72" t="s">
        <v>426</v>
      </c>
      <c r="C10" s="72" t="s">
        <v>425</v>
      </c>
      <c r="D10" s="168">
        <v>555</v>
      </c>
      <c r="E10" s="71" t="s">
        <v>424</v>
      </c>
      <c r="F10" s="168" t="s">
        <v>423</v>
      </c>
    </row>
    <row r="11" spans="1:6" s="67" customFormat="1" ht="21" customHeight="1" thickBot="1" x14ac:dyDescent="0.25">
      <c r="A11" s="169"/>
      <c r="B11" s="70" t="s">
        <v>422</v>
      </c>
      <c r="C11" s="70" t="s">
        <v>421</v>
      </c>
      <c r="D11" s="169"/>
      <c r="E11" s="69" t="s">
        <v>420</v>
      </c>
      <c r="F11" s="169"/>
    </row>
    <row r="12" spans="1:6" s="67" customFormat="1" ht="18" customHeight="1" x14ac:dyDescent="0.2">
      <c r="A12" s="170" t="s">
        <v>419</v>
      </c>
      <c r="B12" s="170"/>
      <c r="C12" s="170"/>
      <c r="D12" s="170"/>
      <c r="E12" s="170"/>
      <c r="F12" s="170"/>
    </row>
    <row r="13" spans="1:6" s="67" customFormat="1" x14ac:dyDescent="0.2">
      <c r="A13" s="68"/>
      <c r="B13" s="68"/>
      <c r="C13" s="68"/>
      <c r="D13" s="68"/>
      <c r="E13" s="68"/>
      <c r="F13" s="68"/>
    </row>
    <row r="14" spans="1:6" s="67" customFormat="1" x14ac:dyDescent="0.2"/>
    <row r="15" spans="1:6" s="67" customFormat="1" x14ac:dyDescent="0.2"/>
    <row r="16" spans="1:6" s="67" customFormat="1" x14ac:dyDescent="0.2"/>
    <row r="17" s="67" customFormat="1" x14ac:dyDescent="0.2"/>
    <row r="18" s="67" customFormat="1" x14ac:dyDescent="0.2"/>
    <row r="19" s="67" customFormat="1" x14ac:dyDescent="0.2"/>
    <row r="20" s="67" customFormat="1" x14ac:dyDescent="0.2"/>
    <row r="21" s="67" customFormat="1" x14ac:dyDescent="0.2"/>
    <row r="22" s="67" customFormat="1" x14ac:dyDescent="0.2"/>
    <row r="23" s="67" customFormat="1" x14ac:dyDescent="0.2"/>
    <row r="24" s="67" customFormat="1" x14ac:dyDescent="0.2"/>
    <row r="25" s="67" customFormat="1" x14ac:dyDescent="0.2"/>
    <row r="26" s="67" customFormat="1" x14ac:dyDescent="0.2"/>
    <row r="27" s="67" customFormat="1" x14ac:dyDescent="0.2"/>
    <row r="28" s="67" customFormat="1" x14ac:dyDescent="0.2"/>
  </sheetData>
  <mergeCells count="17">
    <mergeCell ref="A12:F12"/>
    <mergeCell ref="A8:A9"/>
    <mergeCell ref="A10:A11"/>
    <mergeCell ref="D8:D9"/>
    <mergeCell ref="D10:D11"/>
    <mergeCell ref="F2:F3"/>
    <mergeCell ref="A4:A5"/>
    <mergeCell ref="F8:F9"/>
    <mergeCell ref="F10:F11"/>
    <mergeCell ref="F4:F5"/>
    <mergeCell ref="F6:F7"/>
    <mergeCell ref="D4:D5"/>
    <mergeCell ref="D6:D7"/>
    <mergeCell ref="A6:A7"/>
    <mergeCell ref="A2:A3"/>
    <mergeCell ref="D2:D3"/>
    <mergeCell ref="E2:E3"/>
  </mergeCells>
  <pageMargins left="0.7" right="0.7" top="0.75" bottom="0.75" header="0.3" footer="0.3"/>
  <pageSetup scale="60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19"/>
  <sheetViews>
    <sheetView zoomScale="80" zoomScaleNormal="80" workbookViewId="0">
      <pane xSplit="2" ySplit="1" topLeftCell="AN80" activePane="bottomRight" state="frozen"/>
      <selection pane="topRight" activeCell="C1" sqref="C1"/>
      <selection pane="bottomLeft" activeCell="A2" sqref="A2"/>
      <selection pane="bottomRight" activeCell="A86" sqref="A86:XFD86"/>
    </sheetView>
  </sheetViews>
  <sheetFormatPr defaultRowHeight="14.25" x14ac:dyDescent="0.2"/>
  <cols>
    <col min="1" max="1" width="11.5" customWidth="1"/>
    <col min="2" max="2" width="21.75" customWidth="1"/>
    <col min="3" max="7" width="11.5" style="21" customWidth="1"/>
    <col min="8" max="8" width="11.5" style="46" customWidth="1"/>
    <col min="9" max="30" width="11.5" style="21" customWidth="1"/>
    <col min="31" max="31" width="11.5" style="22" customWidth="1"/>
    <col min="32" max="38" width="13.875" style="21" customWidth="1"/>
    <col min="39" max="40" width="25.875" customWidth="1"/>
    <col min="41" max="41" width="48.125" customWidth="1"/>
    <col min="42" max="42" width="66.75" customWidth="1"/>
  </cols>
  <sheetData>
    <row r="1" spans="1:60" ht="30" x14ac:dyDescent="0.2">
      <c r="A1" s="23" t="s">
        <v>365</v>
      </c>
      <c r="B1" s="23" t="s">
        <v>364</v>
      </c>
      <c r="C1" s="23" t="s">
        <v>280</v>
      </c>
      <c r="D1" s="23" t="s">
        <v>279</v>
      </c>
      <c r="E1" s="23" t="s">
        <v>278</v>
      </c>
      <c r="F1" s="23" t="s">
        <v>276</v>
      </c>
      <c r="G1" s="23" t="s">
        <v>275</v>
      </c>
      <c r="H1" s="24" t="s">
        <v>268</v>
      </c>
      <c r="I1" s="23" t="s">
        <v>267</v>
      </c>
      <c r="J1" s="23" t="s">
        <v>266</v>
      </c>
      <c r="K1" s="23" t="s">
        <v>265</v>
      </c>
      <c r="L1" s="23" t="s">
        <v>264</v>
      </c>
      <c r="M1" s="23" t="s">
        <v>263</v>
      </c>
      <c r="N1" s="23" t="s">
        <v>262</v>
      </c>
      <c r="O1" s="23" t="s">
        <v>261</v>
      </c>
      <c r="P1" s="23" t="s">
        <v>260</v>
      </c>
      <c r="Q1" s="23" t="s">
        <v>259</v>
      </c>
      <c r="R1" s="23" t="s">
        <v>258</v>
      </c>
      <c r="S1" s="23" t="s">
        <v>257</v>
      </c>
      <c r="T1" s="23" t="s">
        <v>256</v>
      </c>
      <c r="U1" s="23" t="s">
        <v>255</v>
      </c>
      <c r="V1" s="23" t="s">
        <v>254</v>
      </c>
      <c r="W1" s="23" t="s">
        <v>253</v>
      </c>
      <c r="X1" s="23" t="s">
        <v>252</v>
      </c>
      <c r="Y1" s="23" t="s">
        <v>251</v>
      </c>
      <c r="Z1" s="23" t="s">
        <v>250</v>
      </c>
      <c r="AA1" s="23" t="s">
        <v>249</v>
      </c>
      <c r="AB1" s="23" t="s">
        <v>248</v>
      </c>
      <c r="AC1" s="23" t="s">
        <v>247</v>
      </c>
      <c r="AD1" s="23" t="s">
        <v>246</v>
      </c>
      <c r="AE1" s="24" t="s">
        <v>363</v>
      </c>
      <c r="AF1" s="23" t="s">
        <v>362</v>
      </c>
      <c r="AG1" s="23" t="s">
        <v>374</v>
      </c>
      <c r="AH1" s="23" t="s">
        <v>373</v>
      </c>
      <c r="AI1" s="23" t="s">
        <v>361</v>
      </c>
      <c r="AJ1" s="23" t="s">
        <v>360</v>
      </c>
      <c r="AK1" s="23" t="s">
        <v>359</v>
      </c>
      <c r="AL1" s="23" t="s">
        <v>359</v>
      </c>
      <c r="AM1" s="23" t="s">
        <v>358</v>
      </c>
      <c r="AN1" s="23"/>
      <c r="AO1" s="23" t="s">
        <v>357</v>
      </c>
      <c r="AP1" s="23" t="s">
        <v>356</v>
      </c>
    </row>
    <row r="2" spans="1:60" ht="15" x14ac:dyDescent="0.2">
      <c r="A2" s="23"/>
      <c r="B2" s="23"/>
      <c r="C2" s="24" t="str">
        <f t="shared" ref="C2:AD2" si="0">IF(ISNUMBER(SEARCH("N",C1)),"N","P")</f>
        <v>N</v>
      </c>
      <c r="D2" s="24" t="str">
        <f t="shared" si="0"/>
        <v>N</v>
      </c>
      <c r="E2" s="24" t="str">
        <f t="shared" si="0"/>
        <v>N</v>
      </c>
      <c r="F2" s="24" t="str">
        <f t="shared" si="0"/>
        <v>P</v>
      </c>
      <c r="G2" s="24" t="str">
        <f t="shared" si="0"/>
        <v>P</v>
      </c>
      <c r="H2" s="24" t="str">
        <f t="shared" si="0"/>
        <v>N</v>
      </c>
      <c r="I2" s="48" t="str">
        <f t="shared" si="0"/>
        <v>N</v>
      </c>
      <c r="J2" s="24" t="str">
        <f t="shared" si="0"/>
        <v>N</v>
      </c>
      <c r="K2" s="24" t="str">
        <f t="shared" si="0"/>
        <v>N</v>
      </c>
      <c r="L2" s="24" t="str">
        <f t="shared" si="0"/>
        <v>N</v>
      </c>
      <c r="M2" s="24" t="str">
        <f t="shared" si="0"/>
        <v>N</v>
      </c>
      <c r="N2" s="24" t="str">
        <f t="shared" si="0"/>
        <v>N</v>
      </c>
      <c r="O2" s="24" t="str">
        <f t="shared" si="0"/>
        <v>N</v>
      </c>
      <c r="P2" s="24" t="str">
        <f t="shared" si="0"/>
        <v>N</v>
      </c>
      <c r="Q2" s="24" t="str">
        <f t="shared" si="0"/>
        <v>N</v>
      </c>
      <c r="R2" s="24" t="str">
        <f t="shared" si="0"/>
        <v>P</v>
      </c>
      <c r="S2" s="24" t="str">
        <f t="shared" si="0"/>
        <v>P</v>
      </c>
      <c r="T2" s="24" t="str">
        <f t="shared" si="0"/>
        <v>P</v>
      </c>
      <c r="U2" s="24" t="str">
        <f t="shared" si="0"/>
        <v>P</v>
      </c>
      <c r="V2" s="24" t="str">
        <f t="shared" si="0"/>
        <v>P</v>
      </c>
      <c r="W2" s="24" t="str">
        <f t="shared" si="0"/>
        <v>P</v>
      </c>
      <c r="X2" s="24" t="str">
        <f t="shared" si="0"/>
        <v>P</v>
      </c>
      <c r="Y2" s="24" t="str">
        <f t="shared" si="0"/>
        <v>P</v>
      </c>
      <c r="Z2" s="24" t="str">
        <f t="shared" si="0"/>
        <v>P</v>
      </c>
      <c r="AA2" s="24" t="str">
        <f t="shared" si="0"/>
        <v>P</v>
      </c>
      <c r="AB2" s="24" t="str">
        <f t="shared" si="0"/>
        <v>P</v>
      </c>
      <c r="AC2" s="24" t="str">
        <f t="shared" si="0"/>
        <v>P</v>
      </c>
      <c r="AD2" s="24" t="str">
        <f t="shared" si="0"/>
        <v>P</v>
      </c>
      <c r="AE2" s="24"/>
      <c r="AF2" s="23"/>
      <c r="AG2" s="23"/>
      <c r="AH2" s="23"/>
      <c r="AI2" s="23"/>
      <c r="AJ2" s="23"/>
      <c r="AK2" s="23">
        <f>COUNTIF(H2:Q2,"N")</f>
        <v>10</v>
      </c>
      <c r="AL2" s="23">
        <f>COUNTIF(R2:AD2,"P")</f>
        <v>13</v>
      </c>
      <c r="AM2" s="23"/>
      <c r="AN2" s="23"/>
      <c r="AO2" s="23"/>
      <c r="AP2" s="23"/>
    </row>
    <row r="3" spans="1:60" s="52" customFormat="1" x14ac:dyDescent="0.2">
      <c r="A3" s="57">
        <v>101693</v>
      </c>
      <c r="B3" s="55" t="s">
        <v>114</v>
      </c>
      <c r="C3" s="55"/>
      <c r="D3" s="55"/>
      <c r="E3" s="55"/>
      <c r="F3" s="55"/>
      <c r="G3" s="55"/>
      <c r="H3" s="31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6">
        <v>1</v>
      </c>
      <c r="AC3" s="55"/>
      <c r="AD3" s="55"/>
      <c r="AE3" s="51" t="b">
        <f>COUNTIF(C3:G3,100%)&gt;0</f>
        <v>0</v>
      </c>
      <c r="AF3" s="55" t="b">
        <f>COUNTIF(H3:AD3,100%) &gt;0</f>
        <v>1</v>
      </c>
      <c r="AG3" s="55"/>
      <c r="AH3" s="55"/>
      <c r="AI3" s="55" t="b">
        <f>COUNTIF(H3:Q3,100%) &gt;0</f>
        <v>0</v>
      </c>
      <c r="AJ3" s="55" t="b">
        <f>COUNTIF(R3:AD3,100%) &gt;0</f>
        <v>1</v>
      </c>
      <c r="AK3" s="132">
        <f>COUNTIF(H3:Q3,100%)</f>
        <v>0</v>
      </c>
      <c r="AL3" s="132">
        <f>COUNTIF(R3:AD3,100%)</f>
        <v>1</v>
      </c>
      <c r="AM3" s="55" t="s">
        <v>236</v>
      </c>
      <c r="AN3" s="55" t="s">
        <v>372</v>
      </c>
      <c r="AO3" s="54" t="s">
        <v>237</v>
      </c>
      <c r="AP3" s="53" t="s">
        <v>66</v>
      </c>
    </row>
    <row r="4" spans="1:60" s="2" customFormat="1" x14ac:dyDescent="0.2">
      <c r="A4" s="32">
        <v>102841</v>
      </c>
      <c r="B4" s="28" t="s">
        <v>74</v>
      </c>
      <c r="C4" s="6"/>
      <c r="D4" s="6"/>
      <c r="E4" s="6"/>
      <c r="F4" s="6"/>
      <c r="G4" s="6"/>
      <c r="H4" s="31"/>
      <c r="I4" s="28"/>
      <c r="J4" s="6"/>
      <c r="K4" s="6"/>
      <c r="L4" s="6"/>
      <c r="M4" s="6"/>
      <c r="N4" s="49">
        <v>1</v>
      </c>
      <c r="O4" s="49">
        <v>1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31" t="b">
        <f>COUNTIF(C4:G4,100%)&gt;0</f>
        <v>0</v>
      </c>
      <c r="AF4" s="28" t="b">
        <f>COUNTIF(H4:AD4,100%) &gt;0</f>
        <v>1</v>
      </c>
      <c r="AG4" s="28"/>
      <c r="AH4" s="28"/>
      <c r="AI4" s="28" t="b">
        <f>COUNTIF(H4:Q4,100%) &gt;0</f>
        <v>1</v>
      </c>
      <c r="AJ4" s="28" t="b">
        <f>COUNTIF(R4:AD4,100%) &gt;0</f>
        <v>0</v>
      </c>
      <c r="AK4" s="29">
        <f>COUNTIF(H4:Q4,100%)</f>
        <v>2</v>
      </c>
      <c r="AL4" s="29">
        <f>COUNTIF(R4:AD4,100%)</f>
        <v>0</v>
      </c>
      <c r="AM4" s="28" t="s">
        <v>235</v>
      </c>
      <c r="AN4" s="28" t="s">
        <v>372</v>
      </c>
      <c r="AO4" s="27" t="s">
        <v>234</v>
      </c>
      <c r="AP4" s="26" t="s">
        <v>233</v>
      </c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</row>
    <row r="5" spans="1:60" s="2" customFormat="1" x14ac:dyDescent="0.2">
      <c r="A5" s="50">
        <v>102850</v>
      </c>
      <c r="B5" s="6" t="s">
        <v>114</v>
      </c>
      <c r="C5" s="6"/>
      <c r="D5" s="6"/>
      <c r="E5" s="6"/>
      <c r="F5" s="6"/>
      <c r="G5" s="6"/>
      <c r="H5" s="31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49">
        <v>1</v>
      </c>
      <c r="W5" s="6"/>
      <c r="X5" s="6"/>
      <c r="Y5" s="6"/>
      <c r="Z5" s="6"/>
      <c r="AA5" s="6"/>
      <c r="AB5" s="6"/>
      <c r="AC5" s="6"/>
      <c r="AD5" s="6"/>
      <c r="AE5" s="31" t="b">
        <f>COUNTIF(C5:G5,100%)&gt;0</f>
        <v>0</v>
      </c>
      <c r="AF5" s="6" t="b">
        <f>COUNTIF(H5:AD5,100%) &gt;0</f>
        <v>1</v>
      </c>
      <c r="AG5" s="6"/>
      <c r="AH5" s="6"/>
      <c r="AI5" s="6" t="b">
        <f>COUNTIF(H5:Q5,100%) &gt;0</f>
        <v>0</v>
      </c>
      <c r="AJ5" s="6" t="b">
        <f>COUNTIF(R5:AD5,100%) &gt;0</f>
        <v>1</v>
      </c>
      <c r="AK5" s="5">
        <f>COUNTIF(H5:Q5,100%)</f>
        <v>0</v>
      </c>
      <c r="AL5" s="5">
        <f>COUNTIF(R5:AD5,100%)</f>
        <v>1</v>
      </c>
      <c r="AM5" s="6" t="s">
        <v>232</v>
      </c>
      <c r="AN5" s="6" t="s">
        <v>372</v>
      </c>
      <c r="AO5" s="9" t="s">
        <v>234</v>
      </c>
      <c r="AP5" s="8" t="s">
        <v>233</v>
      </c>
      <c r="BH5" s="25"/>
    </row>
    <row r="6" spans="1:60" s="2" customFormat="1" x14ac:dyDescent="0.2">
      <c r="A6" s="32">
        <v>103283</v>
      </c>
      <c r="B6" s="28" t="s">
        <v>81</v>
      </c>
      <c r="C6" s="28"/>
      <c r="D6" s="28"/>
      <c r="E6" s="28"/>
      <c r="F6" s="28"/>
      <c r="G6" s="28"/>
      <c r="H6" s="31"/>
      <c r="I6" s="28"/>
      <c r="J6" s="28"/>
      <c r="K6" s="28"/>
      <c r="L6" s="28"/>
      <c r="M6" s="30">
        <v>1</v>
      </c>
      <c r="N6" s="28"/>
      <c r="O6" s="28"/>
      <c r="P6" s="30">
        <v>1</v>
      </c>
      <c r="Q6" s="30">
        <v>1</v>
      </c>
      <c r="R6" s="28"/>
      <c r="S6" s="30">
        <v>1</v>
      </c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31" t="b">
        <f>COUNTIF(C6:G6,100%)&gt;0</f>
        <v>0</v>
      </c>
      <c r="AF6" s="28" t="b">
        <f>COUNTIF(H6:AD6,100%) &gt;0</f>
        <v>1</v>
      </c>
      <c r="AG6" s="28"/>
      <c r="AH6" s="28"/>
      <c r="AI6" s="28" t="b">
        <f>COUNTIF(H6:Q6,100%) &gt;0</f>
        <v>1</v>
      </c>
      <c r="AJ6" s="28" t="b">
        <f>COUNTIF(R6:AD6,100%) &gt;0</f>
        <v>1</v>
      </c>
      <c r="AK6" s="28">
        <f>COUNTIF(H6:Q6,100%)</f>
        <v>3</v>
      </c>
      <c r="AL6" s="28">
        <f>COUNTIF(R6:AD6,100%)</f>
        <v>1</v>
      </c>
      <c r="AM6" s="28" t="s">
        <v>230</v>
      </c>
      <c r="AN6" s="28" t="s">
        <v>372</v>
      </c>
      <c r="AO6" s="27" t="s">
        <v>229</v>
      </c>
      <c r="AP6" s="26" t="s">
        <v>228</v>
      </c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pans="1:60" s="2" customFormat="1" x14ac:dyDescent="0.2">
      <c r="A7" s="32">
        <v>103376</v>
      </c>
      <c r="B7" s="28" t="s">
        <v>114</v>
      </c>
      <c r="C7" s="28"/>
      <c r="D7" s="28"/>
      <c r="E7" s="28"/>
      <c r="F7" s="28"/>
      <c r="G7" s="28"/>
      <c r="H7" s="31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30">
        <v>1</v>
      </c>
      <c r="AC7" s="28"/>
      <c r="AD7" s="28"/>
      <c r="AE7" s="31" t="b">
        <f>COUNTIF(C7:G7,100%)&gt;0</f>
        <v>0</v>
      </c>
      <c r="AF7" s="28" t="b">
        <f>COUNTIF(H7:AD7,100%) &gt;0</f>
        <v>1</v>
      </c>
      <c r="AG7" s="28"/>
      <c r="AH7" s="28"/>
      <c r="AI7" s="28" t="b">
        <f>COUNTIF(H7:Q7,100%) &gt;0</f>
        <v>0</v>
      </c>
      <c r="AJ7" s="28" t="b">
        <f>COUNTIF(R7:AD7,100%) &gt;0</f>
        <v>1</v>
      </c>
      <c r="AK7" s="29">
        <f>COUNTIF(H7:Q7,100%)</f>
        <v>0</v>
      </c>
      <c r="AL7" s="29">
        <f>COUNTIF(R7:AD7,100%)</f>
        <v>1</v>
      </c>
      <c r="AM7" s="28" t="s">
        <v>227</v>
      </c>
      <c r="AN7" s="28" t="s">
        <v>64</v>
      </c>
      <c r="AO7" s="27" t="s">
        <v>229</v>
      </c>
      <c r="AP7" s="26" t="s">
        <v>228</v>
      </c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pans="1:60" s="2" customFormat="1" x14ac:dyDescent="0.2">
      <c r="A8" s="32"/>
      <c r="B8" s="28"/>
      <c r="C8" s="28"/>
      <c r="D8" s="28"/>
      <c r="E8" s="28"/>
      <c r="F8" s="28"/>
      <c r="G8" s="28"/>
      <c r="H8" s="31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30"/>
      <c r="AC8" s="28"/>
      <c r="AD8" s="28"/>
      <c r="AE8" s="31"/>
      <c r="AF8" s="28"/>
      <c r="AG8" s="28"/>
      <c r="AH8" s="28"/>
      <c r="AI8" s="28"/>
      <c r="AJ8" s="28"/>
      <c r="AK8" s="29"/>
      <c r="AL8" s="29"/>
      <c r="AM8" s="28"/>
      <c r="AN8" s="28"/>
      <c r="AO8" s="27"/>
      <c r="AP8" s="26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pans="1:60" s="2" customFormat="1" x14ac:dyDescent="0.2">
      <c r="A9" s="32"/>
      <c r="B9" s="28"/>
      <c r="C9" s="28"/>
      <c r="D9" s="28"/>
      <c r="E9" s="28"/>
      <c r="F9" s="28"/>
      <c r="G9" s="28"/>
      <c r="H9" s="31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30"/>
      <c r="AC9" s="28"/>
      <c r="AD9" s="28"/>
      <c r="AE9" s="31"/>
      <c r="AF9" s="28"/>
      <c r="AG9" s="28"/>
      <c r="AH9" s="28"/>
      <c r="AI9" s="28"/>
      <c r="AJ9" s="28"/>
      <c r="AK9" s="29"/>
      <c r="AL9" s="29"/>
      <c r="AM9" s="28"/>
      <c r="AN9" s="28"/>
      <c r="AO9" s="27"/>
      <c r="AP9" s="26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pans="1:60" s="2" customFormat="1" x14ac:dyDescent="0.2">
      <c r="A10" s="32">
        <v>103845</v>
      </c>
      <c r="B10" s="28" t="s">
        <v>215</v>
      </c>
      <c r="C10" s="28"/>
      <c r="D10" s="28"/>
      <c r="E10" s="28"/>
      <c r="F10" s="28"/>
      <c r="G10" s="28"/>
      <c r="H10" s="31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30">
        <v>1</v>
      </c>
      <c r="AC10" s="28"/>
      <c r="AD10" s="28"/>
      <c r="AE10" s="31" t="b">
        <f>COUNTIF(C10:G10,100%)&gt;0</f>
        <v>0</v>
      </c>
      <c r="AF10" s="28" t="b">
        <f>COUNTIF(H10:AD10,100%) &gt;0</f>
        <v>1</v>
      </c>
      <c r="AG10" s="28"/>
      <c r="AH10" s="28"/>
      <c r="AI10" s="28" t="b">
        <f>COUNTIF(H10:Q10,100%) &gt;0</f>
        <v>0</v>
      </c>
      <c r="AJ10" s="28" t="b">
        <f>COUNTIF(R10:AD10,100%) &gt;0</f>
        <v>1</v>
      </c>
      <c r="AK10" s="29">
        <f>COUNTIF(H10:Q10,100%)</f>
        <v>0</v>
      </c>
      <c r="AL10" s="29">
        <f>COUNTIF(R10:AD10,100%)</f>
        <v>1</v>
      </c>
      <c r="AM10" s="28" t="s">
        <v>226</v>
      </c>
      <c r="AN10" s="28" t="s">
        <v>372</v>
      </c>
      <c r="AO10" s="27" t="s">
        <v>223</v>
      </c>
      <c r="AP10" s="26" t="s">
        <v>222</v>
      </c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</row>
    <row r="11" spans="1:60" s="2" customFormat="1" x14ac:dyDescent="0.2">
      <c r="A11" s="50">
        <v>103909</v>
      </c>
      <c r="B11" s="6" t="s">
        <v>74</v>
      </c>
      <c r="C11" s="6"/>
      <c r="D11" s="6"/>
      <c r="E11" s="6"/>
      <c r="F11" s="6"/>
      <c r="G11" s="6"/>
      <c r="H11" s="31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49">
        <v>1</v>
      </c>
      <c r="AB11" s="6"/>
      <c r="AC11" s="6"/>
      <c r="AD11" s="6"/>
      <c r="AE11" s="31" t="b">
        <f>COUNTIF(C11:G11,100%)&gt;0</f>
        <v>0</v>
      </c>
      <c r="AF11" s="6" t="b">
        <f>COUNTIF(H11:AD11,100%) &gt;0</f>
        <v>1</v>
      </c>
      <c r="AG11" s="6"/>
      <c r="AH11" s="6"/>
      <c r="AI11" s="6" t="b">
        <f>COUNTIF(H11:Q11,100%) &gt;0</f>
        <v>0</v>
      </c>
      <c r="AJ11" s="6" t="b">
        <f>COUNTIF(R11:AD11,100%) &gt;0</f>
        <v>1</v>
      </c>
      <c r="AK11" s="5">
        <f>COUNTIF(H11:Q11,100%)</f>
        <v>0</v>
      </c>
      <c r="AL11" s="5">
        <f>COUNTIF(R11:AD11,100%)</f>
        <v>1</v>
      </c>
      <c r="AM11" s="6" t="s">
        <v>225</v>
      </c>
      <c r="AN11" s="6" t="s">
        <v>372</v>
      </c>
      <c r="AO11" s="9" t="s">
        <v>223</v>
      </c>
      <c r="AP11" s="8" t="s">
        <v>222</v>
      </c>
      <c r="BH11" s="25"/>
    </row>
    <row r="12" spans="1:60" s="2" customFormat="1" x14ac:dyDescent="0.2">
      <c r="A12" s="32">
        <v>104094</v>
      </c>
      <c r="B12" s="28" t="s">
        <v>114</v>
      </c>
      <c r="C12" s="28"/>
      <c r="D12" s="28"/>
      <c r="E12" s="28"/>
      <c r="F12" s="28"/>
      <c r="G12" s="28"/>
      <c r="H12" s="31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30">
        <v>1</v>
      </c>
      <c r="AB12" s="28"/>
      <c r="AC12" s="28"/>
      <c r="AD12" s="28"/>
      <c r="AE12" s="31" t="b">
        <f>COUNTIF(C12:G12,100%)&gt;0</f>
        <v>0</v>
      </c>
      <c r="AF12" s="28" t="b">
        <f>COUNTIF(H12:AD12,100%) &gt;0</f>
        <v>1</v>
      </c>
      <c r="AG12" s="28"/>
      <c r="AH12" s="28"/>
      <c r="AI12" s="28" t="b">
        <f>COUNTIF(H12:Q12,100%) &gt;0</f>
        <v>0</v>
      </c>
      <c r="AJ12" s="28" t="b">
        <f>COUNTIF(R12:AD12,100%) &gt;0</f>
        <v>1</v>
      </c>
      <c r="AK12" s="29">
        <f>COUNTIF(H12:Q12,100%)</f>
        <v>0</v>
      </c>
      <c r="AL12" s="29">
        <f>COUNTIF(R12:AD12,100%)</f>
        <v>1</v>
      </c>
      <c r="AM12" s="28" t="s">
        <v>224</v>
      </c>
      <c r="AN12" s="28" t="s">
        <v>64</v>
      </c>
      <c r="AO12" s="27" t="s">
        <v>223</v>
      </c>
      <c r="AP12" s="26" t="s">
        <v>222</v>
      </c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</row>
    <row r="13" spans="1:60" s="2" customFormat="1" x14ac:dyDescent="0.2">
      <c r="A13" s="32">
        <v>104119</v>
      </c>
      <c r="B13" s="28" t="s">
        <v>114</v>
      </c>
      <c r="C13" s="28"/>
      <c r="D13" s="28"/>
      <c r="E13" s="28"/>
      <c r="F13" s="28"/>
      <c r="G13" s="28"/>
      <c r="H13" s="31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0">
        <v>1</v>
      </c>
      <c r="AC13" s="28"/>
      <c r="AD13" s="28"/>
      <c r="AE13" s="31" t="b">
        <f>COUNTIF(C13:G13,100%)&gt;0</f>
        <v>0</v>
      </c>
      <c r="AF13" s="28" t="b">
        <f>COUNTIF(H13:AD13,100%) &gt;0</f>
        <v>1</v>
      </c>
      <c r="AG13" s="28"/>
      <c r="AH13" s="28"/>
      <c r="AI13" s="28" t="b">
        <f>COUNTIF(H13:Q13,100%) &gt;0</f>
        <v>0</v>
      </c>
      <c r="AJ13" s="28" t="b">
        <f>COUNTIF(R13:AD13,100%) &gt;0</f>
        <v>1</v>
      </c>
      <c r="AK13" s="29">
        <f>COUNTIF(H13:Q13,100%)</f>
        <v>0</v>
      </c>
      <c r="AL13" s="29">
        <f>COUNTIF(R13:AD13,100%)</f>
        <v>1</v>
      </c>
      <c r="AM13" s="28" t="s">
        <v>221</v>
      </c>
      <c r="AN13" s="28" t="s">
        <v>372</v>
      </c>
      <c r="AO13" s="27" t="s">
        <v>223</v>
      </c>
      <c r="AP13" s="26" t="s">
        <v>222</v>
      </c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</row>
    <row r="14" spans="1:60" s="2" customFormat="1" x14ac:dyDescent="0.2">
      <c r="A14" s="32"/>
      <c r="B14" s="28"/>
      <c r="C14" s="28"/>
      <c r="D14" s="28"/>
      <c r="E14" s="28"/>
      <c r="F14" s="28"/>
      <c r="G14" s="28"/>
      <c r="H14" s="31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30"/>
      <c r="AC14" s="28"/>
      <c r="AD14" s="28"/>
      <c r="AE14" s="31"/>
      <c r="AF14" s="28"/>
      <c r="AG14" s="28"/>
      <c r="AH14" s="28"/>
      <c r="AI14" s="28"/>
      <c r="AJ14" s="28"/>
      <c r="AK14" s="29"/>
      <c r="AL14" s="29"/>
      <c r="AM14" s="28"/>
      <c r="AN14" s="28"/>
      <c r="AO14" s="27"/>
      <c r="AP14" s="26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</row>
    <row r="15" spans="1:60" s="2" customFormat="1" x14ac:dyDescent="0.2">
      <c r="A15" s="32"/>
      <c r="B15" s="28"/>
      <c r="C15" s="28"/>
      <c r="D15" s="28"/>
      <c r="E15" s="28"/>
      <c r="F15" s="28"/>
      <c r="G15" s="28"/>
      <c r="H15" s="31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30"/>
      <c r="AC15" s="28"/>
      <c r="AD15" s="28"/>
      <c r="AE15" s="31"/>
      <c r="AF15" s="28"/>
      <c r="AG15" s="28"/>
      <c r="AH15" s="28"/>
      <c r="AI15" s="28"/>
      <c r="AJ15" s="28"/>
      <c r="AK15" s="29"/>
      <c r="AL15" s="29"/>
      <c r="AM15" s="28"/>
      <c r="AN15" s="28"/>
      <c r="AO15" s="27"/>
      <c r="AP15" s="26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</row>
    <row r="16" spans="1:60" s="2" customFormat="1" x14ac:dyDescent="0.2">
      <c r="A16" s="32">
        <v>104891</v>
      </c>
      <c r="B16" s="28" t="s">
        <v>103</v>
      </c>
      <c r="C16" s="28"/>
      <c r="D16" s="28"/>
      <c r="E16" s="28"/>
      <c r="F16" s="28"/>
      <c r="G16" s="28"/>
      <c r="H16" s="31"/>
      <c r="I16" s="28"/>
      <c r="J16" s="28"/>
      <c r="K16" s="28"/>
      <c r="L16" s="28"/>
      <c r="M16" s="28"/>
      <c r="N16" s="28"/>
      <c r="O16" s="28"/>
      <c r="P16" s="28"/>
      <c r="Q16" s="28"/>
      <c r="R16" s="28" t="s">
        <v>281</v>
      </c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30">
        <v>1</v>
      </c>
      <c r="AE16" s="45" t="b">
        <f>COUNTIF(C16:G16,100%)&gt;0</f>
        <v>0</v>
      </c>
      <c r="AF16" s="30" t="b">
        <f>COUNTIF(H16:AD16,100%) &gt;0</f>
        <v>1</v>
      </c>
      <c r="AG16" s="30"/>
      <c r="AH16" s="30"/>
      <c r="AI16" s="30" t="b">
        <f>COUNTIF(H16:Q16,100%) &gt;0</f>
        <v>0</v>
      </c>
      <c r="AJ16" s="30" t="b">
        <f>COUNTIF(R16:AD16,100%) &gt;0</f>
        <v>1</v>
      </c>
      <c r="AK16" s="29">
        <f>COUNTIF(H16:Q16,100%)</f>
        <v>0</v>
      </c>
      <c r="AL16" s="29">
        <f>COUNTIF(R16:AD16,100%)</f>
        <v>1</v>
      </c>
      <c r="AM16" s="28" t="s">
        <v>220</v>
      </c>
      <c r="AN16" s="28" t="s">
        <v>372</v>
      </c>
      <c r="AO16" s="27" t="s">
        <v>217</v>
      </c>
      <c r="AP16" s="26" t="s">
        <v>216</v>
      </c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</row>
    <row r="17" spans="1:60" s="37" customFormat="1" x14ac:dyDescent="0.2">
      <c r="A17" s="44">
        <v>104894</v>
      </c>
      <c r="B17" s="40" t="s">
        <v>114</v>
      </c>
      <c r="C17" s="40"/>
      <c r="D17" s="40"/>
      <c r="E17" s="40"/>
      <c r="F17" s="40"/>
      <c r="G17" s="40"/>
      <c r="H17" s="31"/>
      <c r="I17" s="40"/>
      <c r="J17" s="40"/>
      <c r="K17" s="40"/>
      <c r="L17" s="40"/>
      <c r="M17" s="40"/>
      <c r="N17" s="40"/>
      <c r="O17" s="40"/>
      <c r="P17" s="40"/>
      <c r="Q17" s="40"/>
      <c r="R17" s="40" t="s">
        <v>281</v>
      </c>
      <c r="S17" s="40"/>
      <c r="T17" s="40"/>
      <c r="U17" s="40"/>
      <c r="V17" s="40"/>
      <c r="W17" s="40"/>
      <c r="X17" s="40"/>
      <c r="Y17" s="40" t="s">
        <v>281</v>
      </c>
      <c r="Z17" s="40"/>
      <c r="AA17" s="40"/>
      <c r="AB17" s="42">
        <v>1</v>
      </c>
      <c r="AC17" s="42">
        <v>1</v>
      </c>
      <c r="AD17" s="40"/>
      <c r="AE17" s="43" t="b">
        <f>COUNTIF(C17:G17,100%)&gt;0</f>
        <v>0</v>
      </c>
      <c r="AF17" s="40" t="b">
        <f>COUNTIF(H17:AD17,100%) &gt;0</f>
        <v>1</v>
      </c>
      <c r="AG17" s="40"/>
      <c r="AH17" s="40"/>
      <c r="AI17" s="40" t="b">
        <f>COUNTIF(H17:Q17,100%) &gt;0</f>
        <v>0</v>
      </c>
      <c r="AJ17" s="40" t="b">
        <f>COUNTIF(R17:AD17,100%) &gt;0</f>
        <v>1</v>
      </c>
      <c r="AK17" s="41">
        <f>COUNTIF(H17:Q17,100%)</f>
        <v>0</v>
      </c>
      <c r="AL17" s="41">
        <f>COUNTIF(R17:AD17,100%)</f>
        <v>2</v>
      </c>
      <c r="AM17" s="40" t="s">
        <v>219</v>
      </c>
      <c r="AN17" s="40" t="s">
        <v>64</v>
      </c>
      <c r="AO17" s="39" t="s">
        <v>217</v>
      </c>
      <c r="AP17" s="38" t="s">
        <v>216</v>
      </c>
    </row>
    <row r="18" spans="1:60" s="2" customFormat="1" x14ac:dyDescent="0.2">
      <c r="A18" s="32">
        <v>104895</v>
      </c>
      <c r="B18" s="28" t="s">
        <v>70</v>
      </c>
      <c r="C18" s="28"/>
      <c r="D18" s="28"/>
      <c r="E18" s="28"/>
      <c r="F18" s="28"/>
      <c r="G18" s="28"/>
      <c r="H18" s="51"/>
      <c r="I18" s="28"/>
      <c r="J18" s="28"/>
      <c r="K18" s="28"/>
      <c r="L18" s="28"/>
      <c r="M18" s="28"/>
      <c r="N18" s="28"/>
      <c r="O18" s="28"/>
      <c r="P18" s="28"/>
      <c r="Q18" s="28"/>
      <c r="R18" s="28" t="s">
        <v>281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30">
        <v>1</v>
      </c>
      <c r="AE18" s="45" t="b">
        <f>COUNTIF(C18:G18,100%)&gt;0</f>
        <v>0</v>
      </c>
      <c r="AF18" s="30" t="b">
        <f>COUNTIF(H18:AD18,100%) &gt;0</f>
        <v>1</v>
      </c>
      <c r="AG18" s="30"/>
      <c r="AH18" s="30"/>
      <c r="AI18" s="30" t="b">
        <f>COUNTIF(H18:Q18,100%) &gt;0</f>
        <v>0</v>
      </c>
      <c r="AJ18" s="30" t="b">
        <f>COUNTIF(R18:AD18,100%) &gt;0</f>
        <v>1</v>
      </c>
      <c r="AK18" s="29">
        <f>COUNTIF(H18:Q18,100%)</f>
        <v>0</v>
      </c>
      <c r="AL18" s="29">
        <f>COUNTIF(R18:AD18,100%)</f>
        <v>1</v>
      </c>
      <c r="AM18" s="28" t="s">
        <v>218</v>
      </c>
      <c r="AN18" s="28" t="s">
        <v>372</v>
      </c>
      <c r="AO18" s="27" t="s">
        <v>217</v>
      </c>
      <c r="AP18" s="26" t="s">
        <v>216</v>
      </c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</row>
    <row r="19" spans="1:60" s="2" customFormat="1" ht="16.5" customHeight="1" x14ac:dyDescent="0.2">
      <c r="A19" s="50">
        <v>104908</v>
      </c>
      <c r="B19" s="6" t="s">
        <v>215</v>
      </c>
      <c r="C19" s="6"/>
      <c r="D19" s="6"/>
      <c r="E19" s="6"/>
      <c r="F19" s="6"/>
      <c r="G19" s="6"/>
      <c r="H19" s="31"/>
      <c r="I19" s="6"/>
      <c r="J19" s="6"/>
      <c r="K19" s="6"/>
      <c r="L19" s="6"/>
      <c r="M19" s="6"/>
      <c r="N19" s="6"/>
      <c r="O19" s="6"/>
      <c r="P19" s="6"/>
      <c r="Q19" s="6"/>
      <c r="R19" s="6" t="s">
        <v>281</v>
      </c>
      <c r="S19" s="6"/>
      <c r="T19" s="6"/>
      <c r="U19" s="6"/>
      <c r="V19" s="6"/>
      <c r="W19" s="6"/>
      <c r="X19" s="6"/>
      <c r="Y19" s="6"/>
      <c r="Z19" s="6"/>
      <c r="AA19" s="6"/>
      <c r="AB19" s="49">
        <v>1</v>
      </c>
      <c r="AC19" s="6"/>
      <c r="AD19" s="6"/>
      <c r="AE19" s="31" t="b">
        <f>COUNTIF(C19:G19,100%)&gt;0</f>
        <v>0</v>
      </c>
      <c r="AF19" s="6" t="b">
        <f>COUNTIF(H19:AD19,100%) &gt;0</f>
        <v>1</v>
      </c>
      <c r="AG19" s="6"/>
      <c r="AH19" s="6"/>
      <c r="AI19" s="6" t="b">
        <f>COUNTIF(H19:Q19,100%) &gt;0</f>
        <v>0</v>
      </c>
      <c r="AJ19" s="6" t="b">
        <f>COUNTIF(R19:AD19,100%) &gt;0</f>
        <v>1</v>
      </c>
      <c r="AK19" s="5">
        <f>COUNTIF(H19:Q19,100%)</f>
        <v>0</v>
      </c>
      <c r="AL19" s="5">
        <f>COUNTIF(R19:AD19,100%)</f>
        <v>1</v>
      </c>
      <c r="AM19" s="6" t="s">
        <v>214</v>
      </c>
      <c r="AN19" s="6" t="s">
        <v>372</v>
      </c>
      <c r="AO19" s="9" t="s">
        <v>217</v>
      </c>
      <c r="AP19" s="8" t="s">
        <v>216</v>
      </c>
      <c r="BH19" s="25"/>
    </row>
    <row r="20" spans="1:60" s="2" customFormat="1" ht="16.5" customHeight="1" x14ac:dyDescent="0.2">
      <c r="A20" s="50"/>
      <c r="B20" s="6"/>
      <c r="C20" s="6"/>
      <c r="D20" s="6"/>
      <c r="E20" s="6"/>
      <c r="F20" s="6"/>
      <c r="G20" s="6"/>
      <c r="H20" s="3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49"/>
      <c r="AC20" s="6"/>
      <c r="AD20" s="6"/>
      <c r="AE20" s="31"/>
      <c r="AF20" s="6"/>
      <c r="AG20" s="6"/>
      <c r="AH20" s="6"/>
      <c r="AI20" s="6"/>
      <c r="AJ20" s="6"/>
      <c r="AK20" s="5"/>
      <c r="AL20" s="5"/>
      <c r="AM20" s="6"/>
      <c r="AN20" s="6"/>
      <c r="AO20" s="9"/>
      <c r="AP20" s="8"/>
      <c r="BH20" s="25"/>
    </row>
    <row r="21" spans="1:60" s="2" customFormat="1" ht="16.5" customHeight="1" x14ac:dyDescent="0.2">
      <c r="A21" s="50"/>
      <c r="B21" s="6"/>
      <c r="C21" s="6"/>
      <c r="D21" s="6"/>
      <c r="E21" s="6"/>
      <c r="F21" s="6"/>
      <c r="G21" s="6"/>
      <c r="H21" s="31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49"/>
      <c r="AC21" s="6"/>
      <c r="AD21" s="6"/>
      <c r="AE21" s="31"/>
      <c r="AF21" s="6"/>
      <c r="AG21" s="6"/>
      <c r="AH21" s="6"/>
      <c r="AI21" s="6"/>
      <c r="AJ21" s="6"/>
      <c r="AK21" s="5"/>
      <c r="AL21" s="5"/>
      <c r="AM21" s="6"/>
      <c r="AN21" s="6"/>
      <c r="AO21" s="9"/>
      <c r="AP21" s="8"/>
      <c r="BH21" s="25"/>
    </row>
    <row r="22" spans="1:60" s="37" customFormat="1" x14ac:dyDescent="0.2">
      <c r="A22" s="44">
        <v>106218</v>
      </c>
      <c r="B22" s="40" t="s">
        <v>74</v>
      </c>
      <c r="C22" s="40"/>
      <c r="D22" s="40"/>
      <c r="E22" s="40"/>
      <c r="F22" s="40"/>
      <c r="G22" s="40"/>
      <c r="H22" s="43"/>
      <c r="I22" s="40"/>
      <c r="J22" s="40"/>
      <c r="K22" s="42">
        <v>1</v>
      </c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3" t="b">
        <f>COUNTIF(C22:G22,100%)&gt;0</f>
        <v>0</v>
      </c>
      <c r="AF22" s="40" t="b">
        <f>COUNTIF(H22:AD22,100%) &gt;0</f>
        <v>1</v>
      </c>
      <c r="AG22" s="40"/>
      <c r="AH22" s="40"/>
      <c r="AI22" s="40" t="b">
        <f>COUNTIF(H22:Q22,100%) &gt;0</f>
        <v>1</v>
      </c>
      <c r="AJ22" s="40" t="b">
        <f>COUNTIF(R22:AD22,100%) &gt;0</f>
        <v>0</v>
      </c>
      <c r="AK22" s="41">
        <f>COUNTIF(H22:Q22,100%)</f>
        <v>1</v>
      </c>
      <c r="AL22" s="41">
        <f>COUNTIF(R22:AD22,100%)</f>
        <v>0</v>
      </c>
      <c r="AM22" s="40" t="s">
        <v>213</v>
      </c>
      <c r="AN22" s="40" t="s">
        <v>372</v>
      </c>
      <c r="AO22" s="39" t="s">
        <v>212</v>
      </c>
      <c r="AP22" s="38" t="s">
        <v>211</v>
      </c>
    </row>
    <row r="23" spans="1:60" s="25" customFormat="1" x14ac:dyDescent="0.2">
      <c r="A23" s="32">
        <v>106237</v>
      </c>
      <c r="B23" s="28" t="s">
        <v>74</v>
      </c>
      <c r="C23" s="28"/>
      <c r="D23" s="28"/>
      <c r="E23" s="28"/>
      <c r="F23" s="28"/>
      <c r="G23" s="28"/>
      <c r="H23" s="31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30">
        <v>1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31" t="b">
        <f>COUNTIF(C23:G23,100%)&gt;0</f>
        <v>0</v>
      </c>
      <c r="AF23" s="28" t="b">
        <f>COUNTIF(H23:AD23,100%) &gt;0</f>
        <v>1</v>
      </c>
      <c r="AG23" s="28"/>
      <c r="AH23" s="28"/>
      <c r="AI23" s="28" t="b">
        <f>COUNTIF(H23:Q23,100%) &gt;0</f>
        <v>0</v>
      </c>
      <c r="AJ23" s="28" t="b">
        <f>COUNTIF(R23:AD23,100%) &gt;0</f>
        <v>1</v>
      </c>
      <c r="AK23" s="29">
        <f>COUNTIF(H23:Q23,100%)</f>
        <v>0</v>
      </c>
      <c r="AL23" s="29">
        <f>COUNTIF(R23:AD23,100%)</f>
        <v>1</v>
      </c>
      <c r="AM23" s="28" t="s">
        <v>210</v>
      </c>
      <c r="AN23" s="28" t="s">
        <v>372</v>
      </c>
      <c r="AO23" s="27" t="s">
        <v>212</v>
      </c>
      <c r="AP23" s="26" t="s">
        <v>211</v>
      </c>
    </row>
    <row r="24" spans="1:60" s="25" customFormat="1" x14ac:dyDescent="0.2">
      <c r="A24" s="32"/>
      <c r="B24" s="28"/>
      <c r="C24" s="28"/>
      <c r="D24" s="28"/>
      <c r="E24" s="28"/>
      <c r="F24" s="28"/>
      <c r="G24" s="28"/>
      <c r="H24" s="31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3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31"/>
      <c r="AF24" s="28"/>
      <c r="AG24" s="28"/>
      <c r="AH24" s="28"/>
      <c r="AI24" s="28"/>
      <c r="AJ24" s="28"/>
      <c r="AK24" s="29"/>
      <c r="AL24" s="29"/>
      <c r="AM24" s="28"/>
      <c r="AN24" s="28"/>
      <c r="AO24" s="27"/>
      <c r="AP24" s="26"/>
    </row>
    <row r="25" spans="1:60" s="25" customFormat="1" x14ac:dyDescent="0.2">
      <c r="A25" s="32"/>
      <c r="B25" s="28"/>
      <c r="C25" s="28"/>
      <c r="D25" s="28"/>
      <c r="E25" s="28"/>
      <c r="F25" s="28"/>
      <c r="G25" s="28"/>
      <c r="H25" s="31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30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31"/>
      <c r="AF25" s="28"/>
      <c r="AG25" s="28"/>
      <c r="AH25" s="28"/>
      <c r="AI25" s="28"/>
      <c r="AJ25" s="28"/>
      <c r="AK25" s="29"/>
      <c r="AL25" s="29"/>
      <c r="AM25" s="28"/>
      <c r="AN25" s="28"/>
      <c r="AO25" s="27"/>
      <c r="AP25" s="26"/>
    </row>
    <row r="26" spans="1:60" s="25" customFormat="1" ht="28.5" x14ac:dyDescent="0.2">
      <c r="A26" s="50">
        <v>152770</v>
      </c>
      <c r="B26" s="6" t="s">
        <v>103</v>
      </c>
      <c r="C26" s="6"/>
      <c r="D26" s="6"/>
      <c r="E26" s="49">
        <v>1</v>
      </c>
      <c r="F26" s="6"/>
      <c r="G26" s="6"/>
      <c r="H26" s="3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31" t="b">
        <f>COUNTIF(C26:G26,100%)&gt;0</f>
        <v>1</v>
      </c>
      <c r="AF26" s="6" t="b">
        <f>COUNTIF(H26:AD26,100%) &gt;0</f>
        <v>0</v>
      </c>
      <c r="AG26" s="6" t="s">
        <v>470</v>
      </c>
      <c r="AH26" s="6">
        <f>COUNTIF(F26:G26,100%)</f>
        <v>0</v>
      </c>
      <c r="AI26" s="6"/>
      <c r="AJ26" s="6"/>
      <c r="AK26" s="2"/>
      <c r="AL26" s="2"/>
      <c r="AM26" s="6" t="s">
        <v>350</v>
      </c>
      <c r="AN26" s="6" t="s">
        <v>372</v>
      </c>
      <c r="AO26" s="9" t="s">
        <v>349</v>
      </c>
      <c r="AP26" s="8" t="s">
        <v>348</v>
      </c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s="25" customFormat="1" x14ac:dyDescent="0.2">
      <c r="A27" s="50"/>
      <c r="B27" s="6"/>
      <c r="C27" s="6"/>
      <c r="D27" s="6"/>
      <c r="E27" s="49"/>
      <c r="F27" s="6"/>
      <c r="G27" s="6"/>
      <c r="H27" s="3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31"/>
      <c r="AF27" s="6"/>
      <c r="AG27" s="6"/>
      <c r="AH27" s="6"/>
      <c r="AI27" s="6"/>
      <c r="AJ27" s="6"/>
      <c r="AK27" s="2"/>
      <c r="AL27" s="2"/>
      <c r="AM27" s="6"/>
      <c r="AN27" s="6"/>
      <c r="AO27" s="9"/>
      <c r="AP27" s="8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s="25" customFormat="1" x14ac:dyDescent="0.2">
      <c r="A28" s="50">
        <v>154970</v>
      </c>
      <c r="B28" s="6" t="s">
        <v>103</v>
      </c>
      <c r="C28" s="6"/>
      <c r="D28" s="49">
        <v>1</v>
      </c>
      <c r="E28" s="6"/>
      <c r="F28" s="6"/>
      <c r="G28" s="6"/>
      <c r="H28" s="3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31" t="b">
        <f>COUNTIF(C28:G28,100%)&gt;0</f>
        <v>1</v>
      </c>
      <c r="AF28" s="6" t="b">
        <f>COUNTIF(H28:AD28,100%) &gt;0</f>
        <v>0</v>
      </c>
      <c r="AG28" s="6">
        <f>COUNTIF(C28:E28,100%)</f>
        <v>1</v>
      </c>
      <c r="AH28" s="6">
        <f>COUNTIF(F28:G28,100%)</f>
        <v>0</v>
      </c>
      <c r="AI28" s="6"/>
      <c r="AJ28" s="6"/>
      <c r="AK28" s="2"/>
      <c r="AL28" s="2"/>
      <c r="AM28" s="6" t="s">
        <v>347</v>
      </c>
      <c r="AN28" s="6" t="s">
        <v>372</v>
      </c>
      <c r="AO28" s="9" t="s">
        <v>346</v>
      </c>
      <c r="AP28" s="8" t="s">
        <v>208</v>
      </c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s="25" customFormat="1" x14ac:dyDescent="0.2">
      <c r="A29" s="50"/>
      <c r="B29" s="6"/>
      <c r="C29" s="6"/>
      <c r="D29" s="49"/>
      <c r="E29" s="6"/>
      <c r="F29" s="6"/>
      <c r="G29" s="6"/>
      <c r="H29" s="3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31"/>
      <c r="AF29" s="6"/>
      <c r="AG29" s="6"/>
      <c r="AH29" s="6"/>
      <c r="AI29" s="6"/>
      <c r="AJ29" s="6"/>
      <c r="AK29" s="2"/>
      <c r="AL29" s="2"/>
      <c r="AM29" s="6"/>
      <c r="AN29" s="6"/>
      <c r="AO29" s="9"/>
      <c r="AP29" s="8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s="25" customFormat="1" x14ac:dyDescent="0.2">
      <c r="A30" s="50">
        <v>157239</v>
      </c>
      <c r="B30" s="6" t="s">
        <v>168</v>
      </c>
      <c r="C30" s="6"/>
      <c r="D30" s="6"/>
      <c r="E30" s="6"/>
      <c r="F30" s="6"/>
      <c r="G30" s="6"/>
      <c r="H30" s="3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49">
        <v>1</v>
      </c>
      <c r="AD30" s="6"/>
      <c r="AE30" s="31" t="b">
        <f>COUNTIF(C30:G30,100%)&gt;0</f>
        <v>0</v>
      </c>
      <c r="AF30" s="6" t="b">
        <f>COUNTIF(H30:AD30,100%) &gt;0</f>
        <v>1</v>
      </c>
      <c r="AG30" s="6"/>
      <c r="AH30" s="6"/>
      <c r="AI30" s="6" t="b">
        <f>COUNTIF(H30:Q30,100%) &gt;0</f>
        <v>0</v>
      </c>
      <c r="AJ30" s="6" t="b">
        <f>COUNTIF(R30:AD30,100%) &gt;0</f>
        <v>1</v>
      </c>
      <c r="AK30" s="5">
        <f>COUNTIF(H30:Q30,100%)</f>
        <v>0</v>
      </c>
      <c r="AL30" s="5">
        <f>COUNTIF(R30:AD30,100%)</f>
        <v>1</v>
      </c>
      <c r="AM30" s="6" t="s">
        <v>207</v>
      </c>
      <c r="AN30" s="6" t="s">
        <v>372</v>
      </c>
      <c r="AO30" s="9" t="s">
        <v>209</v>
      </c>
      <c r="AP30" s="8" t="s">
        <v>208</v>
      </c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s="25" customFormat="1" x14ac:dyDescent="0.2">
      <c r="A31" s="50"/>
      <c r="B31" s="6"/>
      <c r="C31" s="6"/>
      <c r="D31" s="6"/>
      <c r="E31" s="6"/>
      <c r="F31" s="6"/>
      <c r="G31" s="6"/>
      <c r="H31" s="3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49"/>
      <c r="AD31" s="6"/>
      <c r="AE31" s="31"/>
      <c r="AF31" s="6"/>
      <c r="AG31" s="6"/>
      <c r="AH31" s="6"/>
      <c r="AI31" s="6"/>
      <c r="AJ31" s="6"/>
      <c r="AK31" s="5"/>
      <c r="AL31" s="5"/>
      <c r="AM31" s="6"/>
      <c r="AN31" s="6"/>
      <c r="AO31" s="9"/>
      <c r="AP31" s="8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s="25" customFormat="1" x14ac:dyDescent="0.2">
      <c r="A32" s="32">
        <v>163807</v>
      </c>
      <c r="B32" s="28" t="s">
        <v>70</v>
      </c>
      <c r="C32" s="28"/>
      <c r="D32" s="28"/>
      <c r="E32" s="28"/>
      <c r="F32" s="28"/>
      <c r="G32" s="28"/>
      <c r="H32" s="31"/>
      <c r="I32" s="28"/>
      <c r="J32" s="28"/>
      <c r="K32" s="30">
        <v>1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31" t="b">
        <f t="shared" ref="AE32:AE38" si="1">COUNTIF(C32:G32,100%)&gt;0</f>
        <v>0</v>
      </c>
      <c r="AF32" s="28" t="b">
        <f t="shared" ref="AF32:AF38" si="2">COUNTIF(H32:AD32,100%) &gt;0</f>
        <v>1</v>
      </c>
      <c r="AG32" s="28"/>
      <c r="AH32" s="28"/>
      <c r="AI32" s="28" t="b">
        <f>COUNTIF(H32:Q32,100%) &gt;0</f>
        <v>1</v>
      </c>
      <c r="AJ32" s="28" t="b">
        <f>COUNTIF(R32:AD32,100%) &gt;0</f>
        <v>0</v>
      </c>
      <c r="AK32" s="29">
        <f>COUNTIF(H32:Q32,100%)</f>
        <v>1</v>
      </c>
      <c r="AL32" s="29">
        <f>COUNTIF(R32:AD32,100%)</f>
        <v>0</v>
      </c>
      <c r="AM32" s="28" t="s">
        <v>204</v>
      </c>
      <c r="AN32" s="28" t="s">
        <v>64</v>
      </c>
      <c r="AO32" s="27" t="s">
        <v>206</v>
      </c>
      <c r="AP32" s="26" t="s">
        <v>205</v>
      </c>
    </row>
    <row r="33" spans="1:60" s="25" customFormat="1" x14ac:dyDescent="0.2">
      <c r="A33" s="50">
        <v>185296</v>
      </c>
      <c r="B33" s="6" t="s">
        <v>103</v>
      </c>
      <c r="C33" s="6"/>
      <c r="D33" s="6"/>
      <c r="E33" s="6"/>
      <c r="F33" s="6"/>
      <c r="G33" s="6"/>
      <c r="H33" s="31"/>
      <c r="I33" s="6"/>
      <c r="J33" s="6"/>
      <c r="K33" s="6"/>
      <c r="L33" s="6"/>
      <c r="M33" s="6"/>
      <c r="N33" s="6"/>
      <c r="O33" s="49">
        <v>1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31" t="b">
        <f t="shared" si="1"/>
        <v>0</v>
      </c>
      <c r="AF33" s="6" t="b">
        <f t="shared" si="2"/>
        <v>1</v>
      </c>
      <c r="AG33" s="6"/>
      <c r="AH33" s="6"/>
      <c r="AI33" s="6" t="b">
        <f>COUNTIF(H33:Q33,100%) &gt;0</f>
        <v>1</v>
      </c>
      <c r="AJ33" s="6" t="b">
        <f>COUNTIF(R33:AD33,100%) &gt;0</f>
        <v>0</v>
      </c>
      <c r="AK33" s="5">
        <f>COUNTIF(H33:Q33,100%)</f>
        <v>1</v>
      </c>
      <c r="AL33" s="5">
        <f>COUNTIF(R33:AD33,100%)</f>
        <v>0</v>
      </c>
      <c r="AM33" s="6" t="s">
        <v>201</v>
      </c>
      <c r="AN33" s="6" t="s">
        <v>372</v>
      </c>
      <c r="AO33" s="9" t="s">
        <v>203</v>
      </c>
      <c r="AP33" s="8" t="s">
        <v>202</v>
      </c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s="25" customFormat="1" x14ac:dyDescent="0.2">
      <c r="A34" s="50">
        <v>209236</v>
      </c>
      <c r="B34" s="6" t="s">
        <v>74</v>
      </c>
      <c r="C34" s="6"/>
      <c r="D34" s="6"/>
      <c r="E34" s="49">
        <v>1</v>
      </c>
      <c r="F34" s="6"/>
      <c r="G34" s="6"/>
      <c r="H34" s="3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31" t="b">
        <f t="shared" si="1"/>
        <v>1</v>
      </c>
      <c r="AF34" s="6" t="b">
        <f t="shared" si="2"/>
        <v>0</v>
      </c>
      <c r="AG34" s="6">
        <f>COUNTIF(C34:E34,100%)</f>
        <v>1</v>
      </c>
      <c r="AH34" s="6">
        <f>COUNTIF(F34:G34,100%)</f>
        <v>0</v>
      </c>
      <c r="AI34" s="6"/>
      <c r="AJ34" s="6"/>
      <c r="AK34" s="2"/>
      <c r="AL34" s="2"/>
      <c r="AM34" s="6" t="s">
        <v>345</v>
      </c>
      <c r="AN34" s="6" t="s">
        <v>372</v>
      </c>
      <c r="AO34" s="9" t="s">
        <v>344</v>
      </c>
      <c r="AP34" s="8" t="s">
        <v>66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s="25" customFormat="1" x14ac:dyDescent="0.2">
      <c r="A35" s="32">
        <v>239739</v>
      </c>
      <c r="B35" s="28" t="s">
        <v>166</v>
      </c>
      <c r="C35" s="28"/>
      <c r="D35" s="28"/>
      <c r="E35" s="28"/>
      <c r="F35" s="28"/>
      <c r="G35" s="28"/>
      <c r="H35" s="31"/>
      <c r="I35" s="30">
        <v>1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31" t="b">
        <f t="shared" si="1"/>
        <v>0</v>
      </c>
      <c r="AF35" s="28" t="b">
        <f t="shared" si="2"/>
        <v>1</v>
      </c>
      <c r="AG35" s="28"/>
      <c r="AH35" s="28"/>
      <c r="AI35" s="28" t="b">
        <f>COUNTIF(H35:Q35,100%) &gt;0</f>
        <v>1</v>
      </c>
      <c r="AJ35" s="28" t="b">
        <f>COUNTIF(R35:AD35,100%) &gt;0</f>
        <v>0</v>
      </c>
      <c r="AK35" s="29">
        <f>COUNTIF(H35:Q35,100%)</f>
        <v>1</v>
      </c>
      <c r="AL35" s="29">
        <f>COUNTIF(R35:AD35,100%)</f>
        <v>0</v>
      </c>
      <c r="AM35" s="28" t="s">
        <v>200</v>
      </c>
      <c r="AN35" s="28" t="s">
        <v>372</v>
      </c>
      <c r="AO35" s="27" t="s">
        <v>197</v>
      </c>
      <c r="AP35" s="26" t="s">
        <v>66</v>
      </c>
    </row>
    <row r="36" spans="1:60" s="25" customFormat="1" x14ac:dyDescent="0.2">
      <c r="A36" s="32">
        <v>239935</v>
      </c>
      <c r="B36" s="28" t="s">
        <v>70</v>
      </c>
      <c r="C36" s="28"/>
      <c r="D36" s="28"/>
      <c r="E36" s="28"/>
      <c r="F36" s="28"/>
      <c r="G36" s="28"/>
      <c r="H36" s="31"/>
      <c r="I36" s="28"/>
      <c r="J36" s="30">
        <v>1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31" t="b">
        <f t="shared" si="1"/>
        <v>0</v>
      </c>
      <c r="AF36" s="28" t="b">
        <f t="shared" si="2"/>
        <v>1</v>
      </c>
      <c r="AG36" s="28"/>
      <c r="AH36" s="28"/>
      <c r="AI36" s="28" t="b">
        <f>COUNTIF(H36:Q36,100%) &gt;0</f>
        <v>1</v>
      </c>
      <c r="AJ36" s="28" t="b">
        <f>COUNTIF(R36:AD36,100%) &gt;0</f>
        <v>0</v>
      </c>
      <c r="AK36" s="29">
        <f>COUNTIF(H36:Q36,100%)</f>
        <v>1</v>
      </c>
      <c r="AL36" s="29">
        <f>COUNTIF(R36:AD36,100%)</f>
        <v>0</v>
      </c>
      <c r="AM36" s="28" t="s">
        <v>199</v>
      </c>
      <c r="AN36" s="28" t="s">
        <v>372</v>
      </c>
      <c r="AO36" s="27" t="s">
        <v>197</v>
      </c>
      <c r="AP36" s="26" t="s">
        <v>66</v>
      </c>
    </row>
    <row r="37" spans="1:60" s="25" customFormat="1" x14ac:dyDescent="0.2">
      <c r="A37" s="32">
        <v>240454</v>
      </c>
      <c r="B37" s="28" t="s">
        <v>81</v>
      </c>
      <c r="C37" s="28"/>
      <c r="D37" s="28"/>
      <c r="E37" s="28"/>
      <c r="F37" s="28"/>
      <c r="G37" s="28"/>
      <c r="H37" s="31"/>
      <c r="I37" s="28"/>
      <c r="J37" s="28"/>
      <c r="K37" s="28"/>
      <c r="L37" s="28"/>
      <c r="M37" s="28"/>
      <c r="N37" s="28"/>
      <c r="O37" s="30">
        <v>1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31" t="b">
        <f t="shared" si="1"/>
        <v>0</v>
      </c>
      <c r="AF37" s="28" t="b">
        <f t="shared" si="2"/>
        <v>1</v>
      </c>
      <c r="AG37" s="28"/>
      <c r="AH37" s="28"/>
      <c r="AI37" s="28" t="b">
        <f>COUNTIF(H37:Q37,100%) &gt;0</f>
        <v>1</v>
      </c>
      <c r="AJ37" s="28" t="b">
        <f>COUNTIF(R37:AD37,100%) &gt;0</f>
        <v>0</v>
      </c>
      <c r="AK37" s="29">
        <f>COUNTIF(H37:Q37,100%)</f>
        <v>1</v>
      </c>
      <c r="AL37" s="29">
        <f>COUNTIF(R37:AD37,100%)</f>
        <v>0</v>
      </c>
      <c r="AM37" s="28" t="s">
        <v>198</v>
      </c>
      <c r="AN37" s="28" t="s">
        <v>372</v>
      </c>
      <c r="AO37" s="27" t="s">
        <v>197</v>
      </c>
      <c r="AP37" s="26" t="s">
        <v>66</v>
      </c>
    </row>
    <row r="38" spans="1:60" s="25" customFormat="1" x14ac:dyDescent="0.2">
      <c r="A38" s="32">
        <v>240719</v>
      </c>
      <c r="B38" s="28" t="s">
        <v>89</v>
      </c>
      <c r="C38" s="28"/>
      <c r="D38" s="28"/>
      <c r="E38" s="28"/>
      <c r="F38" s="28"/>
      <c r="G38" s="28"/>
      <c r="H38" s="31"/>
      <c r="I38" s="28"/>
      <c r="J38" s="28"/>
      <c r="K38" s="28"/>
      <c r="L38" s="28"/>
      <c r="M38" s="28"/>
      <c r="N38" s="30">
        <v>1</v>
      </c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31" t="b">
        <f t="shared" si="1"/>
        <v>0</v>
      </c>
      <c r="AF38" s="28" t="b">
        <f t="shared" si="2"/>
        <v>1</v>
      </c>
      <c r="AG38" s="28"/>
      <c r="AH38" s="28"/>
      <c r="AI38" s="28" t="b">
        <f>COUNTIF(H38:Q38,100%) &gt;0</f>
        <v>1</v>
      </c>
      <c r="AJ38" s="28" t="b">
        <f>COUNTIF(R38:AD38,100%) &gt;0</f>
        <v>0</v>
      </c>
      <c r="AK38" s="29">
        <f>COUNTIF(H38:Q38,100%)</f>
        <v>1</v>
      </c>
      <c r="AL38" s="29">
        <f>COUNTIF(R38:AD38,100%)</f>
        <v>0</v>
      </c>
      <c r="AM38" s="28" t="s">
        <v>196</v>
      </c>
      <c r="AN38" s="28" t="s">
        <v>372</v>
      </c>
      <c r="AO38" s="27" t="s">
        <v>197</v>
      </c>
      <c r="AP38" s="26" t="s">
        <v>66</v>
      </c>
    </row>
    <row r="39" spans="1:60" s="25" customFormat="1" x14ac:dyDescent="0.2">
      <c r="A39" s="32"/>
      <c r="B39" s="28"/>
      <c r="C39" s="28"/>
      <c r="D39" s="28"/>
      <c r="E39" s="28"/>
      <c r="F39" s="28"/>
      <c r="G39" s="28"/>
      <c r="H39" s="31"/>
      <c r="I39" s="28"/>
      <c r="J39" s="28"/>
      <c r="K39" s="28"/>
      <c r="L39" s="28"/>
      <c r="M39" s="28"/>
      <c r="N39" s="30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31"/>
      <c r="AF39" s="28"/>
      <c r="AG39" s="28"/>
      <c r="AH39" s="28"/>
      <c r="AI39" s="28"/>
      <c r="AJ39" s="28"/>
      <c r="AK39" s="29"/>
      <c r="AL39" s="29"/>
      <c r="AM39" s="28"/>
      <c r="AN39" s="28"/>
      <c r="AO39" s="27"/>
      <c r="AP39" s="26"/>
    </row>
    <row r="40" spans="1:60" s="25" customFormat="1" x14ac:dyDescent="0.2">
      <c r="A40" s="32"/>
      <c r="B40" s="28"/>
      <c r="C40" s="28"/>
      <c r="D40" s="28"/>
      <c r="E40" s="28"/>
      <c r="F40" s="28"/>
      <c r="G40" s="28"/>
      <c r="H40" s="31"/>
      <c r="I40" s="28"/>
      <c r="J40" s="28"/>
      <c r="K40" s="28"/>
      <c r="L40" s="28"/>
      <c r="M40" s="28"/>
      <c r="N40" s="30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31"/>
      <c r="AF40" s="28"/>
      <c r="AG40" s="28"/>
      <c r="AH40" s="28"/>
      <c r="AI40" s="28"/>
      <c r="AJ40" s="28"/>
      <c r="AK40" s="29"/>
      <c r="AL40" s="29"/>
      <c r="AM40" s="28"/>
      <c r="AN40" s="28"/>
      <c r="AO40" s="27"/>
      <c r="AP40" s="26"/>
    </row>
    <row r="41" spans="1:60" s="25" customFormat="1" x14ac:dyDescent="0.2">
      <c r="A41" s="50">
        <v>256217</v>
      </c>
      <c r="B41" s="6" t="s">
        <v>81</v>
      </c>
      <c r="C41" s="6"/>
      <c r="D41" s="6"/>
      <c r="E41" s="6"/>
      <c r="F41" s="6"/>
      <c r="G41" s="6"/>
      <c r="H41" s="3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49">
        <v>1</v>
      </c>
      <c r="AD41" s="6"/>
      <c r="AE41" s="31" t="b">
        <f>COUNTIF(C41:G41,100%)&gt;0</f>
        <v>0</v>
      </c>
      <c r="AF41" s="6" t="b">
        <f>COUNTIF(H41:AD41,100%) &gt;0</f>
        <v>1</v>
      </c>
      <c r="AG41" s="6"/>
      <c r="AH41" s="6"/>
      <c r="AI41" s="6" t="b">
        <f>COUNTIF(H41:Q41,100%) &gt;0</f>
        <v>0</v>
      </c>
      <c r="AJ41" s="6" t="b">
        <f>COUNTIF(R41:AD41,100%) &gt;0</f>
        <v>1</v>
      </c>
      <c r="AK41" s="5">
        <f>COUNTIF(H41:Q41,100%)</f>
        <v>0</v>
      </c>
      <c r="AL41" s="5">
        <f>COUNTIF(R41:AD41,100%)</f>
        <v>1</v>
      </c>
      <c r="AM41" s="6" t="s">
        <v>194</v>
      </c>
      <c r="AN41" s="6" t="s">
        <v>372</v>
      </c>
      <c r="AO41" s="9" t="s">
        <v>195</v>
      </c>
      <c r="AP41" s="8" t="s">
        <v>66</v>
      </c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s="25" customFormat="1" x14ac:dyDescent="0.2">
      <c r="A42" s="50"/>
      <c r="B42" s="6"/>
      <c r="C42" s="6"/>
      <c r="D42" s="6"/>
      <c r="E42" s="6"/>
      <c r="F42" s="6"/>
      <c r="G42" s="6"/>
      <c r="H42" s="3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49"/>
      <c r="AD42" s="6"/>
      <c r="AE42" s="31"/>
      <c r="AF42" s="6"/>
      <c r="AG42" s="6"/>
      <c r="AH42" s="6"/>
      <c r="AI42" s="6"/>
      <c r="AJ42" s="6"/>
      <c r="AK42" s="5"/>
      <c r="AL42" s="5"/>
      <c r="AM42" s="6"/>
      <c r="AN42" s="6"/>
      <c r="AO42" s="9"/>
      <c r="AP42" s="8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s="2" customFormat="1" x14ac:dyDescent="0.2">
      <c r="A43" s="50">
        <v>284356</v>
      </c>
      <c r="B43" s="6" t="s">
        <v>166</v>
      </c>
      <c r="C43" s="6"/>
      <c r="D43" s="6"/>
      <c r="E43" s="6"/>
      <c r="F43" s="6"/>
      <c r="G43" s="6"/>
      <c r="H43" s="31"/>
      <c r="I43" s="6"/>
      <c r="J43" s="6"/>
      <c r="K43" s="6"/>
      <c r="L43" s="6"/>
      <c r="M43" s="6"/>
      <c r="N43" s="6"/>
      <c r="O43" s="6"/>
      <c r="P43" s="6"/>
      <c r="Q43" s="6"/>
      <c r="R43" s="49">
        <v>1</v>
      </c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31" t="b">
        <f>COUNTIF(C43:G43,100%)&gt;0</f>
        <v>0</v>
      </c>
      <c r="AF43" s="6" t="b">
        <f>COUNTIF(H43:AD43,100%) &gt;0</f>
        <v>1</v>
      </c>
      <c r="AG43" s="6"/>
      <c r="AH43" s="6"/>
      <c r="AI43" s="6" t="b">
        <f>COUNTIF(H43:Q43,100%) &gt;0</f>
        <v>0</v>
      </c>
      <c r="AJ43" s="6" t="b">
        <f>COUNTIF(R43:AD43,100%) &gt;0</f>
        <v>1</v>
      </c>
      <c r="AK43" s="5">
        <f>COUNTIF(H43:Q43,100%)</f>
        <v>0</v>
      </c>
      <c r="AL43" s="5">
        <f>COUNTIF(R43:AD43,100%)</f>
        <v>1</v>
      </c>
      <c r="AM43" s="6" t="s">
        <v>191</v>
      </c>
      <c r="AN43" s="6" t="s">
        <v>372</v>
      </c>
      <c r="AO43" s="9" t="s">
        <v>193</v>
      </c>
      <c r="AP43" s="8" t="s">
        <v>192</v>
      </c>
    </row>
    <row r="44" spans="1:60" s="2" customFormat="1" x14ac:dyDescent="0.2">
      <c r="A44" s="50"/>
      <c r="B44" s="6"/>
      <c r="C44" s="6"/>
      <c r="D44" s="6"/>
      <c r="E44" s="6"/>
      <c r="F44" s="6"/>
      <c r="G44" s="6"/>
      <c r="H44" s="31"/>
      <c r="I44" s="6"/>
      <c r="J44" s="6"/>
      <c r="K44" s="6"/>
      <c r="L44" s="6"/>
      <c r="M44" s="6"/>
      <c r="N44" s="6"/>
      <c r="O44" s="6"/>
      <c r="P44" s="6"/>
      <c r="Q44" s="6"/>
      <c r="R44" s="49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31"/>
      <c r="AF44" s="6"/>
      <c r="AG44" s="6"/>
      <c r="AH44" s="6"/>
      <c r="AI44" s="6"/>
      <c r="AJ44" s="6"/>
      <c r="AK44" s="5"/>
      <c r="AL44" s="5"/>
      <c r="AM44" s="6"/>
      <c r="AN44" s="6"/>
      <c r="AO44" s="9"/>
      <c r="AP44" s="8"/>
    </row>
    <row r="45" spans="1:60" s="2" customFormat="1" x14ac:dyDescent="0.2">
      <c r="A45" s="50">
        <v>337494</v>
      </c>
      <c r="B45" s="6" t="s">
        <v>70</v>
      </c>
      <c r="C45" s="6"/>
      <c r="D45" s="6"/>
      <c r="E45" s="6"/>
      <c r="F45" s="6"/>
      <c r="G45" s="6"/>
      <c r="H45" s="3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49">
        <v>1</v>
      </c>
      <c r="W45" s="6"/>
      <c r="X45" s="6"/>
      <c r="Y45" s="6"/>
      <c r="Z45" s="6"/>
      <c r="AA45" s="6"/>
      <c r="AB45" s="6"/>
      <c r="AC45" s="6"/>
      <c r="AD45" s="6"/>
      <c r="AE45" s="31" t="b">
        <f t="shared" ref="AE45:AE92" si="3">COUNTIF(C45:G45,100%)&gt;0</f>
        <v>0</v>
      </c>
      <c r="AF45" s="6" t="b">
        <f t="shared" ref="AF45:AF92" si="4">COUNTIF(H45:AD45,100%) &gt;0</f>
        <v>1</v>
      </c>
      <c r="AG45" s="6"/>
      <c r="AH45" s="6"/>
      <c r="AI45" s="6" t="b">
        <f>COUNTIF(H45:Q45,100%) &gt;0</f>
        <v>0</v>
      </c>
      <c r="AJ45" s="6" t="b">
        <f>COUNTIF(R45:AD45,100%) &gt;0</f>
        <v>1</v>
      </c>
      <c r="AK45" s="5">
        <f>COUNTIF(H45:Q45,100%)</f>
        <v>0</v>
      </c>
      <c r="AL45" s="5">
        <f>COUNTIF(R45:AD45,100%)</f>
        <v>1</v>
      </c>
      <c r="AM45" s="6" t="s">
        <v>188</v>
      </c>
      <c r="AN45" s="6" t="s">
        <v>372</v>
      </c>
      <c r="AO45" s="9" t="s">
        <v>190</v>
      </c>
      <c r="AP45" s="8" t="s">
        <v>189</v>
      </c>
    </row>
    <row r="46" spans="1:60" s="2" customFormat="1" x14ac:dyDescent="0.2">
      <c r="A46" s="50">
        <v>414594</v>
      </c>
      <c r="B46" s="6" t="s">
        <v>103</v>
      </c>
      <c r="C46" s="6"/>
      <c r="D46" s="6"/>
      <c r="E46" s="6"/>
      <c r="F46" s="6"/>
      <c r="G46" s="6"/>
      <c r="H46" s="3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49">
        <v>1</v>
      </c>
      <c r="AE46" s="45" t="b">
        <f t="shared" si="3"/>
        <v>0</v>
      </c>
      <c r="AF46" s="49" t="b">
        <f t="shared" si="4"/>
        <v>1</v>
      </c>
      <c r="AG46" s="49"/>
      <c r="AH46" s="49"/>
      <c r="AI46" s="49" t="b">
        <f>COUNTIF(H46:Q46,100%) &gt;0</f>
        <v>0</v>
      </c>
      <c r="AJ46" s="49" t="b">
        <f>COUNTIF(R46:AD46,100%) &gt;0</f>
        <v>1</v>
      </c>
      <c r="AK46" s="5">
        <f>COUNTIF(H46:Q46,100%)</f>
        <v>0</v>
      </c>
      <c r="AL46" s="5">
        <f>COUNTIF(R46:AD46,100%)</f>
        <v>1</v>
      </c>
      <c r="AM46" s="6" t="s">
        <v>185</v>
      </c>
      <c r="AN46" s="6" t="s">
        <v>372</v>
      </c>
      <c r="AO46" s="9" t="s">
        <v>187</v>
      </c>
      <c r="AP46" s="8" t="s">
        <v>186</v>
      </c>
    </row>
    <row r="47" spans="1:60" s="2" customFormat="1" x14ac:dyDescent="0.2">
      <c r="A47" s="50">
        <v>451666</v>
      </c>
      <c r="B47" s="6" t="s">
        <v>166</v>
      </c>
      <c r="C47" s="6"/>
      <c r="D47" s="49">
        <v>1</v>
      </c>
      <c r="E47" s="6"/>
      <c r="F47" s="6"/>
      <c r="G47" s="6"/>
      <c r="H47" s="3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31" t="b">
        <f t="shared" si="3"/>
        <v>1</v>
      </c>
      <c r="AF47" s="6" t="b">
        <f t="shared" si="4"/>
        <v>0</v>
      </c>
      <c r="AG47" s="6">
        <f>COUNTIF(C47:E47,100%)</f>
        <v>1</v>
      </c>
      <c r="AH47" s="6">
        <f>COUNTIF(F47:G47,100%)</f>
        <v>0</v>
      </c>
      <c r="AI47" s="6"/>
      <c r="AJ47" s="6"/>
      <c r="AM47" s="6" t="s">
        <v>337</v>
      </c>
      <c r="AN47" s="6" t="s">
        <v>372</v>
      </c>
      <c r="AO47" s="9" t="s">
        <v>336</v>
      </c>
      <c r="AP47" s="8" t="s">
        <v>335</v>
      </c>
    </row>
    <row r="48" spans="1:60" s="2" customFormat="1" x14ac:dyDescent="0.2">
      <c r="A48" s="50">
        <v>482235</v>
      </c>
      <c r="B48" s="6" t="s">
        <v>182</v>
      </c>
      <c r="C48" s="6"/>
      <c r="D48" s="6"/>
      <c r="E48" s="6"/>
      <c r="F48" s="6"/>
      <c r="G48" s="6"/>
      <c r="H48" s="31"/>
      <c r="I48" s="6"/>
      <c r="J48" s="6"/>
      <c r="K48" s="6"/>
      <c r="L48" s="6"/>
      <c r="M48" s="6"/>
      <c r="N48" s="6"/>
      <c r="O48" s="6"/>
      <c r="P48" s="6"/>
      <c r="Q48" s="6"/>
      <c r="R48" s="49">
        <v>1</v>
      </c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31" t="b">
        <f t="shared" si="3"/>
        <v>0</v>
      </c>
      <c r="AF48" s="6" t="b">
        <f t="shared" si="4"/>
        <v>1</v>
      </c>
      <c r="AG48" s="6"/>
      <c r="AH48" s="6"/>
      <c r="AI48" s="6" t="b">
        <f>COUNTIF(H48:Q48,100%) &gt;0</f>
        <v>0</v>
      </c>
      <c r="AJ48" s="6" t="b">
        <f>COUNTIF(R48:AD48,100%) &gt;0</f>
        <v>1</v>
      </c>
      <c r="AK48" s="5">
        <f>COUNTIF(H48:Q48,100%)</f>
        <v>0</v>
      </c>
      <c r="AL48" s="5">
        <f>COUNTIF(R48:AD48,100%)</f>
        <v>1</v>
      </c>
      <c r="AM48" s="6" t="s">
        <v>181</v>
      </c>
      <c r="AN48" s="6" t="s">
        <v>372</v>
      </c>
      <c r="AO48" s="9" t="s">
        <v>184</v>
      </c>
      <c r="AP48" s="8" t="s">
        <v>183</v>
      </c>
    </row>
    <row r="49" spans="1:60" s="2" customFormat="1" x14ac:dyDescent="0.2">
      <c r="A49" s="50">
        <v>492222</v>
      </c>
      <c r="B49" s="6" t="s">
        <v>114</v>
      </c>
      <c r="C49" s="6"/>
      <c r="D49" s="6"/>
      <c r="E49" s="49">
        <v>1</v>
      </c>
      <c r="F49" s="6"/>
      <c r="G49" s="6"/>
      <c r="H49" s="3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31" t="b">
        <f t="shared" si="3"/>
        <v>1</v>
      </c>
      <c r="AF49" s="6" t="b">
        <f t="shared" si="4"/>
        <v>0</v>
      </c>
      <c r="AG49" s="6">
        <f>COUNTIF(C49:E49,100%)</f>
        <v>1</v>
      </c>
      <c r="AH49" s="6">
        <f>COUNTIF(F49:G49,100%)</f>
        <v>0</v>
      </c>
      <c r="AI49" s="6"/>
      <c r="AJ49" s="6"/>
      <c r="AM49" s="6" t="s">
        <v>331</v>
      </c>
      <c r="AN49" s="6" t="s">
        <v>372</v>
      </c>
      <c r="AO49" s="9" t="s">
        <v>330</v>
      </c>
      <c r="AP49" s="8" t="s">
        <v>66</v>
      </c>
    </row>
    <row r="50" spans="1:60" s="2" customFormat="1" x14ac:dyDescent="0.2">
      <c r="A50" s="50">
        <v>498871</v>
      </c>
      <c r="B50" s="6" t="s">
        <v>74</v>
      </c>
      <c r="C50" s="6"/>
      <c r="D50" s="6"/>
      <c r="E50" s="6"/>
      <c r="F50" s="6"/>
      <c r="G50" s="6"/>
      <c r="H50" s="31"/>
      <c r="I50" s="6"/>
      <c r="J50" s="6"/>
      <c r="K50" s="6"/>
      <c r="L50" s="6"/>
      <c r="M50" s="6"/>
      <c r="N50" s="6"/>
      <c r="O50" s="6"/>
      <c r="P50" s="6"/>
      <c r="Q50" s="6"/>
      <c r="R50" s="49">
        <v>1</v>
      </c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31" t="b">
        <f t="shared" si="3"/>
        <v>0</v>
      </c>
      <c r="AF50" s="6" t="b">
        <f t="shared" si="4"/>
        <v>1</v>
      </c>
      <c r="AG50" s="6"/>
      <c r="AH50" s="6"/>
      <c r="AI50" s="6" t="b">
        <f>COUNTIF(H50:Q50,100%) &gt;0</f>
        <v>0</v>
      </c>
      <c r="AJ50" s="6" t="b">
        <f>COUNTIF(R50:AD50,100%) &gt;0</f>
        <v>1</v>
      </c>
      <c r="AK50" s="5">
        <f>COUNTIF(H50:Q50,100%)</f>
        <v>0</v>
      </c>
      <c r="AL50" s="5">
        <f>COUNTIF(R50:AD50,100%)</f>
        <v>1</v>
      </c>
      <c r="AM50" s="6" t="s">
        <v>178</v>
      </c>
      <c r="AN50" s="6" t="s">
        <v>372</v>
      </c>
      <c r="AO50" s="9" t="s">
        <v>180</v>
      </c>
      <c r="AP50" s="8" t="s">
        <v>179</v>
      </c>
    </row>
    <row r="51" spans="1:60" s="2" customFormat="1" x14ac:dyDescent="0.2">
      <c r="A51" s="50">
        <v>504192</v>
      </c>
      <c r="B51" s="6" t="s">
        <v>74</v>
      </c>
      <c r="C51" s="6"/>
      <c r="D51" s="6"/>
      <c r="E51" s="6"/>
      <c r="F51" s="6"/>
      <c r="G51" s="6"/>
      <c r="H51" s="31"/>
      <c r="I51" s="6"/>
      <c r="J51" s="6"/>
      <c r="K51" s="6"/>
      <c r="L51" s="6"/>
      <c r="M51" s="6"/>
      <c r="N51" s="6"/>
      <c r="O51" s="6"/>
      <c r="P51" s="6"/>
      <c r="Q51" s="6"/>
      <c r="R51" s="6"/>
      <c r="S51" s="49">
        <v>1</v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31" t="b">
        <f t="shared" si="3"/>
        <v>0</v>
      </c>
      <c r="AF51" s="6" t="b">
        <f t="shared" si="4"/>
        <v>1</v>
      </c>
      <c r="AG51" s="6"/>
      <c r="AH51" s="6"/>
      <c r="AI51" s="6" t="b">
        <f>COUNTIF(H51:Q51,100%) &gt;0</f>
        <v>0</v>
      </c>
      <c r="AJ51" s="6" t="b">
        <f>COUNTIF(R51:AD51,100%) &gt;0</f>
        <v>1</v>
      </c>
      <c r="AK51" s="5">
        <f>COUNTIF(H51:Q51,100%)</f>
        <v>0</v>
      </c>
      <c r="AL51" s="5">
        <f>COUNTIF(R51:AD51,100%)</f>
        <v>1</v>
      </c>
      <c r="AM51" s="6" t="s">
        <v>175</v>
      </c>
      <c r="AN51" s="6" t="s">
        <v>372</v>
      </c>
      <c r="AO51" s="9" t="s">
        <v>177</v>
      </c>
      <c r="AP51" s="8" t="s">
        <v>176</v>
      </c>
    </row>
    <row r="52" spans="1:60" s="2" customFormat="1" x14ac:dyDescent="0.2">
      <c r="A52" s="32">
        <v>565198</v>
      </c>
      <c r="B52" s="28" t="s">
        <v>173</v>
      </c>
      <c r="C52" s="28"/>
      <c r="D52" s="28"/>
      <c r="E52" s="28"/>
      <c r="F52" s="28"/>
      <c r="G52" s="28"/>
      <c r="H52" s="31"/>
      <c r="I52" s="30">
        <v>1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31" t="b">
        <f t="shared" si="3"/>
        <v>0</v>
      </c>
      <c r="AF52" s="28" t="b">
        <f t="shared" si="4"/>
        <v>1</v>
      </c>
      <c r="AG52" s="28"/>
      <c r="AH52" s="28"/>
      <c r="AI52" s="28" t="b">
        <f>COUNTIF(H52:Q52,100%) &gt;0</f>
        <v>1</v>
      </c>
      <c r="AJ52" s="28" t="b">
        <f>COUNTIF(R52:AD52,100%) &gt;0</f>
        <v>0</v>
      </c>
      <c r="AK52" s="29">
        <f>COUNTIF(H52:Q52,100%)</f>
        <v>1</v>
      </c>
      <c r="AL52" s="29">
        <f>COUNTIF(R52:AD52,100%)</f>
        <v>0</v>
      </c>
      <c r="AM52" s="28" t="s">
        <v>172</v>
      </c>
      <c r="AN52" s="28" t="s">
        <v>372</v>
      </c>
      <c r="AO52" s="27" t="s">
        <v>174</v>
      </c>
      <c r="AP52" s="26" t="s">
        <v>66</v>
      </c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</row>
    <row r="53" spans="1:60" s="2" customFormat="1" x14ac:dyDescent="0.2">
      <c r="A53" s="50">
        <v>568385</v>
      </c>
      <c r="B53" s="6" t="s">
        <v>166</v>
      </c>
      <c r="C53" s="6"/>
      <c r="D53" s="6"/>
      <c r="E53" s="6"/>
      <c r="F53" s="6"/>
      <c r="G53" s="6"/>
      <c r="H53" s="3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49">
        <v>1</v>
      </c>
      <c r="U53" s="6"/>
      <c r="V53" s="6"/>
      <c r="W53" s="6"/>
      <c r="X53" s="6"/>
      <c r="Y53" s="6"/>
      <c r="Z53" s="6"/>
      <c r="AA53" s="6"/>
      <c r="AB53" s="6"/>
      <c r="AC53" s="6"/>
      <c r="AD53" s="6"/>
      <c r="AE53" s="31" t="b">
        <f t="shared" si="3"/>
        <v>0</v>
      </c>
      <c r="AF53" s="6" t="b">
        <f t="shared" si="4"/>
        <v>1</v>
      </c>
      <c r="AG53" s="6"/>
      <c r="AH53" s="6"/>
      <c r="AI53" s="6" t="b">
        <f>COUNTIF(H53:Q53,100%) &gt;0</f>
        <v>0</v>
      </c>
      <c r="AJ53" s="6" t="b">
        <f>COUNTIF(R53:AD53,100%) &gt;0</f>
        <v>1</v>
      </c>
      <c r="AK53" s="5">
        <f>COUNTIF(H53:Q53,100%)</f>
        <v>0</v>
      </c>
      <c r="AL53" s="5">
        <f>COUNTIF(R53:AD53,100%)</f>
        <v>1</v>
      </c>
      <c r="AM53" s="6" t="s">
        <v>170</v>
      </c>
      <c r="AN53" s="6" t="s">
        <v>64</v>
      </c>
      <c r="AO53" s="9" t="s">
        <v>171</v>
      </c>
      <c r="AP53" s="8" t="s">
        <v>66</v>
      </c>
    </row>
    <row r="54" spans="1:60" s="2" customFormat="1" x14ac:dyDescent="0.2">
      <c r="A54" s="50">
        <v>758238</v>
      </c>
      <c r="B54" s="6" t="s">
        <v>89</v>
      </c>
      <c r="C54" s="6"/>
      <c r="D54" s="49">
        <v>1</v>
      </c>
      <c r="E54" s="6"/>
      <c r="F54" s="6"/>
      <c r="G54" s="6"/>
      <c r="H54" s="3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31" t="b">
        <f t="shared" si="3"/>
        <v>1</v>
      </c>
      <c r="AF54" s="6" t="b">
        <f t="shared" si="4"/>
        <v>0</v>
      </c>
      <c r="AG54" s="6">
        <f>COUNTIF(C54:E54,100%)</f>
        <v>1</v>
      </c>
      <c r="AH54" s="6">
        <f>COUNTIF(F54:G54,100%)</f>
        <v>0</v>
      </c>
      <c r="AI54" s="6"/>
      <c r="AJ54" s="6"/>
      <c r="AM54" s="6" t="s">
        <v>329</v>
      </c>
      <c r="AN54" s="6" t="s">
        <v>372</v>
      </c>
      <c r="AO54" s="9" t="s">
        <v>328</v>
      </c>
      <c r="AP54" s="8" t="s">
        <v>327</v>
      </c>
    </row>
    <row r="55" spans="1:60" s="25" customFormat="1" x14ac:dyDescent="0.2">
      <c r="A55" s="50">
        <v>771126</v>
      </c>
      <c r="B55" s="6" t="s">
        <v>134</v>
      </c>
      <c r="C55" s="6"/>
      <c r="D55" s="6"/>
      <c r="E55" s="6"/>
      <c r="F55" s="6"/>
      <c r="G55" s="6"/>
      <c r="H55" s="3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49">
        <v>1</v>
      </c>
      <c r="AD55" s="6"/>
      <c r="AE55" s="31" t="b">
        <f t="shared" si="3"/>
        <v>0</v>
      </c>
      <c r="AF55" s="6" t="b">
        <f t="shared" si="4"/>
        <v>1</v>
      </c>
      <c r="AG55" s="6"/>
      <c r="AH55" s="6"/>
      <c r="AI55" s="6" t="b">
        <f t="shared" ref="AI55:AI92" si="5">COUNTIF(H55:Q55,100%) &gt;0</f>
        <v>0</v>
      </c>
      <c r="AJ55" s="6" t="b">
        <f t="shared" ref="AJ55:AJ92" si="6">COUNTIF(R55:AD55,100%) &gt;0</f>
        <v>1</v>
      </c>
      <c r="AK55" s="5">
        <f t="shared" ref="AK55:AK92" si="7">COUNTIF(H55:Q55,100%)</f>
        <v>0</v>
      </c>
      <c r="AL55" s="5">
        <f t="shared" ref="AL55:AL92" si="8">COUNTIF(R55:AD55,100%)</f>
        <v>1</v>
      </c>
      <c r="AM55" s="6" t="s">
        <v>169</v>
      </c>
      <c r="AN55" s="6" t="s">
        <v>372</v>
      </c>
      <c r="AO55" s="9" t="s">
        <v>136</v>
      </c>
      <c r="AP55" s="8" t="s">
        <v>135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spans="1:60" s="25" customFormat="1" x14ac:dyDescent="0.2">
      <c r="A56" s="50">
        <v>771129</v>
      </c>
      <c r="B56" s="6" t="s">
        <v>168</v>
      </c>
      <c r="C56" s="6"/>
      <c r="D56" s="6"/>
      <c r="E56" s="6"/>
      <c r="F56" s="6"/>
      <c r="G56" s="6"/>
      <c r="H56" s="3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49">
        <v>1</v>
      </c>
      <c r="AD56" s="6"/>
      <c r="AE56" s="31" t="b">
        <f t="shared" si="3"/>
        <v>0</v>
      </c>
      <c r="AF56" s="6" t="b">
        <f t="shared" si="4"/>
        <v>1</v>
      </c>
      <c r="AG56" s="6"/>
      <c r="AH56" s="6"/>
      <c r="AI56" s="6" t="b">
        <f t="shared" si="5"/>
        <v>0</v>
      </c>
      <c r="AJ56" s="6" t="b">
        <f t="shared" si="6"/>
        <v>1</v>
      </c>
      <c r="AK56" s="5">
        <f t="shared" si="7"/>
        <v>0</v>
      </c>
      <c r="AL56" s="5">
        <f t="shared" si="8"/>
        <v>1</v>
      </c>
      <c r="AM56" s="6" t="s">
        <v>167</v>
      </c>
      <c r="AN56" s="6" t="s">
        <v>372</v>
      </c>
      <c r="AO56" s="9" t="s">
        <v>136</v>
      </c>
      <c r="AP56" s="8" t="s">
        <v>135</v>
      </c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spans="1:60" s="25" customFormat="1" x14ac:dyDescent="0.2">
      <c r="A57" s="32">
        <v>771136</v>
      </c>
      <c r="B57" s="28" t="s">
        <v>166</v>
      </c>
      <c r="C57" s="28"/>
      <c r="D57" s="28"/>
      <c r="E57" s="28"/>
      <c r="F57" s="28"/>
      <c r="G57" s="28"/>
      <c r="H57" s="31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30">
        <v>1</v>
      </c>
      <c r="AD57" s="28"/>
      <c r="AE57" s="31" t="b">
        <f t="shared" si="3"/>
        <v>0</v>
      </c>
      <c r="AF57" s="28" t="b">
        <f t="shared" si="4"/>
        <v>1</v>
      </c>
      <c r="AG57" s="28"/>
      <c r="AH57" s="28"/>
      <c r="AI57" s="28" t="b">
        <f t="shared" si="5"/>
        <v>0</v>
      </c>
      <c r="AJ57" s="28" t="b">
        <f t="shared" si="6"/>
        <v>1</v>
      </c>
      <c r="AK57" s="29">
        <f t="shared" si="7"/>
        <v>0</v>
      </c>
      <c r="AL57" s="29">
        <f t="shared" si="8"/>
        <v>1</v>
      </c>
      <c r="AM57" s="28" t="s">
        <v>165</v>
      </c>
      <c r="AN57" s="28" t="s">
        <v>372</v>
      </c>
      <c r="AO57" s="27" t="s">
        <v>136</v>
      </c>
      <c r="AP57" s="26" t="s">
        <v>135</v>
      </c>
    </row>
    <row r="58" spans="1:60" s="25" customFormat="1" x14ac:dyDescent="0.2">
      <c r="A58" s="32">
        <v>771138</v>
      </c>
      <c r="B58" s="28" t="s">
        <v>81</v>
      </c>
      <c r="C58" s="28"/>
      <c r="D58" s="28"/>
      <c r="E58" s="28"/>
      <c r="F58" s="28"/>
      <c r="G58" s="28"/>
      <c r="H58" s="31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30">
        <v>1</v>
      </c>
      <c r="AD58" s="28"/>
      <c r="AE58" s="31" t="b">
        <f t="shared" si="3"/>
        <v>0</v>
      </c>
      <c r="AF58" s="28" t="b">
        <f t="shared" si="4"/>
        <v>1</v>
      </c>
      <c r="AG58" s="28"/>
      <c r="AH58" s="28"/>
      <c r="AI58" s="28" t="b">
        <f t="shared" si="5"/>
        <v>0</v>
      </c>
      <c r="AJ58" s="28" t="b">
        <f t="shared" si="6"/>
        <v>1</v>
      </c>
      <c r="AK58" s="29">
        <f t="shared" si="7"/>
        <v>0</v>
      </c>
      <c r="AL58" s="29">
        <f t="shared" si="8"/>
        <v>1</v>
      </c>
      <c r="AM58" s="28" t="s">
        <v>164</v>
      </c>
      <c r="AN58" s="28" t="s">
        <v>372</v>
      </c>
      <c r="AO58" s="27" t="s">
        <v>136</v>
      </c>
      <c r="AP58" s="26" t="s">
        <v>135</v>
      </c>
    </row>
    <row r="59" spans="1:60" s="25" customFormat="1" x14ac:dyDescent="0.2">
      <c r="A59" s="32">
        <v>771150</v>
      </c>
      <c r="B59" s="28" t="s">
        <v>74</v>
      </c>
      <c r="C59" s="28"/>
      <c r="D59" s="28"/>
      <c r="E59" s="28"/>
      <c r="F59" s="28"/>
      <c r="G59" s="28"/>
      <c r="H59" s="31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30">
        <v>1</v>
      </c>
      <c r="AD59" s="28"/>
      <c r="AE59" s="31" t="b">
        <f t="shared" si="3"/>
        <v>0</v>
      </c>
      <c r="AF59" s="28" t="b">
        <f t="shared" si="4"/>
        <v>1</v>
      </c>
      <c r="AG59" s="28"/>
      <c r="AH59" s="28"/>
      <c r="AI59" s="28" t="b">
        <f t="shared" si="5"/>
        <v>0</v>
      </c>
      <c r="AJ59" s="28" t="b">
        <f t="shared" si="6"/>
        <v>1</v>
      </c>
      <c r="AK59" s="29">
        <f t="shared" si="7"/>
        <v>0</v>
      </c>
      <c r="AL59" s="29">
        <f t="shared" si="8"/>
        <v>1</v>
      </c>
      <c r="AM59" s="28" t="s">
        <v>163</v>
      </c>
      <c r="AN59" s="28" t="s">
        <v>372</v>
      </c>
      <c r="AO59" s="27" t="s">
        <v>136</v>
      </c>
      <c r="AP59" s="26" t="s">
        <v>135</v>
      </c>
    </row>
    <row r="60" spans="1:60" s="25" customFormat="1" x14ac:dyDescent="0.2">
      <c r="A60" s="32">
        <v>771183</v>
      </c>
      <c r="B60" s="28" t="s">
        <v>154</v>
      </c>
      <c r="C60" s="28"/>
      <c r="D60" s="28"/>
      <c r="E60" s="28"/>
      <c r="F60" s="28"/>
      <c r="G60" s="28"/>
      <c r="H60" s="31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30">
        <v>1</v>
      </c>
      <c r="AD60" s="28"/>
      <c r="AE60" s="31" t="b">
        <f t="shared" si="3"/>
        <v>0</v>
      </c>
      <c r="AF60" s="28" t="b">
        <f t="shared" si="4"/>
        <v>1</v>
      </c>
      <c r="AG60" s="28"/>
      <c r="AH60" s="28"/>
      <c r="AI60" s="28" t="b">
        <f t="shared" si="5"/>
        <v>0</v>
      </c>
      <c r="AJ60" s="28" t="b">
        <f t="shared" si="6"/>
        <v>1</v>
      </c>
      <c r="AK60" s="29">
        <f t="shared" si="7"/>
        <v>0</v>
      </c>
      <c r="AL60" s="29">
        <f t="shared" si="8"/>
        <v>1</v>
      </c>
      <c r="AM60" s="28" t="s">
        <v>162</v>
      </c>
      <c r="AN60" s="28" t="s">
        <v>372</v>
      </c>
      <c r="AO60" s="27" t="s">
        <v>136</v>
      </c>
      <c r="AP60" s="26" t="s">
        <v>135</v>
      </c>
    </row>
    <row r="61" spans="1:60" s="25" customFormat="1" x14ac:dyDescent="0.2">
      <c r="A61" s="32">
        <v>771186</v>
      </c>
      <c r="B61" s="28" t="s">
        <v>161</v>
      </c>
      <c r="C61" s="28"/>
      <c r="D61" s="28"/>
      <c r="E61" s="28"/>
      <c r="F61" s="28"/>
      <c r="G61" s="28"/>
      <c r="H61" s="31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30">
        <v>1</v>
      </c>
      <c r="AD61" s="28"/>
      <c r="AE61" s="31" t="b">
        <f t="shared" si="3"/>
        <v>0</v>
      </c>
      <c r="AF61" s="28" t="b">
        <f t="shared" si="4"/>
        <v>1</v>
      </c>
      <c r="AG61" s="28"/>
      <c r="AH61" s="28"/>
      <c r="AI61" s="28" t="b">
        <f t="shared" si="5"/>
        <v>0</v>
      </c>
      <c r="AJ61" s="28" t="b">
        <f t="shared" si="6"/>
        <v>1</v>
      </c>
      <c r="AK61" s="29">
        <f t="shared" si="7"/>
        <v>0</v>
      </c>
      <c r="AL61" s="29">
        <f t="shared" si="8"/>
        <v>1</v>
      </c>
      <c r="AM61" s="28" t="s">
        <v>160</v>
      </c>
      <c r="AN61" s="28" t="s">
        <v>372</v>
      </c>
      <c r="AO61" s="27" t="s">
        <v>136</v>
      </c>
      <c r="AP61" s="26" t="s">
        <v>135</v>
      </c>
    </row>
    <row r="62" spans="1:60" s="25" customFormat="1" x14ac:dyDescent="0.2">
      <c r="A62" s="32">
        <v>771189</v>
      </c>
      <c r="B62" s="28" t="s">
        <v>70</v>
      </c>
      <c r="C62" s="28"/>
      <c r="D62" s="28"/>
      <c r="E62" s="28"/>
      <c r="F62" s="28"/>
      <c r="G62" s="28"/>
      <c r="H62" s="31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30">
        <v>1</v>
      </c>
      <c r="AD62" s="28"/>
      <c r="AE62" s="31" t="b">
        <f t="shared" si="3"/>
        <v>0</v>
      </c>
      <c r="AF62" s="28" t="b">
        <f t="shared" si="4"/>
        <v>1</v>
      </c>
      <c r="AG62" s="28"/>
      <c r="AH62" s="28"/>
      <c r="AI62" s="28" t="b">
        <f t="shared" si="5"/>
        <v>0</v>
      </c>
      <c r="AJ62" s="28" t="b">
        <f t="shared" si="6"/>
        <v>1</v>
      </c>
      <c r="AK62" s="29">
        <f t="shared" si="7"/>
        <v>0</v>
      </c>
      <c r="AL62" s="29">
        <f t="shared" si="8"/>
        <v>1</v>
      </c>
      <c r="AM62" s="28" t="s">
        <v>159</v>
      </c>
      <c r="AN62" s="28" t="s">
        <v>64</v>
      </c>
      <c r="AO62" s="27" t="s">
        <v>136</v>
      </c>
      <c r="AP62" s="26" t="s">
        <v>135</v>
      </c>
    </row>
    <row r="63" spans="1:60" s="25" customFormat="1" x14ac:dyDescent="0.2">
      <c r="A63" s="32">
        <v>771193</v>
      </c>
      <c r="B63" s="28" t="s">
        <v>158</v>
      </c>
      <c r="C63" s="28"/>
      <c r="D63" s="28"/>
      <c r="E63" s="28"/>
      <c r="F63" s="28"/>
      <c r="G63" s="28"/>
      <c r="H63" s="31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30">
        <v>1</v>
      </c>
      <c r="AD63" s="28"/>
      <c r="AE63" s="31" t="b">
        <f t="shared" si="3"/>
        <v>0</v>
      </c>
      <c r="AF63" s="28" t="b">
        <f t="shared" si="4"/>
        <v>1</v>
      </c>
      <c r="AG63" s="28"/>
      <c r="AH63" s="28"/>
      <c r="AI63" s="28" t="b">
        <f t="shared" si="5"/>
        <v>0</v>
      </c>
      <c r="AJ63" s="28" t="b">
        <f t="shared" si="6"/>
        <v>1</v>
      </c>
      <c r="AK63" s="29">
        <f t="shared" si="7"/>
        <v>0</v>
      </c>
      <c r="AL63" s="29">
        <f t="shared" si="8"/>
        <v>1</v>
      </c>
      <c r="AM63" s="28" t="s">
        <v>157</v>
      </c>
      <c r="AN63" s="28" t="s">
        <v>372</v>
      </c>
      <c r="AO63" s="27" t="s">
        <v>136</v>
      </c>
      <c r="AP63" s="26" t="s">
        <v>135</v>
      </c>
    </row>
    <row r="64" spans="1:60" s="25" customFormat="1" x14ac:dyDescent="0.2">
      <c r="A64" s="32">
        <v>771201</v>
      </c>
      <c r="B64" s="28" t="s">
        <v>156</v>
      </c>
      <c r="C64" s="28"/>
      <c r="D64" s="28"/>
      <c r="E64" s="28"/>
      <c r="F64" s="28"/>
      <c r="G64" s="28"/>
      <c r="H64" s="31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30">
        <v>1</v>
      </c>
      <c r="AD64" s="28"/>
      <c r="AE64" s="31" t="b">
        <f t="shared" si="3"/>
        <v>0</v>
      </c>
      <c r="AF64" s="28" t="b">
        <f t="shared" si="4"/>
        <v>1</v>
      </c>
      <c r="AG64" s="28"/>
      <c r="AH64" s="28"/>
      <c r="AI64" s="28" t="b">
        <f t="shared" si="5"/>
        <v>0</v>
      </c>
      <c r="AJ64" s="28" t="b">
        <f t="shared" si="6"/>
        <v>1</v>
      </c>
      <c r="AK64" s="29">
        <f t="shared" si="7"/>
        <v>0</v>
      </c>
      <c r="AL64" s="29">
        <f t="shared" si="8"/>
        <v>1</v>
      </c>
      <c r="AM64" s="28" t="s">
        <v>155</v>
      </c>
      <c r="AN64" s="28" t="s">
        <v>372</v>
      </c>
      <c r="AO64" s="27" t="s">
        <v>136</v>
      </c>
      <c r="AP64" s="26" t="s">
        <v>135</v>
      </c>
    </row>
    <row r="65" spans="1:42" s="25" customFormat="1" x14ac:dyDescent="0.2">
      <c r="A65" s="32">
        <v>771207</v>
      </c>
      <c r="B65" s="28" t="s">
        <v>154</v>
      </c>
      <c r="C65" s="28"/>
      <c r="D65" s="28"/>
      <c r="E65" s="28"/>
      <c r="F65" s="28"/>
      <c r="G65" s="28"/>
      <c r="H65" s="31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30">
        <v>1</v>
      </c>
      <c r="AD65" s="28"/>
      <c r="AE65" s="31" t="b">
        <f t="shared" si="3"/>
        <v>0</v>
      </c>
      <c r="AF65" s="28" t="b">
        <f t="shared" si="4"/>
        <v>1</v>
      </c>
      <c r="AG65" s="28"/>
      <c r="AH65" s="28"/>
      <c r="AI65" s="28" t="b">
        <f t="shared" si="5"/>
        <v>0</v>
      </c>
      <c r="AJ65" s="28" t="b">
        <f t="shared" si="6"/>
        <v>1</v>
      </c>
      <c r="AK65" s="29">
        <f t="shared" si="7"/>
        <v>0</v>
      </c>
      <c r="AL65" s="29">
        <f t="shared" si="8"/>
        <v>1</v>
      </c>
      <c r="AM65" s="28" t="s">
        <v>153</v>
      </c>
      <c r="AN65" s="28" t="s">
        <v>372</v>
      </c>
      <c r="AO65" s="27" t="s">
        <v>136</v>
      </c>
      <c r="AP65" s="26" t="s">
        <v>135</v>
      </c>
    </row>
    <row r="66" spans="1:42" s="25" customFormat="1" x14ac:dyDescent="0.2">
      <c r="A66" s="32">
        <v>771210</v>
      </c>
      <c r="B66" s="28" t="s">
        <v>89</v>
      </c>
      <c r="C66" s="28"/>
      <c r="D66" s="28"/>
      <c r="E66" s="28"/>
      <c r="F66" s="28"/>
      <c r="G66" s="28"/>
      <c r="H66" s="31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30">
        <v>1</v>
      </c>
      <c r="AD66" s="28"/>
      <c r="AE66" s="31" t="b">
        <f t="shared" si="3"/>
        <v>0</v>
      </c>
      <c r="AF66" s="28" t="b">
        <f t="shared" si="4"/>
        <v>1</v>
      </c>
      <c r="AG66" s="28"/>
      <c r="AH66" s="28"/>
      <c r="AI66" s="28" t="b">
        <f t="shared" si="5"/>
        <v>0</v>
      </c>
      <c r="AJ66" s="28" t="b">
        <f t="shared" si="6"/>
        <v>1</v>
      </c>
      <c r="AK66" s="29">
        <f t="shared" si="7"/>
        <v>0</v>
      </c>
      <c r="AL66" s="29">
        <f t="shared" si="8"/>
        <v>1</v>
      </c>
      <c r="AM66" s="28" t="s">
        <v>152</v>
      </c>
      <c r="AN66" s="28" t="s">
        <v>64</v>
      </c>
      <c r="AO66" s="27" t="s">
        <v>136</v>
      </c>
      <c r="AP66" s="26" t="s">
        <v>135</v>
      </c>
    </row>
    <row r="67" spans="1:42" s="25" customFormat="1" x14ac:dyDescent="0.2">
      <c r="A67" s="32">
        <v>771222</v>
      </c>
      <c r="B67" s="28" t="s">
        <v>151</v>
      </c>
      <c r="C67" s="28"/>
      <c r="D67" s="28"/>
      <c r="E67" s="28"/>
      <c r="F67" s="28"/>
      <c r="G67" s="28"/>
      <c r="H67" s="31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30">
        <v>1</v>
      </c>
      <c r="AD67" s="28"/>
      <c r="AE67" s="31" t="b">
        <f t="shared" si="3"/>
        <v>0</v>
      </c>
      <c r="AF67" s="28" t="b">
        <f t="shared" si="4"/>
        <v>1</v>
      </c>
      <c r="AG67" s="28"/>
      <c r="AH67" s="28"/>
      <c r="AI67" s="28" t="b">
        <f t="shared" si="5"/>
        <v>0</v>
      </c>
      <c r="AJ67" s="28" t="b">
        <f t="shared" si="6"/>
        <v>1</v>
      </c>
      <c r="AK67" s="29">
        <f t="shared" si="7"/>
        <v>0</v>
      </c>
      <c r="AL67" s="29">
        <f t="shared" si="8"/>
        <v>1</v>
      </c>
      <c r="AM67" s="28" t="s">
        <v>150</v>
      </c>
      <c r="AN67" s="28" t="s">
        <v>64</v>
      </c>
      <c r="AO67" s="27" t="s">
        <v>136</v>
      </c>
      <c r="AP67" s="26" t="s">
        <v>135</v>
      </c>
    </row>
    <row r="68" spans="1:42" s="25" customFormat="1" x14ac:dyDescent="0.2">
      <c r="A68" s="32">
        <v>771225</v>
      </c>
      <c r="B68" s="28" t="s">
        <v>149</v>
      </c>
      <c r="C68" s="28"/>
      <c r="D68" s="28"/>
      <c r="E68" s="28"/>
      <c r="F68" s="28"/>
      <c r="G68" s="28"/>
      <c r="H68" s="31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30">
        <v>1</v>
      </c>
      <c r="AD68" s="28"/>
      <c r="AE68" s="31" t="b">
        <f t="shared" si="3"/>
        <v>0</v>
      </c>
      <c r="AF68" s="28" t="b">
        <f t="shared" si="4"/>
        <v>1</v>
      </c>
      <c r="AG68" s="28"/>
      <c r="AH68" s="28"/>
      <c r="AI68" s="28" t="b">
        <f t="shared" si="5"/>
        <v>0</v>
      </c>
      <c r="AJ68" s="28" t="b">
        <f t="shared" si="6"/>
        <v>1</v>
      </c>
      <c r="AK68" s="29">
        <f t="shared" si="7"/>
        <v>0</v>
      </c>
      <c r="AL68" s="29">
        <f t="shared" si="8"/>
        <v>1</v>
      </c>
      <c r="AM68" s="28" t="s">
        <v>148</v>
      </c>
      <c r="AN68" s="28" t="s">
        <v>64</v>
      </c>
      <c r="AO68" s="27" t="s">
        <v>136</v>
      </c>
      <c r="AP68" s="26" t="s">
        <v>135</v>
      </c>
    </row>
    <row r="69" spans="1:42" s="25" customFormat="1" x14ac:dyDescent="0.2">
      <c r="A69" s="32">
        <v>771228</v>
      </c>
      <c r="B69" s="28" t="s">
        <v>70</v>
      </c>
      <c r="C69" s="28"/>
      <c r="D69" s="28"/>
      <c r="E69" s="28"/>
      <c r="F69" s="28"/>
      <c r="G69" s="28"/>
      <c r="H69" s="31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30">
        <v>1</v>
      </c>
      <c r="AD69" s="28"/>
      <c r="AE69" s="31" t="b">
        <f t="shared" si="3"/>
        <v>0</v>
      </c>
      <c r="AF69" s="28" t="b">
        <f t="shared" si="4"/>
        <v>1</v>
      </c>
      <c r="AG69" s="28"/>
      <c r="AH69" s="28"/>
      <c r="AI69" s="28" t="b">
        <f t="shared" si="5"/>
        <v>0</v>
      </c>
      <c r="AJ69" s="28" t="b">
        <f t="shared" si="6"/>
        <v>1</v>
      </c>
      <c r="AK69" s="29">
        <f t="shared" si="7"/>
        <v>0</v>
      </c>
      <c r="AL69" s="29">
        <f t="shared" si="8"/>
        <v>1</v>
      </c>
      <c r="AM69" s="28" t="s">
        <v>147</v>
      </c>
      <c r="AN69" s="28" t="s">
        <v>64</v>
      </c>
      <c r="AO69" s="27" t="s">
        <v>136</v>
      </c>
      <c r="AP69" s="26" t="s">
        <v>135</v>
      </c>
    </row>
    <row r="70" spans="1:42" s="25" customFormat="1" x14ac:dyDescent="0.2">
      <c r="A70" s="32">
        <v>771231</v>
      </c>
      <c r="B70" s="28" t="s">
        <v>89</v>
      </c>
      <c r="C70" s="28"/>
      <c r="D70" s="28"/>
      <c r="E70" s="28"/>
      <c r="F70" s="28"/>
      <c r="G70" s="28"/>
      <c r="H70" s="31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30">
        <v>1</v>
      </c>
      <c r="AD70" s="28"/>
      <c r="AE70" s="31" t="b">
        <f t="shared" si="3"/>
        <v>0</v>
      </c>
      <c r="AF70" s="28" t="b">
        <f t="shared" si="4"/>
        <v>1</v>
      </c>
      <c r="AG70" s="28"/>
      <c r="AH70" s="28"/>
      <c r="AI70" s="28" t="b">
        <f t="shared" si="5"/>
        <v>0</v>
      </c>
      <c r="AJ70" s="28" t="b">
        <f t="shared" si="6"/>
        <v>1</v>
      </c>
      <c r="AK70" s="29">
        <f t="shared" si="7"/>
        <v>0</v>
      </c>
      <c r="AL70" s="29">
        <f t="shared" si="8"/>
        <v>1</v>
      </c>
      <c r="AM70" s="28" t="s">
        <v>146</v>
      </c>
      <c r="AN70" s="28" t="s">
        <v>64</v>
      </c>
      <c r="AO70" s="27" t="s">
        <v>136</v>
      </c>
      <c r="AP70" s="26" t="s">
        <v>135</v>
      </c>
    </row>
    <row r="71" spans="1:42" s="25" customFormat="1" x14ac:dyDescent="0.2">
      <c r="A71" s="32">
        <v>771237</v>
      </c>
      <c r="B71" s="28" t="s">
        <v>114</v>
      </c>
      <c r="C71" s="28"/>
      <c r="D71" s="28"/>
      <c r="E71" s="28"/>
      <c r="F71" s="28"/>
      <c r="G71" s="28"/>
      <c r="H71" s="31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30">
        <v>1</v>
      </c>
      <c r="AD71" s="28"/>
      <c r="AE71" s="31" t="b">
        <f t="shared" si="3"/>
        <v>0</v>
      </c>
      <c r="AF71" s="28" t="b">
        <f t="shared" si="4"/>
        <v>1</v>
      </c>
      <c r="AG71" s="28"/>
      <c r="AH71" s="28"/>
      <c r="AI71" s="28" t="b">
        <f t="shared" si="5"/>
        <v>0</v>
      </c>
      <c r="AJ71" s="28" t="b">
        <f t="shared" si="6"/>
        <v>1</v>
      </c>
      <c r="AK71" s="29">
        <f t="shared" si="7"/>
        <v>0</v>
      </c>
      <c r="AL71" s="29">
        <f t="shared" si="8"/>
        <v>1</v>
      </c>
      <c r="AM71" s="28" t="s">
        <v>145</v>
      </c>
      <c r="AN71" s="28" t="s">
        <v>64</v>
      </c>
      <c r="AO71" s="27" t="s">
        <v>136</v>
      </c>
      <c r="AP71" s="26" t="s">
        <v>135</v>
      </c>
    </row>
    <row r="72" spans="1:42" s="25" customFormat="1" x14ac:dyDescent="0.2">
      <c r="A72" s="32">
        <v>771240</v>
      </c>
      <c r="B72" s="28" t="s">
        <v>144</v>
      </c>
      <c r="C72" s="28"/>
      <c r="D72" s="28"/>
      <c r="E72" s="28"/>
      <c r="F72" s="28"/>
      <c r="G72" s="28"/>
      <c r="H72" s="31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30">
        <v>1</v>
      </c>
      <c r="AD72" s="28"/>
      <c r="AE72" s="31" t="b">
        <f t="shared" si="3"/>
        <v>0</v>
      </c>
      <c r="AF72" s="28" t="b">
        <f t="shared" si="4"/>
        <v>1</v>
      </c>
      <c r="AG72" s="28"/>
      <c r="AH72" s="28"/>
      <c r="AI72" s="28" t="b">
        <f t="shared" si="5"/>
        <v>0</v>
      </c>
      <c r="AJ72" s="28" t="b">
        <f t="shared" si="6"/>
        <v>1</v>
      </c>
      <c r="AK72" s="29">
        <f t="shared" si="7"/>
        <v>0</v>
      </c>
      <c r="AL72" s="29">
        <f t="shared" si="8"/>
        <v>1</v>
      </c>
      <c r="AM72" s="28" t="s">
        <v>143</v>
      </c>
      <c r="AN72" s="28" t="s">
        <v>372</v>
      </c>
      <c r="AO72" s="27" t="s">
        <v>136</v>
      </c>
      <c r="AP72" s="26" t="s">
        <v>135</v>
      </c>
    </row>
    <row r="73" spans="1:42" s="25" customFormat="1" x14ac:dyDescent="0.2">
      <c r="A73" s="32">
        <v>771246</v>
      </c>
      <c r="B73" s="28" t="s">
        <v>114</v>
      </c>
      <c r="C73" s="28"/>
      <c r="D73" s="28"/>
      <c r="E73" s="28"/>
      <c r="F73" s="28"/>
      <c r="G73" s="28"/>
      <c r="H73" s="31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30">
        <v>1</v>
      </c>
      <c r="AD73" s="28"/>
      <c r="AE73" s="31" t="b">
        <f t="shared" si="3"/>
        <v>0</v>
      </c>
      <c r="AF73" s="28" t="b">
        <f t="shared" si="4"/>
        <v>1</v>
      </c>
      <c r="AG73" s="28"/>
      <c r="AH73" s="28"/>
      <c r="AI73" s="28" t="b">
        <f t="shared" si="5"/>
        <v>0</v>
      </c>
      <c r="AJ73" s="28" t="b">
        <f t="shared" si="6"/>
        <v>1</v>
      </c>
      <c r="AK73" s="29">
        <f t="shared" si="7"/>
        <v>0</v>
      </c>
      <c r="AL73" s="29">
        <f t="shared" si="8"/>
        <v>1</v>
      </c>
      <c r="AM73" s="28" t="s">
        <v>142</v>
      </c>
      <c r="AN73" s="28" t="s">
        <v>64</v>
      </c>
      <c r="AO73" s="27" t="s">
        <v>136</v>
      </c>
      <c r="AP73" s="26" t="s">
        <v>135</v>
      </c>
    </row>
    <row r="74" spans="1:42" s="25" customFormat="1" x14ac:dyDescent="0.2">
      <c r="A74" s="32">
        <v>771249</v>
      </c>
      <c r="B74" s="28" t="s">
        <v>93</v>
      </c>
      <c r="C74" s="28"/>
      <c r="D74" s="28"/>
      <c r="E74" s="28"/>
      <c r="F74" s="28"/>
      <c r="G74" s="28"/>
      <c r="H74" s="31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30">
        <v>1</v>
      </c>
      <c r="AD74" s="28"/>
      <c r="AE74" s="31" t="b">
        <f t="shared" si="3"/>
        <v>0</v>
      </c>
      <c r="AF74" s="28" t="b">
        <f t="shared" si="4"/>
        <v>1</v>
      </c>
      <c r="AG74" s="28"/>
      <c r="AH74" s="28"/>
      <c r="AI74" s="28" t="b">
        <f t="shared" si="5"/>
        <v>0</v>
      </c>
      <c r="AJ74" s="28" t="b">
        <f t="shared" si="6"/>
        <v>1</v>
      </c>
      <c r="AK74" s="29">
        <f t="shared" si="7"/>
        <v>0</v>
      </c>
      <c r="AL74" s="29">
        <f t="shared" si="8"/>
        <v>1</v>
      </c>
      <c r="AM74" s="28" t="s">
        <v>141</v>
      </c>
      <c r="AN74" s="28" t="s">
        <v>64</v>
      </c>
      <c r="AO74" s="27" t="s">
        <v>136</v>
      </c>
      <c r="AP74" s="26" t="s">
        <v>135</v>
      </c>
    </row>
    <row r="75" spans="1:42" s="25" customFormat="1" x14ac:dyDescent="0.2">
      <c r="A75" s="32">
        <v>771273</v>
      </c>
      <c r="B75" s="28" t="s">
        <v>114</v>
      </c>
      <c r="C75" s="28"/>
      <c r="D75" s="28"/>
      <c r="E75" s="28"/>
      <c r="F75" s="28"/>
      <c r="G75" s="28"/>
      <c r="H75" s="31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30">
        <v>1</v>
      </c>
      <c r="AD75" s="28"/>
      <c r="AE75" s="31" t="b">
        <f t="shared" si="3"/>
        <v>0</v>
      </c>
      <c r="AF75" s="28" t="b">
        <f t="shared" si="4"/>
        <v>1</v>
      </c>
      <c r="AG75" s="28"/>
      <c r="AH75" s="28"/>
      <c r="AI75" s="28" t="b">
        <f t="shared" si="5"/>
        <v>0</v>
      </c>
      <c r="AJ75" s="28" t="b">
        <f t="shared" si="6"/>
        <v>1</v>
      </c>
      <c r="AK75" s="29">
        <f t="shared" si="7"/>
        <v>0</v>
      </c>
      <c r="AL75" s="29">
        <f t="shared" si="8"/>
        <v>1</v>
      </c>
      <c r="AM75" s="28" t="s">
        <v>140</v>
      </c>
      <c r="AN75" s="28" t="s">
        <v>64</v>
      </c>
      <c r="AO75" s="27" t="s">
        <v>136</v>
      </c>
      <c r="AP75" s="26" t="s">
        <v>135</v>
      </c>
    </row>
    <row r="76" spans="1:42" s="25" customFormat="1" x14ac:dyDescent="0.2">
      <c r="A76" s="32">
        <v>771288</v>
      </c>
      <c r="B76" s="28" t="s">
        <v>114</v>
      </c>
      <c r="C76" s="28"/>
      <c r="D76" s="28"/>
      <c r="E76" s="28"/>
      <c r="F76" s="28"/>
      <c r="G76" s="28"/>
      <c r="H76" s="31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30">
        <v>1</v>
      </c>
      <c r="AD76" s="28"/>
      <c r="AE76" s="31" t="b">
        <f t="shared" si="3"/>
        <v>0</v>
      </c>
      <c r="AF76" s="28" t="b">
        <f t="shared" si="4"/>
        <v>1</v>
      </c>
      <c r="AG76" s="28"/>
      <c r="AH76" s="28"/>
      <c r="AI76" s="28" t="b">
        <f t="shared" si="5"/>
        <v>0</v>
      </c>
      <c r="AJ76" s="28" t="b">
        <f t="shared" si="6"/>
        <v>1</v>
      </c>
      <c r="AK76" s="29">
        <f t="shared" si="7"/>
        <v>0</v>
      </c>
      <c r="AL76" s="29">
        <f t="shared" si="8"/>
        <v>1</v>
      </c>
      <c r="AM76" s="28" t="s">
        <v>139</v>
      </c>
      <c r="AN76" s="28" t="s">
        <v>64</v>
      </c>
      <c r="AO76" s="27" t="s">
        <v>136</v>
      </c>
      <c r="AP76" s="26" t="s">
        <v>135</v>
      </c>
    </row>
    <row r="77" spans="1:42" s="25" customFormat="1" x14ac:dyDescent="0.2">
      <c r="A77" s="32">
        <v>771291</v>
      </c>
      <c r="B77" s="28" t="s">
        <v>114</v>
      </c>
      <c r="C77" s="28"/>
      <c r="D77" s="28"/>
      <c r="E77" s="28"/>
      <c r="F77" s="28"/>
      <c r="G77" s="28"/>
      <c r="H77" s="31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30">
        <v>1</v>
      </c>
      <c r="AD77" s="28"/>
      <c r="AE77" s="31" t="b">
        <f t="shared" si="3"/>
        <v>0</v>
      </c>
      <c r="AF77" s="28" t="b">
        <f t="shared" si="4"/>
        <v>1</v>
      </c>
      <c r="AG77" s="28"/>
      <c r="AH77" s="28"/>
      <c r="AI77" s="28" t="b">
        <f t="shared" si="5"/>
        <v>0</v>
      </c>
      <c r="AJ77" s="28" t="b">
        <f t="shared" si="6"/>
        <v>1</v>
      </c>
      <c r="AK77" s="29">
        <f t="shared" si="7"/>
        <v>0</v>
      </c>
      <c r="AL77" s="29">
        <f t="shared" si="8"/>
        <v>1</v>
      </c>
      <c r="AM77" s="28" t="s">
        <v>138</v>
      </c>
      <c r="AN77" s="28" t="s">
        <v>64</v>
      </c>
      <c r="AO77" s="27" t="s">
        <v>136</v>
      </c>
      <c r="AP77" s="26" t="s">
        <v>135</v>
      </c>
    </row>
    <row r="78" spans="1:42" s="25" customFormat="1" x14ac:dyDescent="0.2">
      <c r="A78" s="32">
        <v>771297</v>
      </c>
      <c r="B78" s="28" t="s">
        <v>70</v>
      </c>
      <c r="C78" s="28"/>
      <c r="D78" s="28"/>
      <c r="E78" s="28"/>
      <c r="F78" s="28"/>
      <c r="G78" s="28"/>
      <c r="H78" s="31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30">
        <v>1</v>
      </c>
      <c r="AD78" s="28"/>
      <c r="AE78" s="31" t="b">
        <f t="shared" si="3"/>
        <v>0</v>
      </c>
      <c r="AF78" s="28" t="b">
        <f t="shared" si="4"/>
        <v>1</v>
      </c>
      <c r="AG78" s="28"/>
      <c r="AH78" s="28"/>
      <c r="AI78" s="28" t="b">
        <f t="shared" si="5"/>
        <v>0</v>
      </c>
      <c r="AJ78" s="28" t="b">
        <f t="shared" si="6"/>
        <v>1</v>
      </c>
      <c r="AK78" s="29">
        <f t="shared" si="7"/>
        <v>0</v>
      </c>
      <c r="AL78" s="29">
        <f t="shared" si="8"/>
        <v>1</v>
      </c>
      <c r="AM78" s="28" t="s">
        <v>137</v>
      </c>
      <c r="AN78" s="28" t="s">
        <v>64</v>
      </c>
      <c r="AO78" s="27" t="s">
        <v>136</v>
      </c>
      <c r="AP78" s="26" t="s">
        <v>135</v>
      </c>
    </row>
    <row r="79" spans="1:42" s="25" customFormat="1" x14ac:dyDescent="0.2">
      <c r="A79" s="32">
        <v>771303</v>
      </c>
      <c r="B79" s="28" t="s">
        <v>134</v>
      </c>
      <c r="C79" s="28"/>
      <c r="D79" s="28"/>
      <c r="E79" s="28"/>
      <c r="F79" s="28"/>
      <c r="G79" s="28"/>
      <c r="H79" s="31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30">
        <v>1</v>
      </c>
      <c r="AD79" s="28"/>
      <c r="AE79" s="31" t="b">
        <f t="shared" si="3"/>
        <v>0</v>
      </c>
      <c r="AF79" s="28" t="b">
        <f t="shared" si="4"/>
        <v>1</v>
      </c>
      <c r="AG79" s="28"/>
      <c r="AH79" s="28"/>
      <c r="AI79" s="28" t="b">
        <f t="shared" si="5"/>
        <v>0</v>
      </c>
      <c r="AJ79" s="28" t="b">
        <f t="shared" si="6"/>
        <v>1</v>
      </c>
      <c r="AK79" s="29">
        <f t="shared" si="7"/>
        <v>0</v>
      </c>
      <c r="AL79" s="29">
        <f t="shared" si="8"/>
        <v>1</v>
      </c>
      <c r="AM79" s="28" t="s">
        <v>133</v>
      </c>
      <c r="AN79" s="28" t="s">
        <v>372</v>
      </c>
      <c r="AO79" s="27" t="s">
        <v>136</v>
      </c>
      <c r="AP79" s="26" t="s">
        <v>135</v>
      </c>
    </row>
    <row r="80" spans="1:42" s="25" customFormat="1" x14ac:dyDescent="0.2">
      <c r="A80" s="32">
        <v>821170</v>
      </c>
      <c r="B80" s="28" t="s">
        <v>74</v>
      </c>
      <c r="C80" s="28"/>
      <c r="D80" s="28"/>
      <c r="E80" s="28"/>
      <c r="F80" s="28"/>
      <c r="G80" s="28"/>
      <c r="H80" s="31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30">
        <v>1</v>
      </c>
      <c r="AD80" s="28"/>
      <c r="AE80" s="31" t="b">
        <f t="shared" si="3"/>
        <v>0</v>
      </c>
      <c r="AF80" s="28" t="b">
        <f t="shared" si="4"/>
        <v>1</v>
      </c>
      <c r="AG80" s="28"/>
      <c r="AH80" s="28"/>
      <c r="AI80" s="28" t="b">
        <f t="shared" si="5"/>
        <v>0</v>
      </c>
      <c r="AJ80" s="28" t="b">
        <f t="shared" si="6"/>
        <v>1</v>
      </c>
      <c r="AK80" s="29">
        <f t="shared" si="7"/>
        <v>0</v>
      </c>
      <c r="AL80" s="29">
        <f t="shared" si="8"/>
        <v>1</v>
      </c>
      <c r="AM80" s="28" t="s">
        <v>130</v>
      </c>
      <c r="AN80" s="28" t="s">
        <v>372</v>
      </c>
      <c r="AO80" s="27" t="s">
        <v>132</v>
      </c>
      <c r="AP80" s="26" t="s">
        <v>131</v>
      </c>
    </row>
    <row r="81" spans="1:60" s="25" customFormat="1" x14ac:dyDescent="0.2">
      <c r="A81" s="50">
        <v>917144</v>
      </c>
      <c r="B81" s="6" t="s">
        <v>70</v>
      </c>
      <c r="C81" s="49">
        <v>1</v>
      </c>
      <c r="D81" s="6"/>
      <c r="E81" s="6"/>
      <c r="F81" s="6"/>
      <c r="G81" s="6"/>
      <c r="H81" s="31"/>
      <c r="I81" s="6"/>
      <c r="J81" s="6"/>
      <c r="K81" s="49">
        <v>1</v>
      </c>
      <c r="L81" s="6"/>
      <c r="M81" s="6"/>
      <c r="N81" s="6"/>
      <c r="O81" s="6"/>
      <c r="P81" s="6"/>
      <c r="Q81" s="6"/>
      <c r="R81" s="6"/>
      <c r="S81" s="6"/>
      <c r="T81" s="49">
        <v>1</v>
      </c>
      <c r="U81" s="6"/>
      <c r="V81" s="6"/>
      <c r="W81" s="6"/>
      <c r="X81" s="6"/>
      <c r="Y81" s="6"/>
      <c r="Z81" s="6"/>
      <c r="AA81" s="6"/>
      <c r="AB81" s="6"/>
      <c r="AC81" s="6"/>
      <c r="AD81" s="6"/>
      <c r="AE81" s="31" t="b">
        <f t="shared" si="3"/>
        <v>1</v>
      </c>
      <c r="AF81" s="6" t="b">
        <f t="shared" si="4"/>
        <v>1</v>
      </c>
      <c r="AG81" s="6">
        <f>COUNTIF(C81:E81,100%)</f>
        <v>1</v>
      </c>
      <c r="AH81" s="6">
        <f>COUNTIF(F81:G81,100%)</f>
        <v>0</v>
      </c>
      <c r="AI81" s="6" t="b">
        <f t="shared" si="5"/>
        <v>1</v>
      </c>
      <c r="AJ81" s="6" t="b">
        <f t="shared" si="6"/>
        <v>1</v>
      </c>
      <c r="AK81" s="5">
        <f t="shared" si="7"/>
        <v>1</v>
      </c>
      <c r="AL81" s="5">
        <f t="shared" si="8"/>
        <v>1</v>
      </c>
      <c r="AM81" s="6" t="s">
        <v>126</v>
      </c>
      <c r="AN81" s="6" t="s">
        <v>64</v>
      </c>
      <c r="AO81" s="9" t="s">
        <v>129</v>
      </c>
      <c r="AP81" s="8" t="s">
        <v>128</v>
      </c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  <row r="82" spans="1:60" s="25" customFormat="1" x14ac:dyDescent="0.2">
      <c r="A82" s="32">
        <v>934026</v>
      </c>
      <c r="B82" s="28" t="s">
        <v>110</v>
      </c>
      <c r="C82" s="28"/>
      <c r="D82" s="28"/>
      <c r="E82" s="28"/>
      <c r="F82" s="28"/>
      <c r="G82" s="28"/>
      <c r="H82" s="31"/>
      <c r="I82" s="28"/>
      <c r="J82" s="28"/>
      <c r="K82" s="28"/>
      <c r="L82" s="28"/>
      <c r="M82" s="28"/>
      <c r="N82" s="28"/>
      <c r="O82" s="28"/>
      <c r="P82" s="30">
        <v>1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31" t="b">
        <f t="shared" si="3"/>
        <v>0</v>
      </c>
      <c r="AF82" s="28" t="b">
        <f t="shared" si="4"/>
        <v>1</v>
      </c>
      <c r="AG82" s="28"/>
      <c r="AH82" s="28"/>
      <c r="AI82" s="28" t="b">
        <f t="shared" si="5"/>
        <v>1</v>
      </c>
      <c r="AJ82" s="28" t="b">
        <f t="shared" si="6"/>
        <v>0</v>
      </c>
      <c r="AK82" s="29">
        <f t="shared" si="7"/>
        <v>1</v>
      </c>
      <c r="AL82" s="29">
        <f t="shared" si="8"/>
        <v>0</v>
      </c>
      <c r="AM82" s="28" t="s">
        <v>124</v>
      </c>
      <c r="AN82" s="28" t="s">
        <v>372</v>
      </c>
      <c r="AO82" s="27" t="s">
        <v>125</v>
      </c>
      <c r="AP82" s="26" t="s">
        <v>66</v>
      </c>
    </row>
    <row r="83" spans="1:60" s="25" customFormat="1" x14ac:dyDescent="0.2">
      <c r="A83" s="32">
        <v>1019857</v>
      </c>
      <c r="B83" s="28" t="s">
        <v>81</v>
      </c>
      <c r="C83" s="28"/>
      <c r="D83" s="28"/>
      <c r="E83" s="28"/>
      <c r="F83" s="28"/>
      <c r="G83" s="28"/>
      <c r="H83" s="31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30">
        <v>1</v>
      </c>
      <c r="AE83" s="45" t="b">
        <f t="shared" si="3"/>
        <v>0</v>
      </c>
      <c r="AF83" s="30" t="b">
        <f t="shared" si="4"/>
        <v>1</v>
      </c>
      <c r="AG83" s="30"/>
      <c r="AH83" s="30"/>
      <c r="AI83" s="30" t="b">
        <f t="shared" si="5"/>
        <v>0</v>
      </c>
      <c r="AJ83" s="30" t="b">
        <f t="shared" si="6"/>
        <v>1</v>
      </c>
      <c r="AK83" s="29">
        <f t="shared" si="7"/>
        <v>0</v>
      </c>
      <c r="AL83" s="29">
        <f t="shared" si="8"/>
        <v>1</v>
      </c>
      <c r="AM83" s="28" t="s">
        <v>123</v>
      </c>
      <c r="AN83" s="28" t="s">
        <v>372</v>
      </c>
      <c r="AO83" s="27" t="s">
        <v>122</v>
      </c>
      <c r="AP83" s="26" t="s">
        <v>121</v>
      </c>
    </row>
    <row r="84" spans="1:60" s="25" customFormat="1" x14ac:dyDescent="0.2">
      <c r="A84" s="32">
        <v>1020535</v>
      </c>
      <c r="B84" s="28" t="s">
        <v>70</v>
      </c>
      <c r="C84" s="28"/>
      <c r="D84" s="28"/>
      <c r="E84" s="28"/>
      <c r="F84" s="28"/>
      <c r="G84" s="28"/>
      <c r="H84" s="31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30">
        <v>1</v>
      </c>
      <c r="W84" s="28"/>
      <c r="X84" s="28"/>
      <c r="Y84" s="28"/>
      <c r="Z84" s="28"/>
      <c r="AA84" s="28"/>
      <c r="AB84" s="28"/>
      <c r="AC84" s="28"/>
      <c r="AD84" s="28"/>
      <c r="AE84" s="31" t="b">
        <f t="shared" si="3"/>
        <v>0</v>
      </c>
      <c r="AF84" s="28" t="b">
        <f t="shared" si="4"/>
        <v>1</v>
      </c>
      <c r="AG84" s="28"/>
      <c r="AH84" s="28"/>
      <c r="AI84" s="28" t="b">
        <f t="shared" si="5"/>
        <v>0</v>
      </c>
      <c r="AJ84" s="28" t="b">
        <f t="shared" si="6"/>
        <v>1</v>
      </c>
      <c r="AK84" s="29">
        <f t="shared" si="7"/>
        <v>0</v>
      </c>
      <c r="AL84" s="29">
        <f t="shared" si="8"/>
        <v>1</v>
      </c>
      <c r="AM84" s="28" t="s">
        <v>120</v>
      </c>
      <c r="AN84" s="28" t="s">
        <v>372</v>
      </c>
      <c r="AO84" s="27" t="s">
        <v>122</v>
      </c>
      <c r="AP84" s="26" t="s">
        <v>121</v>
      </c>
    </row>
    <row r="85" spans="1:60" s="25" customFormat="1" x14ac:dyDescent="0.2">
      <c r="A85" s="32">
        <v>1135395</v>
      </c>
      <c r="B85" s="28" t="s">
        <v>70</v>
      </c>
      <c r="C85" s="28"/>
      <c r="D85" s="28"/>
      <c r="E85" s="28"/>
      <c r="F85" s="28"/>
      <c r="G85" s="28"/>
      <c r="H85" s="31"/>
      <c r="I85" s="28"/>
      <c r="J85" s="28"/>
      <c r="K85" s="28"/>
      <c r="L85" s="28"/>
      <c r="M85" s="28"/>
      <c r="N85" s="28"/>
      <c r="O85" s="28"/>
      <c r="P85" s="30">
        <v>1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31" t="b">
        <f t="shared" si="3"/>
        <v>0</v>
      </c>
      <c r="AF85" s="28" t="b">
        <f t="shared" si="4"/>
        <v>1</v>
      </c>
      <c r="AG85" s="28"/>
      <c r="AH85" s="28"/>
      <c r="AI85" s="28" t="b">
        <f t="shared" si="5"/>
        <v>1</v>
      </c>
      <c r="AJ85" s="28" t="b">
        <f t="shared" si="6"/>
        <v>0</v>
      </c>
      <c r="AK85" s="29">
        <f t="shared" si="7"/>
        <v>1</v>
      </c>
      <c r="AL85" s="29">
        <f t="shared" si="8"/>
        <v>0</v>
      </c>
      <c r="AM85" s="28" t="s">
        <v>117</v>
      </c>
      <c r="AN85" s="28" t="s">
        <v>372</v>
      </c>
      <c r="AO85" s="27" t="s">
        <v>119</v>
      </c>
      <c r="AP85" s="26" t="s">
        <v>118</v>
      </c>
    </row>
    <row r="86" spans="1:60" s="25" customFormat="1" x14ac:dyDescent="0.2">
      <c r="A86" s="32">
        <v>1175012</v>
      </c>
      <c r="B86" s="28" t="s">
        <v>74</v>
      </c>
      <c r="C86" s="28"/>
      <c r="D86" s="28"/>
      <c r="E86" s="28"/>
      <c r="F86" s="28"/>
      <c r="G86" s="28"/>
      <c r="H86" s="31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30">
        <v>1</v>
      </c>
      <c r="W86" s="28"/>
      <c r="X86" s="28"/>
      <c r="Y86" s="28"/>
      <c r="Z86" s="28"/>
      <c r="AA86" s="28"/>
      <c r="AB86" s="28"/>
      <c r="AC86" s="28"/>
      <c r="AD86" s="28"/>
      <c r="AE86" s="31" t="b">
        <f t="shared" si="3"/>
        <v>0</v>
      </c>
      <c r="AF86" s="28" t="b">
        <f t="shared" si="4"/>
        <v>1</v>
      </c>
      <c r="AG86" s="28"/>
      <c r="AH86" s="28"/>
      <c r="AI86" s="28" t="b">
        <f t="shared" si="5"/>
        <v>0</v>
      </c>
      <c r="AJ86" s="28" t="b">
        <f t="shared" si="6"/>
        <v>1</v>
      </c>
      <c r="AK86" s="29">
        <f t="shared" si="7"/>
        <v>0</v>
      </c>
      <c r="AL86" s="29">
        <f t="shared" si="8"/>
        <v>1</v>
      </c>
      <c r="AM86" s="28" t="s">
        <v>115</v>
      </c>
      <c r="AN86" s="28" t="s">
        <v>64</v>
      </c>
      <c r="AO86" s="27" t="s">
        <v>116</v>
      </c>
      <c r="AP86" s="26" t="s">
        <v>66</v>
      </c>
    </row>
    <row r="87" spans="1:60" s="25" customFormat="1" x14ac:dyDescent="0.2">
      <c r="A87" s="32">
        <v>1268916</v>
      </c>
      <c r="B87" s="28" t="s">
        <v>114</v>
      </c>
      <c r="C87" s="28"/>
      <c r="D87" s="28"/>
      <c r="E87" s="28"/>
      <c r="F87" s="28"/>
      <c r="G87" s="28"/>
      <c r="H87" s="31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30">
        <v>1</v>
      </c>
      <c r="AC87" s="28"/>
      <c r="AD87" s="28"/>
      <c r="AE87" s="31" t="b">
        <f t="shared" si="3"/>
        <v>0</v>
      </c>
      <c r="AF87" s="28" t="b">
        <f t="shared" si="4"/>
        <v>1</v>
      </c>
      <c r="AG87" s="28"/>
      <c r="AH87" s="28"/>
      <c r="AI87" s="28" t="b">
        <f t="shared" si="5"/>
        <v>0</v>
      </c>
      <c r="AJ87" s="28" t="b">
        <f t="shared" si="6"/>
        <v>1</v>
      </c>
      <c r="AK87" s="29">
        <f t="shared" si="7"/>
        <v>0</v>
      </c>
      <c r="AL87" s="29">
        <f t="shared" si="8"/>
        <v>1</v>
      </c>
      <c r="AM87" s="28" t="s">
        <v>113</v>
      </c>
      <c r="AN87" s="28" t="s">
        <v>372</v>
      </c>
      <c r="AO87" s="27" t="s">
        <v>112</v>
      </c>
      <c r="AP87" s="26" t="s">
        <v>111</v>
      </c>
    </row>
    <row r="88" spans="1:60" s="25" customFormat="1" x14ac:dyDescent="0.2">
      <c r="A88" s="32">
        <v>1268922</v>
      </c>
      <c r="B88" s="28" t="s">
        <v>110</v>
      </c>
      <c r="C88" s="28"/>
      <c r="D88" s="28"/>
      <c r="E88" s="28"/>
      <c r="F88" s="28"/>
      <c r="G88" s="28"/>
      <c r="H88" s="31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30">
        <v>1</v>
      </c>
      <c r="AC88" s="28"/>
      <c r="AD88" s="28"/>
      <c r="AE88" s="31" t="b">
        <f t="shared" si="3"/>
        <v>0</v>
      </c>
      <c r="AF88" s="28" t="b">
        <f t="shared" si="4"/>
        <v>1</v>
      </c>
      <c r="AG88" s="28"/>
      <c r="AH88" s="28"/>
      <c r="AI88" s="28" t="b">
        <f t="shared" si="5"/>
        <v>0</v>
      </c>
      <c r="AJ88" s="28" t="b">
        <f t="shared" si="6"/>
        <v>1</v>
      </c>
      <c r="AK88" s="29">
        <f t="shared" si="7"/>
        <v>0</v>
      </c>
      <c r="AL88" s="29">
        <f t="shared" si="8"/>
        <v>1</v>
      </c>
      <c r="AM88" s="28" t="s">
        <v>109</v>
      </c>
      <c r="AN88" s="28" t="s">
        <v>372</v>
      </c>
      <c r="AO88" s="27" t="s">
        <v>112</v>
      </c>
      <c r="AP88" s="26" t="s">
        <v>111</v>
      </c>
    </row>
    <row r="89" spans="1:60" s="25" customFormat="1" x14ac:dyDescent="0.2">
      <c r="A89" s="32">
        <v>1271925</v>
      </c>
      <c r="B89" s="28" t="s">
        <v>103</v>
      </c>
      <c r="C89" s="28"/>
      <c r="D89" s="28"/>
      <c r="E89" s="28"/>
      <c r="F89" s="28"/>
      <c r="G89" s="28"/>
      <c r="H89" s="31"/>
      <c r="I89" s="28"/>
      <c r="J89" s="28"/>
      <c r="K89" s="28"/>
      <c r="L89" s="28"/>
      <c r="M89" s="28"/>
      <c r="N89" s="28"/>
      <c r="O89" s="28"/>
      <c r="P89" s="30">
        <v>1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31" t="b">
        <f t="shared" si="3"/>
        <v>0</v>
      </c>
      <c r="AF89" s="28" t="b">
        <f t="shared" si="4"/>
        <v>1</v>
      </c>
      <c r="AG89" s="28"/>
      <c r="AH89" s="28"/>
      <c r="AI89" s="28" t="b">
        <f t="shared" si="5"/>
        <v>1</v>
      </c>
      <c r="AJ89" s="28" t="b">
        <f t="shared" si="6"/>
        <v>0</v>
      </c>
      <c r="AK89" s="29">
        <f t="shared" si="7"/>
        <v>1</v>
      </c>
      <c r="AL89" s="29">
        <f t="shared" si="8"/>
        <v>0</v>
      </c>
      <c r="AM89" s="28" t="s">
        <v>108</v>
      </c>
      <c r="AN89" s="28" t="s">
        <v>372</v>
      </c>
      <c r="AO89" s="27" t="s">
        <v>105</v>
      </c>
      <c r="AP89" s="26" t="s">
        <v>104</v>
      </c>
    </row>
    <row r="90" spans="1:60" s="25" customFormat="1" x14ac:dyDescent="0.2">
      <c r="A90" s="32">
        <v>1272000</v>
      </c>
      <c r="B90" s="28" t="s">
        <v>81</v>
      </c>
      <c r="C90" s="28"/>
      <c r="D90" s="28"/>
      <c r="E90" s="28"/>
      <c r="F90" s="28"/>
      <c r="G90" s="28"/>
      <c r="H90" s="31"/>
      <c r="I90" s="28"/>
      <c r="J90" s="28"/>
      <c r="K90" s="28"/>
      <c r="L90" s="28"/>
      <c r="M90" s="30">
        <v>1</v>
      </c>
      <c r="N90" s="28"/>
      <c r="O90" s="28"/>
      <c r="P90" s="28"/>
      <c r="Q90" s="30">
        <v>1</v>
      </c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31" t="b">
        <f t="shared" si="3"/>
        <v>0</v>
      </c>
      <c r="AF90" s="28" t="b">
        <f t="shared" si="4"/>
        <v>1</v>
      </c>
      <c r="AG90" s="28"/>
      <c r="AH90" s="28"/>
      <c r="AI90" s="28" t="b">
        <f t="shared" si="5"/>
        <v>1</v>
      </c>
      <c r="AJ90" s="28" t="b">
        <f t="shared" si="6"/>
        <v>0</v>
      </c>
      <c r="AK90" s="29">
        <f t="shared" si="7"/>
        <v>2</v>
      </c>
      <c r="AL90" s="29">
        <f t="shared" si="8"/>
        <v>0</v>
      </c>
      <c r="AM90" s="28" t="s">
        <v>107</v>
      </c>
      <c r="AN90" s="28" t="s">
        <v>372</v>
      </c>
      <c r="AO90" s="27" t="s">
        <v>105</v>
      </c>
      <c r="AP90" s="26" t="s">
        <v>104</v>
      </c>
    </row>
    <row r="91" spans="1:60" s="25" customFormat="1" x14ac:dyDescent="0.2">
      <c r="A91" s="32">
        <v>1272008</v>
      </c>
      <c r="B91" s="28" t="s">
        <v>81</v>
      </c>
      <c r="C91" s="28"/>
      <c r="D91" s="28"/>
      <c r="E91" s="28"/>
      <c r="F91" s="28"/>
      <c r="G91" s="28"/>
      <c r="H91" s="31"/>
      <c r="I91" s="28"/>
      <c r="J91" s="28"/>
      <c r="K91" s="28"/>
      <c r="L91" s="28"/>
      <c r="M91" s="30">
        <v>1</v>
      </c>
      <c r="N91" s="28"/>
      <c r="O91" s="28"/>
      <c r="P91" s="28"/>
      <c r="Q91" s="30">
        <v>1</v>
      </c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31" t="b">
        <f t="shared" si="3"/>
        <v>0</v>
      </c>
      <c r="AF91" s="28" t="b">
        <f t="shared" si="4"/>
        <v>1</v>
      </c>
      <c r="AG91" s="28"/>
      <c r="AH91" s="28"/>
      <c r="AI91" s="28" t="b">
        <f t="shared" si="5"/>
        <v>1</v>
      </c>
      <c r="AJ91" s="28" t="b">
        <f t="shared" si="6"/>
        <v>0</v>
      </c>
      <c r="AK91" s="29">
        <f t="shared" si="7"/>
        <v>2</v>
      </c>
      <c r="AL91" s="29">
        <f t="shared" si="8"/>
        <v>0</v>
      </c>
      <c r="AM91" s="28" t="s">
        <v>106</v>
      </c>
      <c r="AN91" s="28" t="s">
        <v>372</v>
      </c>
      <c r="AO91" s="27" t="s">
        <v>105</v>
      </c>
      <c r="AP91" s="26" t="s">
        <v>104</v>
      </c>
    </row>
    <row r="92" spans="1:60" s="25" customFormat="1" x14ac:dyDescent="0.2">
      <c r="A92" s="32">
        <v>1272988</v>
      </c>
      <c r="B92" s="28" t="s">
        <v>103</v>
      </c>
      <c r="C92" s="28"/>
      <c r="D92" s="28"/>
      <c r="E92" s="28"/>
      <c r="F92" s="28"/>
      <c r="G92" s="28"/>
      <c r="H92" s="31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30">
        <v>1</v>
      </c>
      <c r="AD92" s="28"/>
      <c r="AE92" s="31" t="b">
        <f t="shared" si="3"/>
        <v>0</v>
      </c>
      <c r="AF92" s="28" t="b">
        <f t="shared" si="4"/>
        <v>1</v>
      </c>
      <c r="AG92" s="28"/>
      <c r="AH92" s="28"/>
      <c r="AI92" s="28" t="b">
        <f t="shared" si="5"/>
        <v>0</v>
      </c>
      <c r="AJ92" s="28" t="b">
        <f t="shared" si="6"/>
        <v>1</v>
      </c>
      <c r="AK92" s="29">
        <f t="shared" si="7"/>
        <v>0</v>
      </c>
      <c r="AL92" s="29">
        <f t="shared" si="8"/>
        <v>1</v>
      </c>
      <c r="AM92" s="28" t="s">
        <v>102</v>
      </c>
      <c r="AN92" s="28" t="s">
        <v>372</v>
      </c>
      <c r="AO92" s="27" t="s">
        <v>105</v>
      </c>
      <c r="AP92" s="26" t="s">
        <v>104</v>
      </c>
    </row>
    <row r="93" spans="1:60" s="25" customFormat="1" x14ac:dyDescent="0.2">
      <c r="A93" s="32"/>
      <c r="B93" s="28"/>
      <c r="C93" s="28"/>
      <c r="D93" s="28"/>
      <c r="E93" s="28"/>
      <c r="F93" s="28"/>
      <c r="G93" s="28"/>
      <c r="H93" s="31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30"/>
      <c r="AD93" s="28"/>
      <c r="AE93" s="31"/>
      <c r="AF93" s="28"/>
      <c r="AG93" s="28"/>
      <c r="AH93" s="28"/>
      <c r="AI93" s="28"/>
      <c r="AJ93" s="28"/>
      <c r="AK93" s="29"/>
      <c r="AL93" s="29"/>
      <c r="AM93" s="28"/>
      <c r="AN93" s="28"/>
      <c r="AO93" s="27"/>
      <c r="AP93" s="26"/>
    </row>
    <row r="94" spans="1:60" s="25" customFormat="1" x14ac:dyDescent="0.2">
      <c r="A94" s="32"/>
      <c r="B94" s="28"/>
      <c r="C94" s="28"/>
      <c r="D94" s="28"/>
      <c r="E94" s="28"/>
      <c r="F94" s="28"/>
      <c r="G94" s="28"/>
      <c r="H94" s="31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30"/>
      <c r="AD94" s="28"/>
      <c r="AE94" s="31"/>
      <c r="AF94" s="28"/>
      <c r="AG94" s="28"/>
      <c r="AH94" s="28"/>
      <c r="AI94" s="28"/>
      <c r="AJ94" s="28"/>
      <c r="AK94" s="29"/>
      <c r="AL94" s="29"/>
      <c r="AM94" s="28"/>
      <c r="AN94" s="28"/>
      <c r="AO94" s="27"/>
      <c r="AP94" s="26"/>
    </row>
    <row r="95" spans="1:60" s="25" customFormat="1" x14ac:dyDescent="0.2">
      <c r="A95" s="32">
        <v>1328915</v>
      </c>
      <c r="B95" s="28" t="s">
        <v>100</v>
      </c>
      <c r="C95" s="28"/>
      <c r="D95" s="28"/>
      <c r="E95" s="28"/>
      <c r="F95" s="28"/>
      <c r="G95" s="28"/>
      <c r="H95" s="31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30">
        <v>1</v>
      </c>
      <c r="AD95" s="28"/>
      <c r="AE95" s="31" t="b">
        <f t="shared" ref="AE95:AE101" si="9">COUNTIF(C95:G95,100%)&gt;0</f>
        <v>0</v>
      </c>
      <c r="AF95" s="28" t="b">
        <f t="shared" ref="AF95:AF101" si="10">COUNTIF(H95:AD95,100%) &gt;0</f>
        <v>1</v>
      </c>
      <c r="AG95" s="28"/>
      <c r="AH95" s="28"/>
      <c r="AI95" s="28" t="b">
        <f>COUNTIF(H95:Q95,100%) &gt;0</f>
        <v>0</v>
      </c>
      <c r="AJ95" s="28" t="b">
        <f>COUNTIF(R95:AD95,100%) &gt;0</f>
        <v>1</v>
      </c>
      <c r="AK95" s="29">
        <f>COUNTIF(H95:Q95,100%)</f>
        <v>0</v>
      </c>
      <c r="AL95" s="29">
        <f>COUNTIF(R95:AD95,100%)</f>
        <v>1</v>
      </c>
      <c r="AM95" s="28" t="s">
        <v>99</v>
      </c>
      <c r="AN95" s="28" t="s">
        <v>372</v>
      </c>
      <c r="AO95" s="27" t="s">
        <v>101</v>
      </c>
      <c r="AP95" s="26" t="s">
        <v>66</v>
      </c>
    </row>
    <row r="96" spans="1:60" s="25" customFormat="1" x14ac:dyDescent="0.2">
      <c r="A96" s="32">
        <v>1372875</v>
      </c>
      <c r="B96" s="28" t="s">
        <v>81</v>
      </c>
      <c r="C96" s="28"/>
      <c r="D96" s="28"/>
      <c r="E96" s="28"/>
      <c r="F96" s="28"/>
      <c r="G96" s="28"/>
      <c r="H96" s="31"/>
      <c r="I96" s="28"/>
      <c r="J96" s="28"/>
      <c r="K96" s="30">
        <v>1</v>
      </c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31" t="b">
        <f t="shared" si="9"/>
        <v>0</v>
      </c>
      <c r="AF96" s="28" t="b">
        <f t="shared" si="10"/>
        <v>1</v>
      </c>
      <c r="AG96" s="28"/>
      <c r="AH96" s="28"/>
      <c r="AI96" s="28" t="b">
        <f>COUNTIF(H96:Q96,100%) &gt;0</f>
        <v>1</v>
      </c>
      <c r="AJ96" s="28" t="b">
        <f>COUNTIF(R96:AD96,100%) &gt;0</f>
        <v>0</v>
      </c>
      <c r="AK96" s="29">
        <f>COUNTIF(H96:Q96,100%)</f>
        <v>1</v>
      </c>
      <c r="AL96" s="29">
        <f>COUNTIF(R96:AD96,100%)</f>
        <v>0</v>
      </c>
      <c r="AM96" s="28" t="s">
        <v>96</v>
      </c>
      <c r="AN96" s="28" t="s">
        <v>372</v>
      </c>
      <c r="AO96" s="27" t="s">
        <v>98</v>
      </c>
      <c r="AP96" s="26" t="s">
        <v>97</v>
      </c>
    </row>
    <row r="97" spans="1:60" s="25" customFormat="1" x14ac:dyDescent="0.2">
      <c r="A97" s="32">
        <v>1379294</v>
      </c>
      <c r="B97" s="28" t="s">
        <v>93</v>
      </c>
      <c r="C97" s="28"/>
      <c r="D97" s="28"/>
      <c r="E97" s="28"/>
      <c r="F97" s="28"/>
      <c r="G97" s="28"/>
      <c r="H97" s="31"/>
      <c r="I97" s="28"/>
      <c r="J97" s="30">
        <v>1</v>
      </c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31" t="b">
        <f t="shared" si="9"/>
        <v>0</v>
      </c>
      <c r="AF97" s="28" t="b">
        <f t="shared" si="10"/>
        <v>1</v>
      </c>
      <c r="AG97" s="28"/>
      <c r="AH97" s="28"/>
      <c r="AI97" s="28" t="b">
        <f>COUNTIF(H97:Q97,100%) &gt;0</f>
        <v>1</v>
      </c>
      <c r="AJ97" s="28" t="b">
        <f>COUNTIF(R97:AD97,100%) &gt;0</f>
        <v>0</v>
      </c>
      <c r="AK97" s="29">
        <f>COUNTIF(H97:Q97,100%)</f>
        <v>1</v>
      </c>
      <c r="AL97" s="29">
        <f>COUNTIF(R97:AD97,100%)</f>
        <v>0</v>
      </c>
      <c r="AM97" s="28" t="s">
        <v>92</v>
      </c>
      <c r="AN97" s="28" t="s">
        <v>64</v>
      </c>
      <c r="AO97" s="27" t="s">
        <v>95</v>
      </c>
      <c r="AP97" s="26" t="s">
        <v>94</v>
      </c>
    </row>
    <row r="98" spans="1:60" s="25" customFormat="1" x14ac:dyDescent="0.2">
      <c r="A98" s="50">
        <v>1565247</v>
      </c>
      <c r="B98" s="6" t="s">
        <v>81</v>
      </c>
      <c r="C98" s="6"/>
      <c r="D98" s="6"/>
      <c r="E98" s="6"/>
      <c r="F98" s="49">
        <v>1</v>
      </c>
      <c r="G98" s="6"/>
      <c r="H98" s="3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31" t="b">
        <f t="shared" si="9"/>
        <v>1</v>
      </c>
      <c r="AF98" s="6" t="b">
        <f t="shared" si="10"/>
        <v>0</v>
      </c>
      <c r="AG98" s="6">
        <f>COUNTIF(C98:E98,100%)</f>
        <v>0</v>
      </c>
      <c r="AH98" s="6">
        <f>COUNTIF(F98:G98,100%)</f>
        <v>1</v>
      </c>
      <c r="AI98" s="6"/>
      <c r="AJ98" s="6"/>
      <c r="AK98" s="2"/>
      <c r="AL98" s="2"/>
      <c r="AM98" s="6" t="s">
        <v>310</v>
      </c>
      <c r="AN98" s="6" t="s">
        <v>64</v>
      </c>
      <c r="AO98" s="9" t="s">
        <v>309</v>
      </c>
      <c r="AP98" s="8" t="s">
        <v>308</v>
      </c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</row>
    <row r="99" spans="1:60" s="25" customFormat="1" x14ac:dyDescent="0.2">
      <c r="A99" s="32">
        <v>1618650</v>
      </c>
      <c r="B99" s="28" t="s">
        <v>89</v>
      </c>
      <c r="C99" s="28"/>
      <c r="D99" s="28"/>
      <c r="E99" s="28"/>
      <c r="F99" s="28"/>
      <c r="G99" s="28"/>
      <c r="H99" s="31"/>
      <c r="I99" s="28"/>
      <c r="J99" s="28"/>
      <c r="K99" s="28"/>
      <c r="L99" s="28"/>
      <c r="M99" s="28"/>
      <c r="N99" s="30">
        <v>1</v>
      </c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31" t="b">
        <f t="shared" si="9"/>
        <v>0</v>
      </c>
      <c r="AF99" s="28" t="b">
        <f t="shared" si="10"/>
        <v>1</v>
      </c>
      <c r="AG99" s="28"/>
      <c r="AH99" s="28"/>
      <c r="AI99" s="28" t="b">
        <f>COUNTIF(H99:Q99,100%) &gt;0</f>
        <v>1</v>
      </c>
      <c r="AJ99" s="28" t="b">
        <f>COUNTIF(R99:AD99,100%) &gt;0</f>
        <v>0</v>
      </c>
      <c r="AK99" s="29">
        <f>COUNTIF(H99:Q99,100%)</f>
        <v>1</v>
      </c>
      <c r="AL99" s="29">
        <f>COUNTIF(R99:AD99,100%)</f>
        <v>0</v>
      </c>
      <c r="AM99" s="28" t="s">
        <v>88</v>
      </c>
      <c r="AN99" s="28" t="s">
        <v>64</v>
      </c>
      <c r="AO99" s="27" t="s">
        <v>91</v>
      </c>
      <c r="AP99" s="26" t="s">
        <v>90</v>
      </c>
    </row>
    <row r="100" spans="1:60" s="25" customFormat="1" x14ac:dyDescent="0.2">
      <c r="A100" s="32">
        <v>1640030</v>
      </c>
      <c r="B100" s="28" t="s">
        <v>70</v>
      </c>
      <c r="C100" s="28"/>
      <c r="D100" s="28"/>
      <c r="E100" s="28"/>
      <c r="F100" s="28"/>
      <c r="G100" s="28"/>
      <c r="H100" s="31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 t="s">
        <v>281</v>
      </c>
      <c r="V100" s="28"/>
      <c r="W100" s="28"/>
      <c r="X100" s="28"/>
      <c r="Y100" s="28"/>
      <c r="Z100" s="28"/>
      <c r="AA100" s="28"/>
      <c r="AB100" s="30">
        <v>1</v>
      </c>
      <c r="AC100" s="28"/>
      <c r="AD100" s="28"/>
      <c r="AE100" s="31" t="b">
        <f t="shared" si="9"/>
        <v>0</v>
      </c>
      <c r="AF100" s="28" t="b">
        <f t="shared" si="10"/>
        <v>1</v>
      </c>
      <c r="AG100" s="28"/>
      <c r="AH100" s="28"/>
      <c r="AI100" s="28" t="b">
        <f>COUNTIF(H100:Q100,100%) &gt;0</f>
        <v>0</v>
      </c>
      <c r="AJ100" s="28" t="b">
        <f>COUNTIF(R100:AD100,100%) &gt;0</f>
        <v>1</v>
      </c>
      <c r="AK100" s="29">
        <f>COUNTIF(H100:Q100,100%)</f>
        <v>0</v>
      </c>
      <c r="AL100" s="29">
        <f>COUNTIF(R100:AD100,100%)</f>
        <v>1</v>
      </c>
      <c r="AM100" s="28" t="s">
        <v>86</v>
      </c>
      <c r="AN100" s="28" t="s">
        <v>372</v>
      </c>
      <c r="AO100" s="27" t="s">
        <v>87</v>
      </c>
      <c r="AP100" s="26" t="s">
        <v>66</v>
      </c>
    </row>
    <row r="101" spans="1:60" s="25" customFormat="1" x14ac:dyDescent="0.2">
      <c r="A101" s="32">
        <v>1703838</v>
      </c>
      <c r="B101" s="28" t="s">
        <v>74</v>
      </c>
      <c r="C101" s="28"/>
      <c r="D101" s="28"/>
      <c r="E101" s="28"/>
      <c r="F101" s="28"/>
      <c r="G101" s="28"/>
      <c r="H101" s="31"/>
      <c r="I101" s="28"/>
      <c r="J101" s="28"/>
      <c r="K101" s="30">
        <v>1</v>
      </c>
      <c r="L101" s="28"/>
      <c r="M101" s="28"/>
      <c r="N101" s="28"/>
      <c r="O101" s="28"/>
      <c r="P101" s="28"/>
      <c r="Q101" s="28"/>
      <c r="R101" s="28" t="s">
        <v>281</v>
      </c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31" t="b">
        <f t="shared" si="9"/>
        <v>0</v>
      </c>
      <c r="AF101" s="28" t="b">
        <f t="shared" si="10"/>
        <v>1</v>
      </c>
      <c r="AG101" s="28"/>
      <c r="AH101" s="28"/>
      <c r="AI101" s="28" t="b">
        <f>COUNTIF(H101:Q101,100%) &gt;0</f>
        <v>1</v>
      </c>
      <c r="AJ101" s="28" t="b">
        <f>COUNTIF(R101:AD101,100%) &gt;0</f>
        <v>0</v>
      </c>
      <c r="AK101" s="29">
        <f>COUNTIF(H101:Q101,100%)</f>
        <v>1</v>
      </c>
      <c r="AL101" s="29">
        <f>COUNTIF(R101:AD101,100%)</f>
        <v>0</v>
      </c>
      <c r="AM101" s="28" t="s">
        <v>83</v>
      </c>
      <c r="AN101" s="28" t="s">
        <v>372</v>
      </c>
      <c r="AO101" s="27" t="s">
        <v>85</v>
      </c>
      <c r="AP101" s="26" t="s">
        <v>84</v>
      </c>
    </row>
    <row r="103" spans="1:60" s="25" customFormat="1" x14ac:dyDescent="0.2">
      <c r="A103" s="32">
        <v>1723445</v>
      </c>
      <c r="B103" s="28" t="s">
        <v>81</v>
      </c>
      <c r="C103" s="28"/>
      <c r="D103" s="28"/>
      <c r="E103" s="28"/>
      <c r="F103" s="28"/>
      <c r="G103" s="28"/>
      <c r="H103" s="31"/>
      <c r="I103" s="28"/>
      <c r="J103" s="28"/>
      <c r="K103" s="30">
        <v>1</v>
      </c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31" t="b">
        <f t="shared" ref="AE103:AE112" si="11">COUNTIF(C103:G103,100%)&gt;0</f>
        <v>0</v>
      </c>
      <c r="AF103" s="28" t="b">
        <f t="shared" ref="AF103:AF112" si="12">COUNTIF(H103:AD103,100%) &gt;0</f>
        <v>1</v>
      </c>
      <c r="AG103" s="28"/>
      <c r="AH103" s="28"/>
      <c r="AI103" s="28" t="b">
        <f>COUNTIF(H103:Q103,100%) &gt;0</f>
        <v>1</v>
      </c>
      <c r="AJ103" s="28" t="b">
        <f>COUNTIF(R103:AD103,100%) &gt;0</f>
        <v>0</v>
      </c>
      <c r="AK103" s="29">
        <f>COUNTIF(H103:Q103,100%)</f>
        <v>1</v>
      </c>
      <c r="AL103" s="29">
        <f>COUNTIF(R103:AD103,100%)</f>
        <v>0</v>
      </c>
      <c r="AM103" s="28" t="s">
        <v>80</v>
      </c>
      <c r="AN103" s="28" t="s">
        <v>372</v>
      </c>
      <c r="AO103" s="27" t="s">
        <v>82</v>
      </c>
      <c r="AP103" s="26" t="s">
        <v>66</v>
      </c>
    </row>
    <row r="104" spans="1:60" s="25" customFormat="1" x14ac:dyDescent="0.2">
      <c r="A104" s="50">
        <v>1760010</v>
      </c>
      <c r="B104" s="6" t="s">
        <v>89</v>
      </c>
      <c r="C104" s="6"/>
      <c r="D104" s="6"/>
      <c r="E104" s="49">
        <v>1</v>
      </c>
      <c r="F104" s="6"/>
      <c r="G104" s="6"/>
      <c r="H104" s="3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31" t="b">
        <f t="shared" si="11"/>
        <v>1</v>
      </c>
      <c r="AF104" s="6" t="b">
        <f t="shared" si="12"/>
        <v>0</v>
      </c>
      <c r="AG104" s="6">
        <f>COUNTIF(C104:E104,100%)</f>
        <v>1</v>
      </c>
      <c r="AH104" s="6">
        <f>COUNTIF(F104:G104,100%)</f>
        <v>0</v>
      </c>
      <c r="AI104" s="6"/>
      <c r="AJ104" s="6"/>
      <c r="AK104" s="2"/>
      <c r="AL104" s="2"/>
      <c r="AM104" s="6" t="s">
        <v>307</v>
      </c>
      <c r="AN104" s="6" t="s">
        <v>64</v>
      </c>
      <c r="AO104" s="9" t="s">
        <v>306</v>
      </c>
      <c r="AP104" s="8" t="s">
        <v>66</v>
      </c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</row>
    <row r="105" spans="1:60" s="25" customFormat="1" x14ac:dyDescent="0.2">
      <c r="A105" s="50">
        <v>1945019</v>
      </c>
      <c r="B105" s="6" t="s">
        <v>74</v>
      </c>
      <c r="C105" s="6"/>
      <c r="D105" s="6"/>
      <c r="E105" s="6"/>
      <c r="F105" s="6"/>
      <c r="G105" s="49">
        <v>1</v>
      </c>
      <c r="H105" s="3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31" t="b">
        <f t="shared" si="11"/>
        <v>1</v>
      </c>
      <c r="AF105" s="6" t="b">
        <f t="shared" si="12"/>
        <v>0</v>
      </c>
      <c r="AG105" s="6">
        <f>COUNTIF(C105:E105,100%)</f>
        <v>0</v>
      </c>
      <c r="AH105" s="6">
        <f>COUNTIF(F105:G105,100%)</f>
        <v>1</v>
      </c>
      <c r="AI105" s="6"/>
      <c r="AJ105" s="6"/>
      <c r="AK105" s="2"/>
      <c r="AL105" s="2"/>
      <c r="AM105" s="6" t="s">
        <v>300</v>
      </c>
      <c r="AN105" s="6" t="s">
        <v>372</v>
      </c>
      <c r="AO105" s="9" t="s">
        <v>299</v>
      </c>
      <c r="AP105" s="8" t="s">
        <v>66</v>
      </c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</row>
    <row r="106" spans="1:60" s="25" customFormat="1" x14ac:dyDescent="0.2">
      <c r="A106" s="32">
        <v>2034338</v>
      </c>
      <c r="B106" s="28" t="s">
        <v>74</v>
      </c>
      <c r="C106" s="28"/>
      <c r="D106" s="28"/>
      <c r="E106" s="28"/>
      <c r="F106" s="28"/>
      <c r="G106" s="28"/>
      <c r="H106" s="31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30">
        <v>1</v>
      </c>
      <c r="W106" s="28"/>
      <c r="X106" s="28"/>
      <c r="Y106" s="28"/>
      <c r="Z106" s="28"/>
      <c r="AA106" s="28"/>
      <c r="AB106" s="28"/>
      <c r="AC106" s="28"/>
      <c r="AD106" s="28"/>
      <c r="AE106" s="31" t="b">
        <f t="shared" si="11"/>
        <v>0</v>
      </c>
      <c r="AF106" s="28" t="b">
        <f t="shared" si="12"/>
        <v>1</v>
      </c>
      <c r="AG106" s="28"/>
      <c r="AH106" s="28"/>
      <c r="AI106" s="28" t="b">
        <f>COUNTIF(H106:Q106,100%) &gt;0</f>
        <v>0</v>
      </c>
      <c r="AJ106" s="28" t="b">
        <f>COUNTIF(R106:AD106,100%) &gt;0</f>
        <v>1</v>
      </c>
      <c r="AK106" s="29">
        <f>COUNTIF(H106:Q106,100%)</f>
        <v>0</v>
      </c>
      <c r="AL106" s="29">
        <f>COUNTIF(R106:AD106,100%)</f>
        <v>1</v>
      </c>
      <c r="AM106" s="28" t="s">
        <v>77</v>
      </c>
      <c r="AN106" s="28" t="s">
        <v>372</v>
      </c>
      <c r="AO106" s="27" t="s">
        <v>79</v>
      </c>
      <c r="AP106" s="26" t="s">
        <v>78</v>
      </c>
    </row>
    <row r="107" spans="1:60" s="25" customFormat="1" x14ac:dyDescent="0.2">
      <c r="A107" s="32">
        <v>2050905</v>
      </c>
      <c r="B107" s="28" t="s">
        <v>74</v>
      </c>
      <c r="C107" s="28"/>
      <c r="D107" s="28"/>
      <c r="E107" s="28"/>
      <c r="F107" s="28"/>
      <c r="G107" s="28"/>
      <c r="H107" s="31"/>
      <c r="I107" s="28"/>
      <c r="J107" s="28"/>
      <c r="K107" s="28"/>
      <c r="L107" s="28"/>
      <c r="M107" s="30">
        <v>1</v>
      </c>
      <c r="N107" s="28"/>
      <c r="O107" s="28"/>
      <c r="P107" s="28"/>
      <c r="Q107" s="30">
        <v>1</v>
      </c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31" t="b">
        <f t="shared" si="11"/>
        <v>0</v>
      </c>
      <c r="AF107" s="28" t="b">
        <f t="shared" si="12"/>
        <v>1</v>
      </c>
      <c r="AG107" s="28"/>
      <c r="AH107" s="28"/>
      <c r="AI107" s="28" t="b">
        <f>COUNTIF(H107:Q107,100%) &gt;0</f>
        <v>1</v>
      </c>
      <c r="AJ107" s="28" t="b">
        <f>COUNTIF(R107:AD107,100%) &gt;0</f>
        <v>0</v>
      </c>
      <c r="AK107" s="29">
        <f>COUNTIF(H107:Q107,100%)</f>
        <v>2</v>
      </c>
      <c r="AL107" s="29">
        <f>COUNTIF(R107:AD107,100%)</f>
        <v>0</v>
      </c>
      <c r="AM107" s="28" t="s">
        <v>73</v>
      </c>
      <c r="AN107" s="28" t="s">
        <v>372</v>
      </c>
      <c r="AO107" s="27" t="s">
        <v>76</v>
      </c>
      <c r="AP107" s="26" t="s">
        <v>75</v>
      </c>
    </row>
    <row r="108" spans="1:60" s="25" customFormat="1" ht="28.5" x14ac:dyDescent="0.2">
      <c r="A108" s="32">
        <v>2125808</v>
      </c>
      <c r="B108" s="28" t="s">
        <v>70</v>
      </c>
      <c r="C108" s="28"/>
      <c r="D108" s="28"/>
      <c r="E108" s="28"/>
      <c r="F108" s="28"/>
      <c r="G108" s="28"/>
      <c r="H108" s="31"/>
      <c r="I108" s="28"/>
      <c r="J108" s="30">
        <v>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31" t="b">
        <f t="shared" si="11"/>
        <v>0</v>
      </c>
      <c r="AF108" s="28" t="b">
        <f t="shared" si="12"/>
        <v>1</v>
      </c>
      <c r="AG108" s="28"/>
      <c r="AH108" s="28"/>
      <c r="AI108" s="28" t="b">
        <f>COUNTIF(H108:Q108,100%) &gt;0</f>
        <v>1</v>
      </c>
      <c r="AJ108" s="28" t="b">
        <f>COUNTIF(R108:AD108,100%) &gt;0</f>
        <v>0</v>
      </c>
      <c r="AK108" s="29">
        <f>COUNTIF(H108:Q108,100%)</f>
        <v>1</v>
      </c>
      <c r="AL108" s="29">
        <f>COUNTIF(R108:AD108,100%)</f>
        <v>0</v>
      </c>
      <c r="AM108" s="28" t="s">
        <v>69</v>
      </c>
      <c r="AN108" s="28" t="s">
        <v>372</v>
      </c>
      <c r="AO108" s="27" t="s">
        <v>72</v>
      </c>
      <c r="AP108" s="26" t="s">
        <v>71</v>
      </c>
    </row>
    <row r="109" spans="1:60" s="25" customFormat="1" x14ac:dyDescent="0.2">
      <c r="A109" s="50">
        <v>2127789</v>
      </c>
      <c r="B109" s="6" t="s">
        <v>291</v>
      </c>
      <c r="C109" s="6"/>
      <c r="D109" s="49">
        <v>1</v>
      </c>
      <c r="E109" s="6"/>
      <c r="F109" s="6"/>
      <c r="G109" s="6"/>
      <c r="H109" s="3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31" t="b">
        <f t="shared" si="11"/>
        <v>1</v>
      </c>
      <c r="AF109" s="6" t="b">
        <f t="shared" si="12"/>
        <v>0</v>
      </c>
      <c r="AG109" s="6">
        <f>COUNTIF(C109:E109,100%)</f>
        <v>1</v>
      </c>
      <c r="AH109" s="6">
        <f>COUNTIF(F109:G109,100%)</f>
        <v>0</v>
      </c>
      <c r="AI109" s="6"/>
      <c r="AJ109" s="6"/>
      <c r="AK109" s="2"/>
      <c r="AL109" s="2"/>
      <c r="AM109" s="6" t="s">
        <v>290</v>
      </c>
      <c r="AN109" s="6" t="s">
        <v>372</v>
      </c>
      <c r="AO109" s="9" t="s">
        <v>289</v>
      </c>
      <c r="AP109" s="8" t="s">
        <v>66</v>
      </c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</row>
    <row r="110" spans="1:60" s="25" customFormat="1" x14ac:dyDescent="0.2">
      <c r="A110" s="50">
        <v>2167252</v>
      </c>
      <c r="B110" s="6" t="s">
        <v>81</v>
      </c>
      <c r="C110" s="6"/>
      <c r="D110" s="6"/>
      <c r="E110" s="6"/>
      <c r="F110" s="6"/>
      <c r="G110" s="49">
        <v>1</v>
      </c>
      <c r="H110" s="3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31" t="b">
        <f t="shared" si="11"/>
        <v>1</v>
      </c>
      <c r="AF110" s="6" t="b">
        <f t="shared" si="12"/>
        <v>0</v>
      </c>
      <c r="AG110" s="6">
        <f>COUNTIF(C110:E110,100%)</f>
        <v>0</v>
      </c>
      <c r="AH110" s="6">
        <f>COUNTIF(F110:G110,100%)</f>
        <v>1</v>
      </c>
      <c r="AI110" s="6"/>
      <c r="AJ110" s="6"/>
      <c r="AK110" s="2"/>
      <c r="AL110" s="2"/>
      <c r="AM110" s="6" t="s">
        <v>288</v>
      </c>
      <c r="AN110" s="6" t="s">
        <v>372</v>
      </c>
      <c r="AO110" s="9" t="s">
        <v>287</v>
      </c>
      <c r="AP110" s="8" t="s">
        <v>286</v>
      </c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</row>
    <row r="111" spans="1:60" s="25" customFormat="1" x14ac:dyDescent="0.2">
      <c r="A111" s="50">
        <v>2176220</v>
      </c>
      <c r="B111" s="6" t="s">
        <v>74</v>
      </c>
      <c r="C111" s="6"/>
      <c r="D111" s="49">
        <v>1</v>
      </c>
      <c r="E111" s="6"/>
      <c r="F111" s="6"/>
      <c r="G111" s="6"/>
      <c r="H111" s="31"/>
      <c r="I111" s="6"/>
      <c r="J111" s="6"/>
      <c r="K111" s="6"/>
      <c r="L111" s="6"/>
      <c r="M111" s="6"/>
      <c r="N111" s="6"/>
      <c r="O111" s="49">
        <v>1</v>
      </c>
      <c r="P111" s="49">
        <v>1</v>
      </c>
      <c r="Q111" s="6"/>
      <c r="R111" s="49">
        <v>1</v>
      </c>
      <c r="S111" s="6"/>
      <c r="T111" s="6"/>
      <c r="U111" s="6"/>
      <c r="V111" s="6"/>
      <c r="W111" s="6"/>
      <c r="X111" s="6"/>
      <c r="Y111" s="6"/>
      <c r="Z111" s="6"/>
      <c r="AA111" s="6"/>
      <c r="AB111" s="49">
        <v>1</v>
      </c>
      <c r="AC111" s="6"/>
      <c r="AD111" s="49">
        <v>1</v>
      </c>
      <c r="AE111" s="45" t="b">
        <f t="shared" si="11"/>
        <v>1</v>
      </c>
      <c r="AF111" s="49" t="b">
        <f t="shared" si="12"/>
        <v>1</v>
      </c>
      <c r="AG111" s="6">
        <f>COUNTIF(C111:E111,100%)</f>
        <v>1</v>
      </c>
      <c r="AH111" s="6">
        <f>COUNTIF(F111:G111,100%)</f>
        <v>0</v>
      </c>
      <c r="AI111" s="6" t="b">
        <f>COUNTIF(H111:Q111,100%) &gt;0</f>
        <v>1</v>
      </c>
      <c r="AJ111" s="6" t="b">
        <f>COUNTIF(R111:AD111,100%) &gt;0</f>
        <v>1</v>
      </c>
      <c r="AK111" s="5">
        <f>COUNTIF(H111:Q111,100%)</f>
        <v>2</v>
      </c>
      <c r="AL111" s="5">
        <f>COUNTIF(R111:AD111,100%)</f>
        <v>3</v>
      </c>
      <c r="AM111" s="6" t="s">
        <v>68</v>
      </c>
      <c r="AN111" s="6" t="s">
        <v>64</v>
      </c>
      <c r="AO111" s="9" t="s">
        <v>67</v>
      </c>
      <c r="AP111" s="8" t="s">
        <v>66</v>
      </c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</row>
    <row r="112" spans="1:60" s="25" customFormat="1" x14ac:dyDescent="0.2">
      <c r="A112" s="50">
        <v>2176310</v>
      </c>
      <c r="B112" s="6" t="s">
        <v>74</v>
      </c>
      <c r="C112" s="6"/>
      <c r="D112" s="6"/>
      <c r="E112" s="6"/>
      <c r="F112" s="49">
        <v>1</v>
      </c>
      <c r="G112" s="49">
        <v>1</v>
      </c>
      <c r="H112" s="31"/>
      <c r="I112" s="49">
        <v>1</v>
      </c>
      <c r="J112" s="6"/>
      <c r="K112" s="6"/>
      <c r="L112" s="6"/>
      <c r="M112" s="49">
        <v>1</v>
      </c>
      <c r="N112" s="49">
        <v>1</v>
      </c>
      <c r="O112" s="6"/>
      <c r="P112" s="6"/>
      <c r="Q112" s="49">
        <v>1</v>
      </c>
      <c r="R112" s="6"/>
      <c r="S112" s="49">
        <v>1</v>
      </c>
      <c r="T112" s="6"/>
      <c r="U112" s="6"/>
      <c r="V112" s="6"/>
      <c r="W112" s="6"/>
      <c r="X112" s="6"/>
      <c r="Y112" s="6"/>
      <c r="Z112" s="6"/>
      <c r="AA112" s="49">
        <v>1</v>
      </c>
      <c r="AB112" s="6"/>
      <c r="AC112" s="49">
        <v>1</v>
      </c>
      <c r="AD112" s="6"/>
      <c r="AE112" s="31" t="b">
        <f t="shared" si="11"/>
        <v>1</v>
      </c>
      <c r="AF112" s="6" t="b">
        <f t="shared" si="12"/>
        <v>1</v>
      </c>
      <c r="AG112" s="6">
        <f>COUNTIF(C112:E112,100%)</f>
        <v>0</v>
      </c>
      <c r="AH112" s="6">
        <f>COUNTIF(F112:G112,100%)</f>
        <v>2</v>
      </c>
      <c r="AI112" s="6" t="b">
        <f>COUNTIF(H112:Q112,100%) &gt;0</f>
        <v>1</v>
      </c>
      <c r="AJ112" s="6" t="b">
        <f>COUNTIF(R112:AD112,100%) &gt;0</f>
        <v>1</v>
      </c>
      <c r="AK112" s="5">
        <f>COUNTIF(H112:Q112,100%)</f>
        <v>4</v>
      </c>
      <c r="AL112" s="5">
        <f>COUNTIF(R112:AD112,100%)</f>
        <v>3</v>
      </c>
      <c r="AM112" s="6" t="s">
        <v>65</v>
      </c>
      <c r="AN112" s="6" t="s">
        <v>64</v>
      </c>
      <c r="AO112" s="9" t="s">
        <v>67</v>
      </c>
      <c r="AP112" s="8" t="s">
        <v>66</v>
      </c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</row>
    <row r="113" spans="1:38" x14ac:dyDescent="0.2">
      <c r="H113" s="22"/>
    </row>
    <row r="114" spans="1:38" ht="15" x14ac:dyDescent="0.2">
      <c r="A114" t="s">
        <v>371</v>
      </c>
      <c r="C114" s="23" t="s">
        <v>280</v>
      </c>
      <c r="D114" s="23" t="s">
        <v>279</v>
      </c>
      <c r="E114" s="23" t="s">
        <v>278</v>
      </c>
      <c r="F114" s="23" t="s">
        <v>276</v>
      </c>
      <c r="G114" s="23" t="s">
        <v>275</v>
      </c>
      <c r="H114" s="24" t="s">
        <v>268</v>
      </c>
      <c r="I114" s="23" t="s">
        <v>267</v>
      </c>
      <c r="J114" s="23" t="s">
        <v>266</v>
      </c>
      <c r="K114" s="23" t="s">
        <v>265</v>
      </c>
      <c r="L114" s="23" t="s">
        <v>264</v>
      </c>
      <c r="M114" s="23" t="s">
        <v>263</v>
      </c>
      <c r="N114" s="23" t="s">
        <v>262</v>
      </c>
      <c r="O114" s="23" t="s">
        <v>261</v>
      </c>
      <c r="P114" s="23" t="s">
        <v>260</v>
      </c>
      <c r="Q114" s="23" t="s">
        <v>259</v>
      </c>
      <c r="R114" s="23" t="s">
        <v>258</v>
      </c>
      <c r="S114" s="23" t="s">
        <v>257</v>
      </c>
      <c r="T114" s="23" t="s">
        <v>256</v>
      </c>
      <c r="U114" s="23" t="s">
        <v>255</v>
      </c>
      <c r="V114" s="23" t="s">
        <v>254</v>
      </c>
      <c r="W114" s="23" t="s">
        <v>253</v>
      </c>
      <c r="X114" s="23" t="s">
        <v>252</v>
      </c>
      <c r="Y114" s="23" t="s">
        <v>251</v>
      </c>
      <c r="Z114" s="23" t="s">
        <v>250</v>
      </c>
      <c r="AA114" s="23" t="s">
        <v>249</v>
      </c>
      <c r="AB114" s="23" t="s">
        <v>248</v>
      </c>
      <c r="AC114" s="23" t="s">
        <v>247</v>
      </c>
      <c r="AD114" s="23" t="s">
        <v>246</v>
      </c>
    </row>
    <row r="115" spans="1:38" ht="15" x14ac:dyDescent="0.2">
      <c r="A115" t="s">
        <v>370</v>
      </c>
      <c r="C115" s="24" t="str">
        <f t="shared" ref="C115:AD115" si="13">IF(ISNUMBER(SEARCH("N",C114)),"N","P")</f>
        <v>N</v>
      </c>
      <c r="D115" s="24" t="str">
        <f t="shared" si="13"/>
        <v>N</v>
      </c>
      <c r="E115" s="24" t="str">
        <f t="shared" si="13"/>
        <v>N</v>
      </c>
      <c r="F115" s="24" t="str">
        <f t="shared" si="13"/>
        <v>P</v>
      </c>
      <c r="G115" s="24" t="str">
        <f t="shared" si="13"/>
        <v>P</v>
      </c>
      <c r="H115" s="24" t="str">
        <f t="shared" si="13"/>
        <v>N</v>
      </c>
      <c r="I115" s="48" t="str">
        <f t="shared" si="13"/>
        <v>N</v>
      </c>
      <c r="J115" s="24" t="str">
        <f t="shared" si="13"/>
        <v>N</v>
      </c>
      <c r="K115" s="24" t="str">
        <f t="shared" si="13"/>
        <v>N</v>
      </c>
      <c r="L115" s="24" t="str">
        <f t="shared" si="13"/>
        <v>N</v>
      </c>
      <c r="M115" s="24" t="str">
        <f t="shared" si="13"/>
        <v>N</v>
      </c>
      <c r="N115" s="24" t="str">
        <f t="shared" si="13"/>
        <v>N</v>
      </c>
      <c r="O115" s="24" t="str">
        <f t="shared" si="13"/>
        <v>N</v>
      </c>
      <c r="P115" s="24" t="str">
        <f t="shared" si="13"/>
        <v>N</v>
      </c>
      <c r="Q115" s="24" t="str">
        <f t="shared" si="13"/>
        <v>N</v>
      </c>
      <c r="R115" s="24" t="str">
        <f t="shared" si="13"/>
        <v>P</v>
      </c>
      <c r="S115" s="24" t="str">
        <f t="shared" si="13"/>
        <v>P</v>
      </c>
      <c r="T115" s="24" t="str">
        <f t="shared" si="13"/>
        <v>P</v>
      </c>
      <c r="U115" s="24" t="str">
        <f t="shared" si="13"/>
        <v>P</v>
      </c>
      <c r="V115" s="24" t="str">
        <f t="shared" si="13"/>
        <v>P</v>
      </c>
      <c r="W115" s="24" t="str">
        <f t="shared" si="13"/>
        <v>P</v>
      </c>
      <c r="X115" s="24" t="str">
        <f t="shared" si="13"/>
        <v>P</v>
      </c>
      <c r="Y115" s="24" t="str">
        <f t="shared" si="13"/>
        <v>P</v>
      </c>
      <c r="Z115" s="24" t="str">
        <f t="shared" si="13"/>
        <v>P</v>
      </c>
      <c r="AA115" s="24" t="str">
        <f t="shared" si="13"/>
        <v>P</v>
      </c>
      <c r="AB115" s="24" t="str">
        <f t="shared" si="13"/>
        <v>P</v>
      </c>
      <c r="AC115" s="24" t="str">
        <f t="shared" si="13"/>
        <v>P</v>
      </c>
      <c r="AD115" s="24" t="str">
        <f t="shared" si="13"/>
        <v>P</v>
      </c>
      <c r="AE115" s="58"/>
      <c r="AF115" s="47"/>
      <c r="AG115" s="47"/>
      <c r="AH115" s="47"/>
      <c r="AI115" s="47"/>
      <c r="AJ115" s="47"/>
      <c r="AK115" s="47"/>
      <c r="AL115" s="47"/>
    </row>
    <row r="116" spans="1:38" ht="15" x14ac:dyDescent="0.2">
      <c r="A116" t="s">
        <v>11</v>
      </c>
      <c r="C116" s="48" t="s">
        <v>369</v>
      </c>
      <c r="D116" s="48" t="s">
        <v>369</v>
      </c>
      <c r="E116" s="48" t="s">
        <v>369</v>
      </c>
      <c r="F116" s="48" t="s">
        <v>369</v>
      </c>
      <c r="G116" s="48" t="s">
        <v>369</v>
      </c>
      <c r="H116" s="24" t="s">
        <v>368</v>
      </c>
      <c r="I116" s="24" t="s">
        <v>368</v>
      </c>
      <c r="J116" s="24" t="s">
        <v>368</v>
      </c>
      <c r="K116" s="24" t="s">
        <v>368</v>
      </c>
      <c r="L116" s="24" t="s">
        <v>368</v>
      </c>
      <c r="M116" s="24" t="s">
        <v>368</v>
      </c>
      <c r="N116" s="24" t="s">
        <v>368</v>
      </c>
      <c r="O116" s="24" t="s">
        <v>368</v>
      </c>
      <c r="P116" s="24" t="s">
        <v>368</v>
      </c>
      <c r="Q116" s="24" t="s">
        <v>368</v>
      </c>
      <c r="R116" s="24" t="s">
        <v>368</v>
      </c>
      <c r="S116" s="24" t="s">
        <v>368</v>
      </c>
      <c r="T116" s="24" t="s">
        <v>368</v>
      </c>
      <c r="U116" s="24" t="s">
        <v>368</v>
      </c>
      <c r="V116" s="24" t="s">
        <v>368</v>
      </c>
      <c r="W116" s="24" t="s">
        <v>368</v>
      </c>
      <c r="X116" s="24" t="s">
        <v>368</v>
      </c>
      <c r="Y116" s="24" t="s">
        <v>368</v>
      </c>
      <c r="Z116" s="24" t="s">
        <v>368</v>
      </c>
      <c r="AA116" s="24" t="s">
        <v>368</v>
      </c>
      <c r="AB116" s="24" t="s">
        <v>368</v>
      </c>
      <c r="AC116" s="24" t="s">
        <v>368</v>
      </c>
      <c r="AD116" s="24" t="s">
        <v>368</v>
      </c>
      <c r="AE116" s="58"/>
      <c r="AF116" s="47"/>
      <c r="AG116" s="47"/>
      <c r="AH116" s="47"/>
      <c r="AI116" s="47"/>
      <c r="AJ116" s="47"/>
      <c r="AK116" s="47"/>
      <c r="AL116" s="47"/>
    </row>
    <row r="117" spans="1:38" x14ac:dyDescent="0.2">
      <c r="A117" t="s">
        <v>245</v>
      </c>
      <c r="C117" s="21">
        <f>COUNTIF(C3:C22,"=100%")</f>
        <v>0</v>
      </c>
      <c r="D117" s="21">
        <f>COUNTIF(D3:D113,"=100%")</f>
        <v>5</v>
      </c>
      <c r="E117" s="21">
        <f>COUNTIF(E3:E113,"=100%")</f>
        <v>4</v>
      </c>
      <c r="F117" s="21">
        <f>COUNTIF(F3:F113,"=100%")</f>
        <v>2</v>
      </c>
      <c r="G117" s="21">
        <f>COUNTIF(G3:G113,"=100%")</f>
        <v>3</v>
      </c>
      <c r="H117" s="22">
        <f t="shared" ref="H117:AD117" si="14">COUNTIF(H18:H113,"=100%")</f>
        <v>0</v>
      </c>
      <c r="I117" s="46">
        <f t="shared" si="14"/>
        <v>3</v>
      </c>
      <c r="J117" s="46">
        <f t="shared" si="14"/>
        <v>3</v>
      </c>
      <c r="K117" s="46">
        <f t="shared" si="14"/>
        <v>6</v>
      </c>
      <c r="L117" s="46">
        <f t="shared" si="14"/>
        <v>0</v>
      </c>
      <c r="M117" s="46">
        <f t="shared" si="14"/>
        <v>4</v>
      </c>
      <c r="N117" s="46">
        <f t="shared" si="14"/>
        <v>3</v>
      </c>
      <c r="O117" s="46">
        <f t="shared" si="14"/>
        <v>3</v>
      </c>
      <c r="P117" s="46">
        <f t="shared" si="14"/>
        <v>4</v>
      </c>
      <c r="Q117" s="46">
        <f t="shared" si="14"/>
        <v>4</v>
      </c>
      <c r="R117" s="46">
        <f t="shared" si="14"/>
        <v>4</v>
      </c>
      <c r="S117" s="46">
        <f t="shared" si="14"/>
        <v>2</v>
      </c>
      <c r="T117" s="46">
        <f t="shared" si="14"/>
        <v>3</v>
      </c>
      <c r="U117" s="46">
        <f t="shared" si="14"/>
        <v>0</v>
      </c>
      <c r="V117" s="46">
        <f t="shared" si="14"/>
        <v>4</v>
      </c>
      <c r="W117" s="46">
        <f t="shared" si="14"/>
        <v>0</v>
      </c>
      <c r="X117" s="46">
        <f t="shared" si="14"/>
        <v>0</v>
      </c>
      <c r="Y117" s="46">
        <f t="shared" si="14"/>
        <v>0</v>
      </c>
      <c r="Z117" s="46">
        <f t="shared" si="14"/>
        <v>0</v>
      </c>
      <c r="AA117" s="46">
        <f t="shared" si="14"/>
        <v>1</v>
      </c>
      <c r="AB117" s="46">
        <f t="shared" si="14"/>
        <v>5</v>
      </c>
      <c r="AC117" s="46">
        <f t="shared" si="14"/>
        <v>31</v>
      </c>
      <c r="AD117" s="46">
        <f t="shared" si="14"/>
        <v>4</v>
      </c>
    </row>
    <row r="118" spans="1:38" x14ac:dyDescent="0.2">
      <c r="A118" t="s">
        <v>367</v>
      </c>
      <c r="C118" s="21">
        <f>COUNTIF(C3:C13,"=100%")</f>
        <v>0</v>
      </c>
      <c r="D118" s="21">
        <f>COUNTIF(D3:D13,"=100%")</f>
        <v>0</v>
      </c>
      <c r="E118" s="21">
        <f>COUNTIF(E3:E13,"=100%")</f>
        <v>0</v>
      </c>
      <c r="F118" s="21">
        <f>COUNTIF(F3:F13,"=100%")</f>
        <v>0</v>
      </c>
      <c r="G118" s="21">
        <f>COUNTIF(G3:G13,"=100%")</f>
        <v>0</v>
      </c>
      <c r="H118" s="22">
        <f t="shared" ref="H118:AD118" si="15">COUNTIF(H53:H112,100%)</f>
        <v>0</v>
      </c>
      <c r="I118" s="46">
        <f t="shared" si="15"/>
        <v>1</v>
      </c>
      <c r="J118" s="46">
        <f t="shared" si="15"/>
        <v>2</v>
      </c>
      <c r="K118" s="46">
        <f t="shared" si="15"/>
        <v>4</v>
      </c>
      <c r="L118" s="46">
        <f t="shared" si="15"/>
        <v>0</v>
      </c>
      <c r="M118" s="46">
        <f t="shared" si="15"/>
        <v>4</v>
      </c>
      <c r="N118" s="46">
        <f t="shared" si="15"/>
        <v>2</v>
      </c>
      <c r="O118" s="46">
        <f t="shared" si="15"/>
        <v>1</v>
      </c>
      <c r="P118" s="46">
        <f t="shared" si="15"/>
        <v>4</v>
      </c>
      <c r="Q118" s="46">
        <f t="shared" si="15"/>
        <v>4</v>
      </c>
      <c r="R118" s="46">
        <f t="shared" si="15"/>
        <v>1</v>
      </c>
      <c r="S118" s="46">
        <f t="shared" si="15"/>
        <v>1</v>
      </c>
      <c r="T118" s="46">
        <f t="shared" si="15"/>
        <v>2</v>
      </c>
      <c r="U118" s="46">
        <f t="shared" si="15"/>
        <v>0</v>
      </c>
      <c r="V118" s="46">
        <f t="shared" si="15"/>
        <v>3</v>
      </c>
      <c r="W118" s="46">
        <f t="shared" si="15"/>
        <v>0</v>
      </c>
      <c r="X118" s="46">
        <f t="shared" si="15"/>
        <v>0</v>
      </c>
      <c r="Y118" s="46">
        <f t="shared" si="15"/>
        <v>0</v>
      </c>
      <c r="Z118" s="46">
        <f t="shared" si="15"/>
        <v>0</v>
      </c>
      <c r="AA118" s="46">
        <f t="shared" si="15"/>
        <v>1</v>
      </c>
      <c r="AB118" s="46">
        <f t="shared" si="15"/>
        <v>4</v>
      </c>
      <c r="AC118" s="46">
        <f t="shared" si="15"/>
        <v>29</v>
      </c>
      <c r="AD118" s="46">
        <f t="shared" si="15"/>
        <v>2</v>
      </c>
    </row>
    <row r="119" spans="1:38" x14ac:dyDescent="0.2">
      <c r="A119" t="s">
        <v>366</v>
      </c>
      <c r="C119" s="21">
        <f>COUNTIF(C16:C22,"=100%")</f>
        <v>0</v>
      </c>
      <c r="D119" s="21">
        <f>COUNTIF(D16:D22,"=100%")</f>
        <v>0</v>
      </c>
      <c r="E119" s="21">
        <f>COUNTIF(E16:E22,"=100%")</f>
        <v>0</v>
      </c>
      <c r="F119" s="21">
        <f>COUNTIF(F16:F22,"=100%")</f>
        <v>0</v>
      </c>
      <c r="G119" s="21">
        <f>COUNTIF(G16:G22,"=100%")</f>
        <v>0</v>
      </c>
      <c r="H119" s="22">
        <f t="shared" ref="H119:AD119" si="16">COUNTIF((H18:H52),100%)</f>
        <v>0</v>
      </c>
      <c r="I119" s="46">
        <f t="shared" si="16"/>
        <v>2</v>
      </c>
      <c r="J119" s="46">
        <f t="shared" si="16"/>
        <v>1</v>
      </c>
      <c r="K119" s="46">
        <f t="shared" si="16"/>
        <v>2</v>
      </c>
      <c r="L119" s="46">
        <f t="shared" si="16"/>
        <v>0</v>
      </c>
      <c r="M119" s="46">
        <f t="shared" si="16"/>
        <v>0</v>
      </c>
      <c r="N119" s="46">
        <f t="shared" si="16"/>
        <v>1</v>
      </c>
      <c r="O119" s="46">
        <f t="shared" si="16"/>
        <v>2</v>
      </c>
      <c r="P119" s="46">
        <f t="shared" si="16"/>
        <v>0</v>
      </c>
      <c r="Q119" s="46">
        <f t="shared" si="16"/>
        <v>0</v>
      </c>
      <c r="R119" s="46">
        <f t="shared" si="16"/>
        <v>3</v>
      </c>
      <c r="S119" s="46">
        <f t="shared" si="16"/>
        <v>1</v>
      </c>
      <c r="T119" s="46">
        <f t="shared" si="16"/>
        <v>1</v>
      </c>
      <c r="U119" s="46">
        <f t="shared" si="16"/>
        <v>0</v>
      </c>
      <c r="V119" s="46">
        <f t="shared" si="16"/>
        <v>1</v>
      </c>
      <c r="W119" s="46">
        <f t="shared" si="16"/>
        <v>0</v>
      </c>
      <c r="X119" s="46">
        <f t="shared" si="16"/>
        <v>0</v>
      </c>
      <c r="Y119" s="46">
        <f t="shared" si="16"/>
        <v>0</v>
      </c>
      <c r="Z119" s="46">
        <f t="shared" si="16"/>
        <v>0</v>
      </c>
      <c r="AA119" s="46">
        <f t="shared" si="16"/>
        <v>0</v>
      </c>
      <c r="AB119" s="46">
        <f t="shared" si="16"/>
        <v>1</v>
      </c>
      <c r="AC119" s="46">
        <f t="shared" si="16"/>
        <v>2</v>
      </c>
      <c r="AD119" s="46">
        <f t="shared" si="16"/>
        <v>2</v>
      </c>
    </row>
  </sheetData>
  <sortState ref="A3:BH95">
    <sortCondition ref="A3:A95"/>
  </sortState>
  <pageMargins left="0.7" right="0.7" top="0.75" bottom="0.75" header="0.3" footer="0.3"/>
  <pageSetup scale="35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12" sqref="A12:XFD12"/>
    </sheetView>
  </sheetViews>
  <sheetFormatPr defaultRowHeight="14.25" x14ac:dyDescent="0.2"/>
  <sheetData>
    <row r="1" spans="1:9" x14ac:dyDescent="0.2">
      <c r="A1" s="1">
        <v>-125</v>
      </c>
      <c r="B1" s="1" t="s">
        <v>17</v>
      </c>
      <c r="C1" s="1" t="s">
        <v>0</v>
      </c>
      <c r="D1" s="1">
        <v>1</v>
      </c>
      <c r="E1" s="1"/>
      <c r="F1" s="1" t="s">
        <v>0</v>
      </c>
      <c r="G1" s="1">
        <v>0</v>
      </c>
      <c r="H1" s="1">
        <v>0</v>
      </c>
      <c r="I1" s="1">
        <v>0</v>
      </c>
    </row>
    <row r="2" spans="1:9" x14ac:dyDescent="0.2">
      <c r="A2" s="1"/>
      <c r="B2" s="1"/>
      <c r="C2" s="1"/>
      <c r="D2" s="1"/>
      <c r="E2" s="1"/>
      <c r="F2" s="1"/>
      <c r="G2" s="1" t="s">
        <v>59</v>
      </c>
      <c r="H2" s="1" t="s">
        <v>58</v>
      </c>
      <c r="I2" s="1" t="s">
        <v>57</v>
      </c>
    </row>
    <row r="3" spans="1:9" x14ac:dyDescent="0.2">
      <c r="A3" s="1">
        <v>9</v>
      </c>
      <c r="B3" s="1">
        <v>3</v>
      </c>
      <c r="C3" s="1" t="s">
        <v>15</v>
      </c>
      <c r="D3" s="1">
        <v>2</v>
      </c>
      <c r="E3" s="1" t="s">
        <v>56</v>
      </c>
      <c r="F3" s="1" t="s">
        <v>6</v>
      </c>
      <c r="G3" s="1">
        <v>0.4</v>
      </c>
      <c r="H3" s="1">
        <v>0.2608695652173913</v>
      </c>
      <c r="I3" s="1">
        <v>0.33333333333333331</v>
      </c>
    </row>
    <row r="4" spans="1:9" x14ac:dyDescent="0.2">
      <c r="A4" s="1">
        <v>-6</v>
      </c>
      <c r="B4" s="1">
        <v>1</v>
      </c>
      <c r="C4" s="1" t="s">
        <v>8</v>
      </c>
      <c r="D4" s="1">
        <v>4</v>
      </c>
      <c r="E4" s="1" t="s">
        <v>55</v>
      </c>
      <c r="F4" s="1" t="s">
        <v>6</v>
      </c>
      <c r="G4" s="1">
        <v>0.38</v>
      </c>
      <c r="H4" s="1">
        <v>0.2608695652173913</v>
      </c>
      <c r="I4" s="1">
        <v>0.32291666666666669</v>
      </c>
    </row>
    <row r="5" spans="1:9" x14ac:dyDescent="0.2">
      <c r="A5" s="1">
        <v>9</v>
      </c>
      <c r="B5" s="1">
        <v>3</v>
      </c>
      <c r="C5" s="1" t="s">
        <v>8</v>
      </c>
      <c r="D5" s="1">
        <v>5</v>
      </c>
      <c r="E5" s="1" t="s">
        <v>54</v>
      </c>
      <c r="F5" s="1" t="s">
        <v>6</v>
      </c>
      <c r="G5" s="1">
        <v>0.36</v>
      </c>
      <c r="H5" s="1">
        <v>0.2608695652173913</v>
      </c>
      <c r="I5" s="1">
        <v>0.3125</v>
      </c>
    </row>
    <row r="6" spans="1:9" x14ac:dyDescent="0.2">
      <c r="A6" s="1">
        <v>23</v>
      </c>
      <c r="B6" s="1">
        <v>5</v>
      </c>
      <c r="C6" s="1" t="s">
        <v>8</v>
      </c>
      <c r="D6" s="1">
        <v>5</v>
      </c>
      <c r="E6" s="1" t="s">
        <v>53</v>
      </c>
      <c r="F6" s="1" t="s">
        <v>6</v>
      </c>
      <c r="G6" s="1">
        <v>1</v>
      </c>
      <c r="H6" s="1">
        <v>1</v>
      </c>
      <c r="I6" s="1">
        <v>1</v>
      </c>
    </row>
    <row r="7" spans="1:9" x14ac:dyDescent="0.2">
      <c r="A7" s="1">
        <v>166</v>
      </c>
      <c r="B7" s="1">
        <v>21</v>
      </c>
      <c r="C7" s="1" t="s">
        <v>8</v>
      </c>
      <c r="D7" s="1">
        <v>3</v>
      </c>
      <c r="E7" s="1" t="s">
        <v>52</v>
      </c>
      <c r="F7" s="1" t="s">
        <v>6</v>
      </c>
      <c r="G7" s="1">
        <v>0.96</v>
      </c>
      <c r="H7" s="1">
        <v>0</v>
      </c>
      <c r="I7" s="1">
        <v>0.5</v>
      </c>
    </row>
    <row r="8" spans="1:9" x14ac:dyDescent="0.2">
      <c r="A8" s="1">
        <v>-6</v>
      </c>
      <c r="B8" s="1">
        <v>1</v>
      </c>
      <c r="C8" s="1" t="s">
        <v>7</v>
      </c>
      <c r="D8" s="1">
        <v>3</v>
      </c>
      <c r="E8" s="1" t="s">
        <v>51</v>
      </c>
      <c r="F8" s="1" t="s">
        <v>6</v>
      </c>
      <c r="G8" s="1">
        <v>0.4</v>
      </c>
      <c r="H8" s="1">
        <v>0.2391304347826087</v>
      </c>
      <c r="I8" s="1">
        <v>0.32291666666666669</v>
      </c>
    </row>
    <row r="9" spans="1:9" x14ac:dyDescent="0.2">
      <c r="A9" s="1">
        <v>9</v>
      </c>
      <c r="B9" s="1">
        <v>3</v>
      </c>
      <c r="C9" s="1" t="s">
        <v>7</v>
      </c>
      <c r="D9" s="1">
        <v>2</v>
      </c>
      <c r="E9" s="1" t="s">
        <v>50</v>
      </c>
      <c r="F9" s="1" t="s">
        <v>6</v>
      </c>
      <c r="G9" s="1">
        <v>1</v>
      </c>
      <c r="H9" s="1">
        <v>1</v>
      </c>
      <c r="I9" s="1">
        <v>1</v>
      </c>
    </row>
    <row r="10" spans="1:9" x14ac:dyDescent="0.2">
      <c r="A10" s="1">
        <v>9</v>
      </c>
      <c r="B10" s="1">
        <v>3</v>
      </c>
      <c r="C10" s="1" t="s">
        <v>7</v>
      </c>
      <c r="D10" s="1">
        <v>4</v>
      </c>
      <c r="E10" s="1" t="s">
        <v>49</v>
      </c>
      <c r="F10" s="1" t="s">
        <v>6</v>
      </c>
      <c r="G10" s="1">
        <v>0.375</v>
      </c>
      <c r="H10" s="1">
        <v>0.21739130434782608</v>
      </c>
      <c r="I10" s="1">
        <v>0.2978723404255319</v>
      </c>
    </row>
    <row r="11" spans="1:9" x14ac:dyDescent="0.2">
      <c r="A11" s="1">
        <v>23</v>
      </c>
      <c r="B11" s="1">
        <v>5</v>
      </c>
      <c r="C11" s="1" t="s">
        <v>7</v>
      </c>
      <c r="D11" s="1">
        <v>3</v>
      </c>
      <c r="E11" s="1" t="s">
        <v>48</v>
      </c>
      <c r="F11" s="1" t="s">
        <v>6</v>
      </c>
      <c r="G11" s="1">
        <v>1</v>
      </c>
      <c r="H11" s="1">
        <v>1</v>
      </c>
      <c r="I11" s="1">
        <v>1</v>
      </c>
    </row>
    <row r="12" spans="1:9" x14ac:dyDescent="0.2">
      <c r="A12" s="1">
        <v>166</v>
      </c>
      <c r="B12" s="1">
        <v>21</v>
      </c>
      <c r="C12" s="1" t="s">
        <v>7</v>
      </c>
      <c r="D12" s="1">
        <v>2</v>
      </c>
      <c r="E12" s="1" t="s">
        <v>47</v>
      </c>
      <c r="F12" s="1" t="s">
        <v>6</v>
      </c>
      <c r="G12" s="1">
        <v>0</v>
      </c>
      <c r="H12" s="1">
        <v>0</v>
      </c>
      <c r="I12" s="1">
        <v>0</v>
      </c>
    </row>
    <row r="13" spans="1:9" x14ac:dyDescent="0.2">
      <c r="A13" s="1">
        <v>-6</v>
      </c>
      <c r="B13" s="1">
        <v>1</v>
      </c>
      <c r="C13" s="1" t="s">
        <v>9</v>
      </c>
      <c r="D13" s="1">
        <v>4</v>
      </c>
      <c r="E13" s="1" t="s">
        <v>46</v>
      </c>
      <c r="F13" s="1" t="s">
        <v>6</v>
      </c>
      <c r="G13" s="1">
        <v>0.4</v>
      </c>
      <c r="H13" s="1">
        <v>0.2391304347826087</v>
      </c>
      <c r="I13" s="1">
        <v>0.32291666666666669</v>
      </c>
    </row>
    <row r="14" spans="1:9" x14ac:dyDescent="0.2">
      <c r="A14" s="1">
        <v>9</v>
      </c>
      <c r="B14" s="1">
        <v>3</v>
      </c>
      <c r="C14" s="1" t="s">
        <v>9</v>
      </c>
      <c r="D14" s="1">
        <v>2</v>
      </c>
      <c r="E14" s="1" t="s">
        <v>45</v>
      </c>
      <c r="F14" s="1" t="s">
        <v>6</v>
      </c>
      <c r="G14" s="1">
        <v>0.375</v>
      </c>
      <c r="H14" s="1">
        <v>0.19565217391304349</v>
      </c>
      <c r="I14" s="1">
        <v>0.28723404255319152</v>
      </c>
    </row>
    <row r="15" spans="1:9" x14ac:dyDescent="0.2">
      <c r="A15" s="1">
        <v>100</v>
      </c>
      <c r="B15" s="1">
        <v>16</v>
      </c>
      <c r="C15" s="1" t="s">
        <v>9</v>
      </c>
      <c r="D15" s="1">
        <v>4</v>
      </c>
      <c r="E15" s="1" t="s">
        <v>44</v>
      </c>
      <c r="F15" s="1" t="s">
        <v>6</v>
      </c>
      <c r="G15" s="1">
        <v>1</v>
      </c>
      <c r="H15" s="1">
        <v>1</v>
      </c>
      <c r="I15" s="1">
        <v>1</v>
      </c>
    </row>
    <row r="16" spans="1:9" x14ac:dyDescent="0.2">
      <c r="A16" s="1">
        <v>9</v>
      </c>
      <c r="B16" s="1">
        <v>3</v>
      </c>
      <c r="C16" s="1" t="s">
        <v>4</v>
      </c>
      <c r="D16" s="1">
        <v>4</v>
      </c>
      <c r="E16" s="1" t="s">
        <v>43</v>
      </c>
      <c r="F16" s="1" t="s">
        <v>1</v>
      </c>
      <c r="G16" s="1">
        <v>0.36734693877551022</v>
      </c>
      <c r="H16" s="1">
        <v>0.2608695652173913</v>
      </c>
      <c r="I16" s="1">
        <v>0.31578947368421051</v>
      </c>
    </row>
    <row r="17" spans="1:9" x14ac:dyDescent="0.2">
      <c r="A17" s="1">
        <v>23</v>
      </c>
      <c r="B17" s="1">
        <v>5</v>
      </c>
      <c r="C17" s="1" t="s">
        <v>4</v>
      </c>
      <c r="D17" s="1">
        <v>1</v>
      </c>
      <c r="E17" s="1" t="s">
        <v>42</v>
      </c>
      <c r="F17" s="1" t="s">
        <v>1</v>
      </c>
      <c r="G17" s="1">
        <v>1</v>
      </c>
      <c r="H17" s="1">
        <v>0.97826086956521741</v>
      </c>
      <c r="I17" s="1">
        <v>0.98958333333333337</v>
      </c>
    </row>
    <row r="18" spans="1:9" x14ac:dyDescent="0.2">
      <c r="A18" s="1">
        <v>23</v>
      </c>
      <c r="B18" s="1">
        <v>5</v>
      </c>
      <c r="C18" s="1" t="s">
        <v>4</v>
      </c>
      <c r="D18" s="1">
        <v>2</v>
      </c>
      <c r="E18" s="1" t="s">
        <v>41</v>
      </c>
      <c r="F18" s="1" t="s">
        <v>1</v>
      </c>
      <c r="G18" s="1">
        <v>1</v>
      </c>
      <c r="H18" s="1">
        <v>1</v>
      </c>
      <c r="I18" s="1">
        <v>1</v>
      </c>
    </row>
    <row r="19" spans="1:9" x14ac:dyDescent="0.2">
      <c r="A19" s="1">
        <v>72</v>
      </c>
      <c r="B19" s="1">
        <v>12</v>
      </c>
      <c r="C19" s="1" t="s">
        <v>4</v>
      </c>
      <c r="D19" s="1">
        <v>4</v>
      </c>
      <c r="E19" s="1" t="s">
        <v>40</v>
      </c>
      <c r="F19" s="1" t="s">
        <v>1</v>
      </c>
      <c r="G19" s="1">
        <v>1</v>
      </c>
      <c r="H19" s="1">
        <v>1</v>
      </c>
      <c r="I19" s="1">
        <v>1</v>
      </c>
    </row>
    <row r="20" spans="1:9" x14ac:dyDescent="0.2">
      <c r="A20" s="1">
        <v>-6</v>
      </c>
      <c r="B20" s="1">
        <v>1</v>
      </c>
      <c r="C20" s="1" t="s">
        <v>13</v>
      </c>
      <c r="D20" s="1">
        <v>1</v>
      </c>
      <c r="E20" s="1" t="s">
        <v>39</v>
      </c>
      <c r="F20" s="1" t="s">
        <v>1</v>
      </c>
      <c r="G20" s="1">
        <v>0.39583333333333331</v>
      </c>
      <c r="H20" s="1">
        <v>0.28260869565217389</v>
      </c>
      <c r="I20" s="1">
        <v>0.34042553191489361</v>
      </c>
    </row>
    <row r="21" spans="1:9" x14ac:dyDescent="0.2">
      <c r="A21" s="1">
        <v>9</v>
      </c>
      <c r="B21" s="1">
        <v>3</v>
      </c>
      <c r="C21" s="1" t="s">
        <v>13</v>
      </c>
      <c r="D21" s="1">
        <v>5</v>
      </c>
      <c r="E21" s="1" t="s">
        <v>38</v>
      </c>
      <c r="F21" s="1" t="s">
        <v>1</v>
      </c>
      <c r="G21" s="1">
        <v>0.35416666666666669</v>
      </c>
      <c r="H21" s="1">
        <v>0.36956521739130432</v>
      </c>
      <c r="I21" s="1">
        <v>0.36170212765957449</v>
      </c>
    </row>
    <row r="22" spans="1:9" x14ac:dyDescent="0.2">
      <c r="A22" s="1">
        <v>23</v>
      </c>
      <c r="B22" s="1">
        <v>5</v>
      </c>
      <c r="C22" s="1" t="s">
        <v>13</v>
      </c>
      <c r="D22" s="1">
        <v>1</v>
      </c>
      <c r="E22" s="1" t="s">
        <v>37</v>
      </c>
      <c r="F22" s="1" t="s">
        <v>1</v>
      </c>
      <c r="G22" s="1">
        <v>0.3</v>
      </c>
      <c r="H22" s="1">
        <v>0.28260869565217389</v>
      </c>
      <c r="I22" s="1">
        <v>0.29166666666666669</v>
      </c>
    </row>
    <row r="23" spans="1:9" x14ac:dyDescent="0.2">
      <c r="A23" s="1">
        <v>72</v>
      </c>
      <c r="B23" s="1">
        <v>12</v>
      </c>
      <c r="C23" s="1" t="s">
        <v>13</v>
      </c>
      <c r="D23" s="1">
        <v>4</v>
      </c>
      <c r="E23" s="1" t="s">
        <v>36</v>
      </c>
      <c r="F23" s="1" t="s">
        <v>1</v>
      </c>
      <c r="G23" s="1">
        <v>1</v>
      </c>
      <c r="H23" s="1">
        <v>1</v>
      </c>
      <c r="I23" s="1">
        <v>1</v>
      </c>
    </row>
    <row r="24" spans="1:9" x14ac:dyDescent="0.2">
      <c r="A24" s="1">
        <v>100</v>
      </c>
      <c r="B24" s="1">
        <v>16</v>
      </c>
      <c r="C24" s="1" t="s">
        <v>13</v>
      </c>
      <c r="D24" s="1">
        <v>2</v>
      </c>
      <c r="E24" s="1" t="s">
        <v>35</v>
      </c>
      <c r="F24" s="1" t="s">
        <v>1</v>
      </c>
      <c r="G24" s="1">
        <v>1</v>
      </c>
      <c r="H24" s="1">
        <v>1</v>
      </c>
      <c r="I24" s="1">
        <v>1</v>
      </c>
    </row>
    <row r="25" spans="1:9" x14ac:dyDescent="0.2">
      <c r="A25" s="1">
        <v>129</v>
      </c>
      <c r="B25" s="1">
        <v>19</v>
      </c>
      <c r="C25" s="1" t="s">
        <v>13</v>
      </c>
      <c r="D25" s="1">
        <v>4</v>
      </c>
      <c r="E25" s="1" t="s">
        <v>34</v>
      </c>
      <c r="F25" s="1" t="s">
        <v>1</v>
      </c>
      <c r="G25" s="1">
        <v>1</v>
      </c>
      <c r="H25" s="1">
        <v>1</v>
      </c>
      <c r="I25" s="1">
        <v>1</v>
      </c>
    </row>
    <row r="26" spans="1:9" x14ac:dyDescent="0.2">
      <c r="A26" s="1">
        <v>166</v>
      </c>
      <c r="B26" s="1">
        <v>21</v>
      </c>
      <c r="C26" s="1" t="s">
        <v>13</v>
      </c>
      <c r="D26" s="1">
        <v>4</v>
      </c>
      <c r="E26" s="1" t="s">
        <v>33</v>
      </c>
      <c r="F26" s="1" t="s">
        <v>1</v>
      </c>
      <c r="G26" s="1">
        <v>0.44897959183673469</v>
      </c>
      <c r="H26" s="1">
        <v>0.2608695652173913</v>
      </c>
      <c r="I26" s="1">
        <v>0.35789473684210527</v>
      </c>
    </row>
    <row r="27" spans="1:9" x14ac:dyDescent="0.2">
      <c r="A27" s="1">
        <v>-6</v>
      </c>
      <c r="B27" s="1">
        <v>1</v>
      </c>
      <c r="C27" s="1" t="s">
        <v>3</v>
      </c>
      <c r="D27" s="1">
        <v>5</v>
      </c>
      <c r="E27" s="1" t="s">
        <v>32</v>
      </c>
      <c r="F27" s="1" t="s">
        <v>1</v>
      </c>
      <c r="G27" s="1">
        <v>0.35416666666666669</v>
      </c>
      <c r="H27" s="1">
        <v>0.2608695652173913</v>
      </c>
      <c r="I27" s="1">
        <v>0.30851063829787234</v>
      </c>
    </row>
    <row r="28" spans="1:9" x14ac:dyDescent="0.2">
      <c r="A28" s="1">
        <v>23</v>
      </c>
      <c r="B28" s="1">
        <v>5</v>
      </c>
      <c r="C28" s="1" t="s">
        <v>3</v>
      </c>
      <c r="D28" s="1">
        <v>4</v>
      </c>
      <c r="E28" s="1" t="s">
        <v>31</v>
      </c>
      <c r="F28" s="1" t="s">
        <v>1</v>
      </c>
      <c r="G28" s="1">
        <v>1</v>
      </c>
      <c r="H28" s="1">
        <v>1</v>
      </c>
      <c r="I28" s="1">
        <v>1</v>
      </c>
    </row>
    <row r="29" spans="1:9" x14ac:dyDescent="0.2">
      <c r="A29" s="1">
        <v>72</v>
      </c>
      <c r="B29" s="1">
        <v>12</v>
      </c>
      <c r="C29" s="1" t="s">
        <v>3</v>
      </c>
      <c r="D29" s="1">
        <v>2</v>
      </c>
      <c r="E29" s="1" t="s">
        <v>30</v>
      </c>
      <c r="F29" s="1" t="s">
        <v>1</v>
      </c>
      <c r="G29" s="1">
        <v>1</v>
      </c>
      <c r="H29" s="1">
        <v>1</v>
      </c>
      <c r="I29" s="1">
        <v>1</v>
      </c>
    </row>
    <row r="30" spans="1:9" x14ac:dyDescent="0.2">
      <c r="A30" s="1">
        <v>166</v>
      </c>
      <c r="B30" s="1">
        <v>21</v>
      </c>
      <c r="C30" s="1" t="s">
        <v>3</v>
      </c>
      <c r="D30" s="1">
        <v>2</v>
      </c>
      <c r="E30" s="1" t="s">
        <v>29</v>
      </c>
      <c r="F30" s="1" t="s">
        <v>1</v>
      </c>
      <c r="G30" s="1">
        <v>1</v>
      </c>
      <c r="H30" s="1">
        <v>1</v>
      </c>
      <c r="I30" s="1">
        <v>1</v>
      </c>
    </row>
    <row r="31" spans="1:9" x14ac:dyDescent="0.2">
      <c r="A31" s="1">
        <v>-6</v>
      </c>
      <c r="B31" s="1">
        <v>1</v>
      </c>
      <c r="C31" s="1" t="s">
        <v>2</v>
      </c>
      <c r="D31" s="1">
        <v>1</v>
      </c>
      <c r="E31" s="1" t="s">
        <v>28</v>
      </c>
      <c r="F31" s="1" t="s">
        <v>1</v>
      </c>
      <c r="G31" s="1">
        <v>0.43478260869565216</v>
      </c>
      <c r="H31" s="1">
        <v>0.29545454545454547</v>
      </c>
      <c r="I31" s="1">
        <v>0.36666666666666664</v>
      </c>
    </row>
    <row r="32" spans="1:9" x14ac:dyDescent="0.2">
      <c r="A32" s="1">
        <v>9</v>
      </c>
      <c r="B32" s="1">
        <v>3</v>
      </c>
      <c r="C32" s="1" t="s">
        <v>2</v>
      </c>
      <c r="D32" s="1">
        <v>3</v>
      </c>
      <c r="E32" s="1" t="s">
        <v>27</v>
      </c>
      <c r="F32" s="1" t="s">
        <v>1</v>
      </c>
      <c r="G32" s="1">
        <v>0.47916666666666669</v>
      </c>
      <c r="H32" s="1">
        <v>0.34782608695652173</v>
      </c>
      <c r="I32" s="1">
        <v>0.41489361702127658</v>
      </c>
    </row>
    <row r="33" spans="1:9" x14ac:dyDescent="0.2">
      <c r="A33" s="1">
        <v>23</v>
      </c>
      <c r="B33" s="1">
        <v>5</v>
      </c>
      <c r="C33" s="1" t="s">
        <v>2</v>
      </c>
      <c r="D33" s="1">
        <v>4</v>
      </c>
      <c r="E33" s="1" t="s">
        <v>26</v>
      </c>
      <c r="F33" s="1" t="s">
        <v>1</v>
      </c>
      <c r="G33" s="1">
        <v>0.4</v>
      </c>
      <c r="H33" s="1">
        <v>0.30434782608695654</v>
      </c>
      <c r="I33" s="1">
        <v>0.35416666666666669</v>
      </c>
    </row>
    <row r="34" spans="1:9" x14ac:dyDescent="0.2">
      <c r="A34" s="1">
        <v>100</v>
      </c>
      <c r="B34" s="1">
        <v>16</v>
      </c>
      <c r="C34" s="1" t="s">
        <v>2</v>
      </c>
      <c r="D34" s="1">
        <v>2</v>
      </c>
      <c r="E34" s="1" t="s">
        <v>25</v>
      </c>
      <c r="F34" s="1" t="s">
        <v>1</v>
      </c>
      <c r="G34" s="1">
        <v>1</v>
      </c>
      <c r="H34" s="1">
        <v>1</v>
      </c>
      <c r="I34" s="1">
        <v>1</v>
      </c>
    </row>
    <row r="35" spans="1:9" x14ac:dyDescent="0.2">
      <c r="A35" s="1">
        <v>129</v>
      </c>
      <c r="B35" s="1">
        <v>19</v>
      </c>
      <c r="C35" s="1" t="s">
        <v>2</v>
      </c>
      <c r="D35" s="1">
        <v>2</v>
      </c>
      <c r="E35" s="1" t="s">
        <v>24</v>
      </c>
      <c r="F35" s="1" t="s">
        <v>1</v>
      </c>
      <c r="G35" s="1">
        <v>1</v>
      </c>
      <c r="H35" s="1">
        <v>1</v>
      </c>
      <c r="I35" s="1">
        <v>1</v>
      </c>
    </row>
    <row r="36" spans="1:9" x14ac:dyDescent="0.2">
      <c r="A36" s="1">
        <v>166</v>
      </c>
      <c r="B36" s="1">
        <v>21</v>
      </c>
      <c r="C36" s="1" t="s">
        <v>2</v>
      </c>
      <c r="D36" s="1">
        <v>1</v>
      </c>
      <c r="E36" s="1" t="s">
        <v>23</v>
      </c>
      <c r="F36" s="1" t="s">
        <v>1</v>
      </c>
      <c r="G36" s="1">
        <v>0.91836734693877553</v>
      </c>
      <c r="H36" s="1">
        <v>0.93478260869565222</v>
      </c>
      <c r="I36" s="1">
        <v>0.9263157894736842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Id="1" sqref="H1:M37 A1:A37"/>
    </sheetView>
  </sheetViews>
  <sheetFormatPr defaultRowHeight="14.25" x14ac:dyDescent="0.2"/>
  <cols>
    <col min="1" max="4" width="9" style="1"/>
    <col min="5" max="5" width="12.5" style="1" customWidth="1"/>
    <col min="6" max="6" width="15.625" style="1" customWidth="1"/>
    <col min="7" max="10" width="10.25" style="1" customWidth="1"/>
    <col min="11" max="13" width="9" style="62"/>
  </cols>
  <sheetData>
    <row r="1" spans="1:15" ht="77.25" customHeight="1" x14ac:dyDescent="0.2">
      <c r="A1" s="59" t="s">
        <v>409</v>
      </c>
      <c r="B1" s="59" t="s">
        <v>417</v>
      </c>
      <c r="C1" s="59" t="s">
        <v>416</v>
      </c>
      <c r="D1" s="59" t="s">
        <v>11</v>
      </c>
      <c r="E1" s="59" t="s">
        <v>415</v>
      </c>
      <c r="F1" s="59" t="s">
        <v>414</v>
      </c>
      <c r="G1" s="59" t="s">
        <v>370</v>
      </c>
      <c r="H1" s="59" t="s">
        <v>413</v>
      </c>
      <c r="I1" s="59" t="s">
        <v>412</v>
      </c>
      <c r="J1" s="59" t="s">
        <v>411</v>
      </c>
      <c r="K1" s="63" t="s">
        <v>59</v>
      </c>
      <c r="L1" s="63" t="s">
        <v>58</v>
      </c>
      <c r="M1" s="63" t="s">
        <v>57</v>
      </c>
    </row>
    <row r="2" spans="1:15" x14ac:dyDescent="0.2">
      <c r="A2" s="1" t="s">
        <v>55</v>
      </c>
      <c r="B2" s="1">
        <v>1</v>
      </c>
      <c r="C2" s="1" t="s">
        <v>64</v>
      </c>
      <c r="D2" s="1" t="s">
        <v>369</v>
      </c>
      <c r="E2" s="1">
        <v>119</v>
      </c>
      <c r="F2" s="1">
        <v>0</v>
      </c>
      <c r="G2" s="1" t="s">
        <v>6</v>
      </c>
      <c r="H2" s="64">
        <v>1</v>
      </c>
      <c r="I2" s="64">
        <v>0</v>
      </c>
      <c r="J2" s="64">
        <v>1</v>
      </c>
      <c r="K2" s="63">
        <v>0.38</v>
      </c>
      <c r="L2" s="63">
        <v>0.2608695652173913</v>
      </c>
      <c r="M2" s="63">
        <v>0.32291666666666669</v>
      </c>
    </row>
    <row r="3" spans="1:15" x14ac:dyDescent="0.2">
      <c r="A3" s="1" t="s">
        <v>51</v>
      </c>
      <c r="B3" s="1">
        <v>1</v>
      </c>
      <c r="C3" s="1" t="s">
        <v>64</v>
      </c>
      <c r="D3" s="1" t="s">
        <v>369</v>
      </c>
      <c r="E3" s="1">
        <v>119</v>
      </c>
      <c r="F3" s="1">
        <v>0</v>
      </c>
      <c r="G3" s="1" t="s">
        <v>6</v>
      </c>
      <c r="H3" s="64">
        <v>5</v>
      </c>
      <c r="I3" s="64">
        <v>4</v>
      </c>
      <c r="J3" s="64">
        <v>1</v>
      </c>
      <c r="K3" s="63">
        <v>0.4</v>
      </c>
      <c r="L3" s="63">
        <v>0.2391304347826087</v>
      </c>
      <c r="M3" s="63">
        <v>0.32291666666666669</v>
      </c>
    </row>
    <row r="4" spans="1:15" x14ac:dyDescent="0.2">
      <c r="A4" s="1" t="s">
        <v>46</v>
      </c>
      <c r="B4" s="1">
        <v>1</v>
      </c>
      <c r="C4" s="1" t="s">
        <v>64</v>
      </c>
      <c r="D4" s="1" t="s">
        <v>369</v>
      </c>
      <c r="E4" s="1">
        <v>119</v>
      </c>
      <c r="F4" s="1">
        <v>0</v>
      </c>
      <c r="G4" s="1" t="s">
        <v>6</v>
      </c>
      <c r="H4" s="64">
        <v>4</v>
      </c>
      <c r="I4" s="64">
        <v>3</v>
      </c>
      <c r="J4" s="64">
        <v>1</v>
      </c>
      <c r="K4" s="63">
        <v>0.4</v>
      </c>
      <c r="L4" s="63">
        <v>0.2391304347826087</v>
      </c>
      <c r="M4" s="63">
        <v>0.32291666666666669</v>
      </c>
    </row>
    <row r="5" spans="1:15" x14ac:dyDescent="0.2">
      <c r="A5" s="1" t="s">
        <v>39</v>
      </c>
      <c r="B5" s="1">
        <v>1</v>
      </c>
      <c r="C5" s="1" t="s">
        <v>64</v>
      </c>
      <c r="D5" s="1" t="s">
        <v>369</v>
      </c>
      <c r="E5" s="1">
        <v>119</v>
      </c>
      <c r="F5" s="1">
        <v>0</v>
      </c>
      <c r="G5" s="1" t="s">
        <v>1</v>
      </c>
      <c r="H5" s="64"/>
      <c r="I5" s="64"/>
      <c r="J5" s="64"/>
      <c r="K5" s="63">
        <v>0.39583333333333331</v>
      </c>
      <c r="L5" s="63">
        <v>0.28260869565217389</v>
      </c>
      <c r="M5" s="63">
        <v>0.34042553191489361</v>
      </c>
    </row>
    <row r="6" spans="1:15" x14ac:dyDescent="0.2">
      <c r="A6" s="1" t="s">
        <v>32</v>
      </c>
      <c r="B6" s="1">
        <v>1</v>
      </c>
      <c r="C6" s="1" t="s">
        <v>64</v>
      </c>
      <c r="D6" s="1" t="s">
        <v>369</v>
      </c>
      <c r="E6" s="1">
        <v>119</v>
      </c>
      <c r="F6" s="1">
        <v>0</v>
      </c>
      <c r="G6" s="1" t="s">
        <v>1</v>
      </c>
      <c r="H6" s="64">
        <v>2</v>
      </c>
      <c r="I6" s="64">
        <v>0</v>
      </c>
      <c r="J6" s="64">
        <v>2</v>
      </c>
      <c r="K6" s="63">
        <v>0.35416666666666669</v>
      </c>
      <c r="L6" s="63">
        <v>0.2608695652173913</v>
      </c>
      <c r="M6" s="63">
        <v>0.30851063829787234</v>
      </c>
    </row>
    <row r="7" spans="1:15" x14ac:dyDescent="0.2">
      <c r="A7" s="1" t="s">
        <v>28</v>
      </c>
      <c r="B7" s="1">
        <v>1</v>
      </c>
      <c r="C7" s="1" t="s">
        <v>64</v>
      </c>
      <c r="D7" s="1" t="s">
        <v>369</v>
      </c>
      <c r="E7" s="1">
        <v>119</v>
      </c>
      <c r="F7" s="1">
        <v>0</v>
      </c>
      <c r="G7" s="1" t="s">
        <v>1</v>
      </c>
      <c r="H7" s="64">
        <v>3</v>
      </c>
      <c r="I7" s="64">
        <v>2</v>
      </c>
      <c r="J7" s="64">
        <v>1</v>
      </c>
      <c r="K7" s="63">
        <v>0.43478260869565216</v>
      </c>
      <c r="L7" s="63">
        <v>0.29545454545454547</v>
      </c>
      <c r="M7" s="63">
        <v>0.36666666666666664</v>
      </c>
    </row>
    <row r="8" spans="1:15" x14ac:dyDescent="0.2">
      <c r="A8" s="1" t="s">
        <v>401</v>
      </c>
      <c r="B8" s="1">
        <v>3</v>
      </c>
      <c r="C8" s="1" t="s">
        <v>64</v>
      </c>
      <c r="D8" s="1" t="s">
        <v>369</v>
      </c>
      <c r="E8" s="1">
        <v>134</v>
      </c>
      <c r="F8" s="1">
        <v>9</v>
      </c>
      <c r="G8" s="1" t="s">
        <v>6</v>
      </c>
      <c r="H8" s="64"/>
      <c r="I8" s="64"/>
      <c r="J8" s="64"/>
      <c r="K8" s="63"/>
      <c r="L8" s="63"/>
      <c r="M8" s="63"/>
      <c r="O8" t="s">
        <v>418</v>
      </c>
    </row>
    <row r="9" spans="1:15" x14ac:dyDescent="0.2">
      <c r="A9" s="1" t="s">
        <v>54</v>
      </c>
      <c r="B9" s="1">
        <v>3</v>
      </c>
      <c r="C9" s="1" t="s">
        <v>64</v>
      </c>
      <c r="D9" s="1" t="s">
        <v>410</v>
      </c>
      <c r="E9" s="1">
        <v>134</v>
      </c>
      <c r="F9" s="1">
        <v>9</v>
      </c>
      <c r="G9" s="1" t="s">
        <v>6</v>
      </c>
      <c r="H9" s="64">
        <v>0</v>
      </c>
      <c r="I9" s="64">
        <v>0</v>
      </c>
      <c r="J9" s="64">
        <v>0</v>
      </c>
      <c r="K9" s="63">
        <v>0.36</v>
      </c>
      <c r="L9" s="63">
        <v>0.2608695652173913</v>
      </c>
      <c r="M9" s="63">
        <v>0.3125</v>
      </c>
    </row>
    <row r="10" spans="1:15" x14ac:dyDescent="0.2">
      <c r="A10" s="1" t="s">
        <v>50</v>
      </c>
      <c r="B10" s="1">
        <v>3</v>
      </c>
      <c r="C10" s="1" t="s">
        <v>64</v>
      </c>
      <c r="D10" s="1" t="s">
        <v>410</v>
      </c>
      <c r="E10" s="1">
        <v>134</v>
      </c>
      <c r="F10" s="1">
        <v>9</v>
      </c>
      <c r="G10" s="1" t="s">
        <v>6</v>
      </c>
      <c r="H10" s="64">
        <v>3</v>
      </c>
      <c r="I10" s="64">
        <v>2</v>
      </c>
      <c r="J10" s="64">
        <v>1</v>
      </c>
      <c r="K10" s="63">
        <v>1</v>
      </c>
      <c r="L10" s="63">
        <v>1</v>
      </c>
      <c r="M10" s="63">
        <v>1</v>
      </c>
    </row>
    <row r="11" spans="1:15" x14ac:dyDescent="0.2">
      <c r="A11" s="1" t="s">
        <v>49</v>
      </c>
      <c r="B11" s="1">
        <v>3</v>
      </c>
      <c r="C11" s="1" t="s">
        <v>64</v>
      </c>
      <c r="D11" s="1" t="s">
        <v>410</v>
      </c>
      <c r="E11" s="1">
        <v>134</v>
      </c>
      <c r="F11" s="1">
        <v>9</v>
      </c>
      <c r="G11" s="1" t="s">
        <v>6</v>
      </c>
      <c r="H11" s="64">
        <v>3</v>
      </c>
      <c r="I11" s="64">
        <v>2</v>
      </c>
      <c r="J11" s="64">
        <v>1</v>
      </c>
      <c r="K11" s="63">
        <v>0.375</v>
      </c>
      <c r="L11" s="63">
        <v>0.21739130434782608</v>
      </c>
      <c r="M11" s="63">
        <v>0.2978723404255319</v>
      </c>
    </row>
    <row r="12" spans="1:15" x14ac:dyDescent="0.2">
      <c r="A12" s="1" t="s">
        <v>45</v>
      </c>
      <c r="B12" s="1">
        <v>3</v>
      </c>
      <c r="C12" s="1" t="s">
        <v>64</v>
      </c>
      <c r="D12" s="1" t="s">
        <v>410</v>
      </c>
      <c r="E12" s="1">
        <v>134</v>
      </c>
      <c r="F12" s="1">
        <v>9</v>
      </c>
      <c r="G12" s="1" t="s">
        <v>6</v>
      </c>
      <c r="H12" s="64">
        <v>6</v>
      </c>
      <c r="I12" s="64">
        <v>4</v>
      </c>
      <c r="J12" s="64">
        <v>2</v>
      </c>
      <c r="K12" s="63">
        <v>0.375</v>
      </c>
      <c r="L12" s="63">
        <v>0.19565217391304349</v>
      </c>
      <c r="M12" s="63">
        <v>0.28723404255319152</v>
      </c>
    </row>
    <row r="13" spans="1:15" x14ac:dyDescent="0.2">
      <c r="A13" s="1" t="s">
        <v>43</v>
      </c>
      <c r="B13" s="1">
        <v>3</v>
      </c>
      <c r="C13" s="1" t="s">
        <v>64</v>
      </c>
      <c r="D13" s="1" t="s">
        <v>410</v>
      </c>
      <c r="E13" s="1">
        <v>134</v>
      </c>
      <c r="F13" s="1">
        <v>9</v>
      </c>
      <c r="G13" s="1" t="s">
        <v>1</v>
      </c>
      <c r="H13" s="64">
        <v>4</v>
      </c>
      <c r="I13" s="64">
        <v>3</v>
      </c>
      <c r="J13" s="64">
        <v>1</v>
      </c>
      <c r="K13" s="63">
        <v>0.36734693877551022</v>
      </c>
      <c r="L13" s="63">
        <v>0.2608695652173913</v>
      </c>
      <c r="M13" s="63">
        <v>0.31578947368421051</v>
      </c>
    </row>
    <row r="14" spans="1:15" x14ac:dyDescent="0.2">
      <c r="A14" s="1" t="s">
        <v>38</v>
      </c>
      <c r="B14" s="1">
        <v>3</v>
      </c>
      <c r="C14" s="1" t="s">
        <v>64</v>
      </c>
      <c r="D14" s="1" t="s">
        <v>369</v>
      </c>
      <c r="E14" s="1">
        <v>134</v>
      </c>
      <c r="F14" s="1">
        <v>9</v>
      </c>
      <c r="G14" s="1" t="s">
        <v>1</v>
      </c>
      <c r="K14" s="63">
        <v>0.35416666666666669</v>
      </c>
      <c r="L14" s="63">
        <v>0.36956521739130432</v>
      </c>
      <c r="M14" s="63">
        <v>0.36170212765957449</v>
      </c>
    </row>
    <row r="15" spans="1:15" x14ac:dyDescent="0.2">
      <c r="A15" s="1" t="s">
        <v>27</v>
      </c>
      <c r="B15" s="1">
        <v>3</v>
      </c>
      <c r="C15" s="1" t="s">
        <v>64</v>
      </c>
      <c r="D15" s="1" t="s">
        <v>410</v>
      </c>
      <c r="E15" s="1">
        <v>134</v>
      </c>
      <c r="F15" s="1">
        <v>9</v>
      </c>
      <c r="G15" s="1" t="s">
        <v>1</v>
      </c>
      <c r="H15" s="64">
        <v>3</v>
      </c>
      <c r="I15" s="64">
        <v>2</v>
      </c>
      <c r="J15" s="64">
        <v>1</v>
      </c>
      <c r="K15" s="63">
        <v>0.47916666666666669</v>
      </c>
      <c r="L15" s="63">
        <v>0.34782608695652173</v>
      </c>
      <c r="M15" s="63">
        <v>0.41489361702127658</v>
      </c>
    </row>
    <row r="16" spans="1:15" x14ac:dyDescent="0.2">
      <c r="A16" s="1" t="s">
        <v>53</v>
      </c>
      <c r="B16" s="1">
        <v>5</v>
      </c>
      <c r="C16" s="1" t="s">
        <v>64</v>
      </c>
      <c r="D16" s="1" t="s">
        <v>410</v>
      </c>
      <c r="E16" s="1">
        <v>148</v>
      </c>
      <c r="F16" s="1">
        <v>23</v>
      </c>
      <c r="G16" s="1" t="s">
        <v>6</v>
      </c>
      <c r="H16" s="64">
        <v>0</v>
      </c>
      <c r="I16" s="64">
        <v>0</v>
      </c>
      <c r="J16" s="64">
        <v>0</v>
      </c>
      <c r="K16" s="63">
        <v>1</v>
      </c>
      <c r="L16" s="63">
        <v>1</v>
      </c>
      <c r="M16" s="63">
        <v>1</v>
      </c>
    </row>
    <row r="17" spans="1:13" x14ac:dyDescent="0.2">
      <c r="A17" s="1" t="s">
        <v>48</v>
      </c>
      <c r="B17" s="1">
        <v>5</v>
      </c>
      <c r="C17" s="1" t="s">
        <v>64</v>
      </c>
      <c r="D17" s="1" t="s">
        <v>410</v>
      </c>
      <c r="E17" s="1">
        <v>148</v>
      </c>
      <c r="F17" s="1">
        <v>23</v>
      </c>
      <c r="G17" s="1" t="s">
        <v>6</v>
      </c>
      <c r="H17" s="64">
        <v>5</v>
      </c>
      <c r="I17" s="64">
        <v>4</v>
      </c>
      <c r="J17" s="64">
        <v>1</v>
      </c>
      <c r="K17" s="63">
        <v>1</v>
      </c>
      <c r="L17" s="63">
        <v>1</v>
      </c>
      <c r="M17" s="63">
        <v>1</v>
      </c>
    </row>
    <row r="18" spans="1:13" x14ac:dyDescent="0.2">
      <c r="A18" s="1" t="s">
        <v>42</v>
      </c>
      <c r="B18" s="1">
        <v>5</v>
      </c>
      <c r="C18" s="1" t="s">
        <v>64</v>
      </c>
      <c r="D18" s="1" t="s">
        <v>410</v>
      </c>
      <c r="E18" s="1">
        <v>148</v>
      </c>
      <c r="F18" s="1">
        <v>23</v>
      </c>
      <c r="G18" s="1" t="s">
        <v>1</v>
      </c>
      <c r="H18" s="64">
        <v>3</v>
      </c>
      <c r="I18" s="64">
        <v>1</v>
      </c>
      <c r="J18" s="64">
        <v>2</v>
      </c>
      <c r="K18" s="63">
        <v>1</v>
      </c>
      <c r="L18" s="63">
        <v>0.97826086956521741</v>
      </c>
      <c r="M18" s="63">
        <v>0.98958333333333337</v>
      </c>
    </row>
    <row r="19" spans="1:13" x14ac:dyDescent="0.2">
      <c r="A19" s="1" t="s">
        <v>41</v>
      </c>
      <c r="B19" s="1">
        <v>5</v>
      </c>
      <c r="C19" s="1" t="s">
        <v>64</v>
      </c>
      <c r="D19" s="1" t="s">
        <v>410</v>
      </c>
      <c r="E19" s="1">
        <v>148</v>
      </c>
      <c r="F19" s="1">
        <v>23</v>
      </c>
      <c r="G19" s="1" t="s">
        <v>1</v>
      </c>
      <c r="H19" s="64">
        <v>0</v>
      </c>
      <c r="I19" s="64">
        <v>0</v>
      </c>
      <c r="J19" s="64">
        <v>0</v>
      </c>
      <c r="K19" s="63">
        <v>1</v>
      </c>
      <c r="L19" s="63">
        <v>1</v>
      </c>
      <c r="M19" s="63">
        <v>1</v>
      </c>
    </row>
    <row r="20" spans="1:13" x14ac:dyDescent="0.2">
      <c r="A20" s="1" t="s">
        <v>37</v>
      </c>
      <c r="B20" s="1">
        <v>5</v>
      </c>
      <c r="C20" s="1" t="s">
        <v>64</v>
      </c>
      <c r="D20" s="1" t="s">
        <v>369</v>
      </c>
      <c r="E20" s="1">
        <v>148</v>
      </c>
      <c r="F20" s="1">
        <v>23</v>
      </c>
      <c r="G20" s="1" t="s">
        <v>1</v>
      </c>
      <c r="H20" s="64"/>
      <c r="I20" s="64"/>
      <c r="J20" s="64"/>
      <c r="K20" s="63">
        <v>0.3</v>
      </c>
      <c r="L20" s="63">
        <v>0.28260869565217389</v>
      </c>
      <c r="M20" s="63">
        <v>0.29166666666666669</v>
      </c>
    </row>
    <row r="21" spans="1:13" x14ac:dyDescent="0.2">
      <c r="A21" s="1" t="s">
        <v>31</v>
      </c>
      <c r="B21" s="1">
        <v>5</v>
      </c>
      <c r="C21" s="1" t="s">
        <v>64</v>
      </c>
      <c r="D21" s="1" t="s">
        <v>410</v>
      </c>
      <c r="E21" s="1">
        <v>148</v>
      </c>
      <c r="F21" s="1">
        <v>23</v>
      </c>
      <c r="G21" s="1" t="s">
        <v>1</v>
      </c>
      <c r="H21" s="64">
        <v>5</v>
      </c>
      <c r="I21" s="64">
        <v>4</v>
      </c>
      <c r="J21" s="64">
        <v>1</v>
      </c>
      <c r="K21" s="63">
        <v>1</v>
      </c>
      <c r="L21" s="63">
        <v>1</v>
      </c>
      <c r="M21" s="63">
        <v>1</v>
      </c>
    </row>
    <row r="22" spans="1:13" x14ac:dyDescent="0.2">
      <c r="A22" s="1" t="s">
        <v>26</v>
      </c>
      <c r="B22" s="1">
        <v>5</v>
      </c>
      <c r="C22" s="1" t="s">
        <v>64</v>
      </c>
      <c r="D22" s="1" t="s">
        <v>410</v>
      </c>
      <c r="E22" s="1">
        <v>148</v>
      </c>
      <c r="F22" s="1">
        <v>23</v>
      </c>
      <c r="G22" s="1" t="s">
        <v>1</v>
      </c>
      <c r="H22" s="64">
        <v>0</v>
      </c>
      <c r="I22" s="64">
        <v>0</v>
      </c>
      <c r="J22" s="64">
        <v>0</v>
      </c>
      <c r="K22" s="63">
        <v>0.4</v>
      </c>
      <c r="L22" s="63">
        <v>0.30434782608695654</v>
      </c>
      <c r="M22" s="63">
        <v>0.35416666666666669</v>
      </c>
    </row>
    <row r="23" spans="1:13" x14ac:dyDescent="0.2">
      <c r="A23" s="66" t="s">
        <v>400</v>
      </c>
      <c r="B23" s="1">
        <v>12</v>
      </c>
      <c r="C23" s="1" t="s">
        <v>64</v>
      </c>
      <c r="D23" s="1" t="s">
        <v>410</v>
      </c>
      <c r="E23" s="1">
        <v>197</v>
      </c>
      <c r="F23" s="1">
        <v>72</v>
      </c>
      <c r="G23" s="1" t="s">
        <v>1</v>
      </c>
      <c r="H23" s="64">
        <v>0</v>
      </c>
      <c r="I23" s="64">
        <v>0</v>
      </c>
      <c r="J23" s="64">
        <v>0</v>
      </c>
      <c r="K23" s="63">
        <v>1</v>
      </c>
      <c r="L23" s="63">
        <v>1</v>
      </c>
      <c r="M23" s="63">
        <v>1</v>
      </c>
    </row>
    <row r="24" spans="1:13" x14ac:dyDescent="0.2">
      <c r="A24" s="1" t="s">
        <v>36</v>
      </c>
      <c r="B24" s="1">
        <v>12</v>
      </c>
      <c r="C24" s="1" t="s">
        <v>64</v>
      </c>
      <c r="D24" s="1" t="s">
        <v>369</v>
      </c>
      <c r="E24" s="1">
        <v>197</v>
      </c>
      <c r="F24" s="1">
        <v>72</v>
      </c>
      <c r="G24" s="1" t="s">
        <v>1</v>
      </c>
      <c r="K24" s="63">
        <v>1</v>
      </c>
      <c r="L24" s="63">
        <v>1</v>
      </c>
      <c r="M24" s="63">
        <v>1</v>
      </c>
    </row>
    <row r="25" spans="1:13" x14ac:dyDescent="0.2">
      <c r="A25" s="1" t="s">
        <v>30</v>
      </c>
      <c r="B25" s="1">
        <v>12</v>
      </c>
      <c r="C25" s="1" t="s">
        <v>64</v>
      </c>
      <c r="D25" s="1" t="s">
        <v>410</v>
      </c>
      <c r="E25" s="1">
        <v>197</v>
      </c>
      <c r="F25" s="1">
        <v>72</v>
      </c>
      <c r="G25" s="1" t="s">
        <v>1</v>
      </c>
      <c r="H25" s="64">
        <v>0</v>
      </c>
      <c r="I25" s="64">
        <v>0</v>
      </c>
      <c r="J25" s="64">
        <v>0</v>
      </c>
      <c r="K25" s="63">
        <v>1</v>
      </c>
      <c r="L25" s="63">
        <v>1</v>
      </c>
      <c r="M25" s="63">
        <v>1</v>
      </c>
    </row>
    <row r="26" spans="1:13" x14ac:dyDescent="0.2">
      <c r="A26" s="1" t="s">
        <v>44</v>
      </c>
      <c r="B26" s="1">
        <v>16</v>
      </c>
      <c r="C26" s="1" t="s">
        <v>64</v>
      </c>
      <c r="D26" s="1" t="s">
        <v>410</v>
      </c>
      <c r="E26" s="1">
        <v>225</v>
      </c>
      <c r="F26" s="1">
        <v>100</v>
      </c>
      <c r="G26" s="1" t="s">
        <v>6</v>
      </c>
      <c r="H26" s="64">
        <v>4</v>
      </c>
      <c r="I26" s="64">
        <v>2</v>
      </c>
      <c r="J26" s="64">
        <v>2</v>
      </c>
      <c r="K26" s="63">
        <v>1</v>
      </c>
      <c r="L26" s="63">
        <v>1</v>
      </c>
      <c r="M26" s="63">
        <v>1</v>
      </c>
    </row>
    <row r="27" spans="1:13" x14ac:dyDescent="0.2">
      <c r="A27" s="1" t="s">
        <v>35</v>
      </c>
      <c r="B27" s="1">
        <v>16</v>
      </c>
      <c r="C27" s="1" t="s">
        <v>64</v>
      </c>
      <c r="D27" s="1" t="s">
        <v>369</v>
      </c>
      <c r="E27" s="1">
        <v>225</v>
      </c>
      <c r="F27" s="1">
        <v>100</v>
      </c>
      <c r="G27" s="1" t="s">
        <v>1</v>
      </c>
      <c r="H27" s="64"/>
      <c r="I27" s="64"/>
      <c r="J27" s="64"/>
      <c r="K27" s="63">
        <v>1</v>
      </c>
      <c r="L27" s="63">
        <v>1</v>
      </c>
      <c r="M27" s="63">
        <v>1</v>
      </c>
    </row>
    <row r="28" spans="1:13" x14ac:dyDescent="0.2">
      <c r="A28" s="1" t="s">
        <v>25</v>
      </c>
      <c r="B28" s="1">
        <v>16</v>
      </c>
      <c r="C28" s="1" t="s">
        <v>64</v>
      </c>
      <c r="D28" s="1" t="s">
        <v>410</v>
      </c>
      <c r="E28" s="1">
        <v>225</v>
      </c>
      <c r="F28" s="1">
        <v>100</v>
      </c>
      <c r="G28" s="1" t="s">
        <v>1</v>
      </c>
      <c r="H28" s="64">
        <v>0</v>
      </c>
      <c r="I28" s="64">
        <v>0</v>
      </c>
      <c r="J28" s="64">
        <v>0</v>
      </c>
      <c r="K28" s="63">
        <v>1</v>
      </c>
      <c r="L28" s="63">
        <v>1</v>
      </c>
      <c r="M28" s="63">
        <v>1</v>
      </c>
    </row>
    <row r="29" spans="1:13" x14ac:dyDescent="0.2">
      <c r="A29" s="65" t="s">
        <v>399</v>
      </c>
      <c r="B29" s="1">
        <v>19</v>
      </c>
      <c r="C29" s="1" t="s">
        <v>64</v>
      </c>
      <c r="D29" s="1" t="s">
        <v>410</v>
      </c>
      <c r="E29" s="1">
        <v>254</v>
      </c>
      <c r="F29" s="1">
        <v>129</v>
      </c>
      <c r="G29" s="1" t="s">
        <v>6</v>
      </c>
      <c r="H29" s="64">
        <v>4</v>
      </c>
      <c r="I29" s="64">
        <v>3</v>
      </c>
      <c r="J29" s="64">
        <v>1</v>
      </c>
      <c r="K29" s="63"/>
      <c r="L29" s="63"/>
      <c r="M29" s="63"/>
    </row>
    <row r="30" spans="1:13" x14ac:dyDescent="0.2">
      <c r="A30" s="1" t="s">
        <v>34</v>
      </c>
      <c r="B30" s="1">
        <v>19</v>
      </c>
      <c r="C30" s="1" t="s">
        <v>64</v>
      </c>
      <c r="D30" s="1" t="s">
        <v>369</v>
      </c>
      <c r="E30" s="1">
        <v>254</v>
      </c>
      <c r="F30" s="1">
        <v>129</v>
      </c>
      <c r="G30" s="1" t="s">
        <v>1</v>
      </c>
      <c r="K30" s="63">
        <v>1</v>
      </c>
      <c r="L30" s="63">
        <v>1</v>
      </c>
      <c r="M30" s="63">
        <v>1</v>
      </c>
    </row>
    <row r="31" spans="1:13" x14ac:dyDescent="0.2">
      <c r="A31" s="1" t="s">
        <v>24</v>
      </c>
      <c r="B31" s="1">
        <v>19</v>
      </c>
      <c r="C31" s="1" t="s">
        <v>64</v>
      </c>
      <c r="D31" s="1" t="s">
        <v>410</v>
      </c>
      <c r="E31" s="1">
        <v>254</v>
      </c>
      <c r="F31" s="1">
        <v>129</v>
      </c>
      <c r="G31" s="1" t="s">
        <v>1</v>
      </c>
      <c r="H31" s="64">
        <v>3</v>
      </c>
      <c r="I31" s="64">
        <v>1</v>
      </c>
      <c r="J31" s="64">
        <v>2</v>
      </c>
      <c r="K31" s="63">
        <v>1</v>
      </c>
      <c r="L31" s="63">
        <v>1</v>
      </c>
      <c r="M31" s="63">
        <v>1</v>
      </c>
    </row>
    <row r="32" spans="1:13" x14ac:dyDescent="0.2">
      <c r="A32" s="1" t="s">
        <v>52</v>
      </c>
      <c r="B32" s="1">
        <v>21</v>
      </c>
      <c r="C32" s="1" t="s">
        <v>64</v>
      </c>
      <c r="D32" s="1" t="s">
        <v>410</v>
      </c>
      <c r="E32" s="1">
        <v>291</v>
      </c>
      <c r="F32" s="1">
        <v>166</v>
      </c>
      <c r="G32" s="1" t="s">
        <v>6</v>
      </c>
      <c r="H32" s="64">
        <v>5</v>
      </c>
      <c r="I32" s="64">
        <v>4</v>
      </c>
      <c r="J32" s="64">
        <v>1</v>
      </c>
      <c r="K32" s="63">
        <v>0.96</v>
      </c>
      <c r="L32" s="63">
        <v>0</v>
      </c>
      <c r="M32" s="63">
        <v>0.5</v>
      </c>
    </row>
    <row r="33" spans="1:13" x14ac:dyDescent="0.2">
      <c r="A33" s="1" t="s">
        <v>47</v>
      </c>
      <c r="B33" s="1">
        <v>21</v>
      </c>
      <c r="C33" s="1" t="s">
        <v>64</v>
      </c>
      <c r="D33" s="1" t="s">
        <v>410</v>
      </c>
      <c r="E33" s="1">
        <v>291</v>
      </c>
      <c r="F33" s="1">
        <v>166</v>
      </c>
      <c r="G33" s="1" t="s">
        <v>6</v>
      </c>
      <c r="H33" s="64">
        <v>5</v>
      </c>
      <c r="I33" s="64">
        <v>4</v>
      </c>
      <c r="J33" s="64">
        <v>1</v>
      </c>
      <c r="K33" s="63">
        <v>0</v>
      </c>
      <c r="L33" s="63">
        <v>0</v>
      </c>
      <c r="M33" s="63">
        <v>0</v>
      </c>
    </row>
    <row r="34" spans="1:13" x14ac:dyDescent="0.2">
      <c r="A34" s="65" t="s">
        <v>398</v>
      </c>
      <c r="B34" s="1">
        <v>21</v>
      </c>
      <c r="C34" s="1" t="s">
        <v>64</v>
      </c>
      <c r="D34" s="1" t="s">
        <v>410</v>
      </c>
      <c r="E34" s="1">
        <v>291</v>
      </c>
      <c r="F34" s="1">
        <v>166</v>
      </c>
      <c r="G34" s="1" t="s">
        <v>1</v>
      </c>
      <c r="H34" s="64">
        <v>10</v>
      </c>
      <c r="I34" s="64">
        <v>7</v>
      </c>
      <c r="J34" s="64">
        <v>3</v>
      </c>
      <c r="K34" s="63"/>
      <c r="L34" s="63"/>
      <c r="M34" s="63"/>
    </row>
    <row r="35" spans="1:13" x14ac:dyDescent="0.2">
      <c r="A35" s="1" t="s">
        <v>33</v>
      </c>
      <c r="B35" s="1">
        <v>21</v>
      </c>
      <c r="C35" s="1" t="s">
        <v>64</v>
      </c>
      <c r="D35" s="1" t="s">
        <v>369</v>
      </c>
      <c r="E35" s="1">
        <v>291</v>
      </c>
      <c r="F35" s="1">
        <v>166</v>
      </c>
      <c r="G35" s="1" t="s">
        <v>1</v>
      </c>
      <c r="K35" s="63">
        <v>0.44897959183673469</v>
      </c>
      <c r="L35" s="63">
        <v>0.2608695652173913</v>
      </c>
      <c r="M35" s="63">
        <v>0.35789473684210527</v>
      </c>
    </row>
    <row r="36" spans="1:13" x14ac:dyDescent="0.2">
      <c r="A36" s="1" t="s">
        <v>29</v>
      </c>
      <c r="B36" s="1">
        <v>21</v>
      </c>
      <c r="C36" s="1" t="s">
        <v>64</v>
      </c>
      <c r="D36" s="1" t="s">
        <v>410</v>
      </c>
      <c r="E36" s="1">
        <v>291</v>
      </c>
      <c r="F36" s="1">
        <v>166</v>
      </c>
      <c r="G36" s="1" t="s">
        <v>1</v>
      </c>
      <c r="H36" s="64">
        <v>32</v>
      </c>
      <c r="I36" s="64">
        <v>17</v>
      </c>
      <c r="J36" s="64">
        <v>15</v>
      </c>
      <c r="K36" s="63">
        <v>1</v>
      </c>
      <c r="L36" s="63">
        <v>1</v>
      </c>
      <c r="M36" s="63">
        <v>1</v>
      </c>
    </row>
    <row r="37" spans="1:13" x14ac:dyDescent="0.2">
      <c r="A37" s="1" t="s">
        <v>23</v>
      </c>
      <c r="B37" s="1">
        <v>21</v>
      </c>
      <c r="C37" s="1" t="s">
        <v>64</v>
      </c>
      <c r="D37" s="1" t="s">
        <v>410</v>
      </c>
      <c r="E37" s="1">
        <v>291</v>
      </c>
      <c r="F37" s="1">
        <v>166</v>
      </c>
      <c r="G37" s="1" t="s">
        <v>1</v>
      </c>
      <c r="H37" s="64">
        <v>5</v>
      </c>
      <c r="I37" s="64">
        <v>4</v>
      </c>
      <c r="J37" s="64">
        <v>1</v>
      </c>
      <c r="K37" s="63">
        <v>0.91836734693877553</v>
      </c>
      <c r="L37" s="63">
        <v>0.93478260869565222</v>
      </c>
      <c r="M37" s="63">
        <v>0.9263157894736842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9"/>
  <sheetViews>
    <sheetView zoomScale="85" zoomScaleNormal="85" workbookViewId="0">
      <pane xSplit="3" ySplit="1" topLeftCell="AC2" activePane="bottomRight" state="frozen"/>
      <selection pane="topRight" activeCell="C1" sqref="C1"/>
      <selection pane="bottomLeft" activeCell="A2" sqref="A2"/>
      <selection pane="bottomRight" activeCell="AH1" sqref="AH1:AH1048576"/>
    </sheetView>
  </sheetViews>
  <sheetFormatPr defaultRowHeight="14.25" x14ac:dyDescent="0.2"/>
  <cols>
    <col min="1" max="3" width="11.5" customWidth="1"/>
    <col min="4" max="15" width="11.5" style="21" customWidth="1"/>
    <col min="16" max="16" width="11.5" style="22" customWidth="1"/>
    <col min="17" max="40" width="11.5" style="21" customWidth="1"/>
    <col min="41" max="45" width="13.875" style="21" customWidth="1"/>
    <col min="46" max="46" width="25.875" customWidth="1"/>
    <col min="47" max="47" width="48.125" customWidth="1"/>
    <col min="48" max="48" width="66.75" customWidth="1"/>
  </cols>
  <sheetData>
    <row r="1" spans="1:48" ht="30" x14ac:dyDescent="0.2">
      <c r="A1" s="23" t="s">
        <v>365</v>
      </c>
      <c r="B1" s="23"/>
      <c r="C1" s="23" t="s">
        <v>364</v>
      </c>
      <c r="D1" s="23" t="s">
        <v>280</v>
      </c>
      <c r="E1" s="23" t="s">
        <v>279</v>
      </c>
      <c r="F1" s="23" t="s">
        <v>278</v>
      </c>
      <c r="G1" s="23" t="s">
        <v>277</v>
      </c>
      <c r="H1" s="23" t="s">
        <v>276</v>
      </c>
      <c r="I1" s="23" t="s">
        <v>275</v>
      </c>
      <c r="J1" s="23" t="s">
        <v>274</v>
      </c>
      <c r="K1" s="23" t="s">
        <v>273</v>
      </c>
      <c r="L1" s="23" t="s">
        <v>272</v>
      </c>
      <c r="M1" s="23" t="s">
        <v>271</v>
      </c>
      <c r="N1" s="23" t="s">
        <v>270</v>
      </c>
      <c r="O1" s="23" t="s">
        <v>269</v>
      </c>
      <c r="P1" s="90" t="s">
        <v>268</v>
      </c>
      <c r="Q1" s="91" t="s">
        <v>267</v>
      </c>
      <c r="R1" s="91" t="s">
        <v>266</v>
      </c>
      <c r="S1" s="91" t="s">
        <v>265</v>
      </c>
      <c r="T1" s="91" t="s">
        <v>264</v>
      </c>
      <c r="U1" s="91" t="s">
        <v>263</v>
      </c>
      <c r="V1" s="91" t="s">
        <v>262</v>
      </c>
      <c r="W1" s="91" t="s">
        <v>261</v>
      </c>
      <c r="X1" s="91" t="s">
        <v>260</v>
      </c>
      <c r="Y1" s="91" t="s">
        <v>259</v>
      </c>
      <c r="Z1" s="91" t="s">
        <v>258</v>
      </c>
      <c r="AA1" s="91" t="s">
        <v>257</v>
      </c>
      <c r="AB1" s="91" t="s">
        <v>256</v>
      </c>
      <c r="AC1" s="91" t="s">
        <v>255</v>
      </c>
      <c r="AD1" s="91" t="s">
        <v>254</v>
      </c>
      <c r="AE1" s="91" t="s">
        <v>253</v>
      </c>
      <c r="AF1" s="91" t="s">
        <v>252</v>
      </c>
      <c r="AG1" s="91" t="s">
        <v>251</v>
      </c>
      <c r="AH1" s="91" t="s">
        <v>250</v>
      </c>
      <c r="AI1" s="91" t="s">
        <v>249</v>
      </c>
      <c r="AJ1" s="91" t="s">
        <v>248</v>
      </c>
      <c r="AK1" s="91" t="s">
        <v>247</v>
      </c>
      <c r="AL1" s="23" t="s">
        <v>246</v>
      </c>
      <c r="AM1" s="23"/>
      <c r="AN1" s="23" t="s">
        <v>363</v>
      </c>
      <c r="AO1" s="23" t="s">
        <v>362</v>
      </c>
      <c r="AP1" s="23" t="s">
        <v>361</v>
      </c>
      <c r="AQ1" s="23" t="s">
        <v>359</v>
      </c>
      <c r="AR1" s="23" t="s">
        <v>360</v>
      </c>
      <c r="AS1" s="23" t="s">
        <v>359</v>
      </c>
      <c r="AT1" s="23" t="s">
        <v>358</v>
      </c>
      <c r="AU1" s="23" t="s">
        <v>357</v>
      </c>
      <c r="AV1" s="23" t="s">
        <v>356</v>
      </c>
    </row>
    <row r="2" spans="1:48" ht="15" x14ac:dyDescent="0.2">
      <c r="A2" s="23"/>
      <c r="B2" s="23"/>
      <c r="C2" s="23"/>
      <c r="D2" s="24" t="str">
        <f t="shared" ref="D2:AL2" si="0">IF(ISNUMBER(SEARCH("N",D1)),"N","P")</f>
        <v>N</v>
      </c>
      <c r="E2" s="24" t="str">
        <f t="shared" si="0"/>
        <v>N</v>
      </c>
      <c r="F2" s="24" t="str">
        <f t="shared" si="0"/>
        <v>N</v>
      </c>
      <c r="G2" s="24" t="str">
        <f t="shared" si="0"/>
        <v>P</v>
      </c>
      <c r="H2" s="24" t="str">
        <f t="shared" si="0"/>
        <v>P</v>
      </c>
      <c r="I2" s="24" t="str">
        <f t="shared" si="0"/>
        <v>P</v>
      </c>
      <c r="J2" s="24" t="str">
        <f t="shared" si="0"/>
        <v>P</v>
      </c>
      <c r="K2" s="24" t="str">
        <f t="shared" si="0"/>
        <v>P</v>
      </c>
      <c r="L2" s="24" t="str">
        <f t="shared" si="0"/>
        <v>P</v>
      </c>
      <c r="M2" s="24" t="str">
        <f t="shared" si="0"/>
        <v>P</v>
      </c>
      <c r="N2" s="24" t="str">
        <f t="shared" si="0"/>
        <v>P</v>
      </c>
      <c r="O2" s="24" t="str">
        <f t="shared" si="0"/>
        <v>P</v>
      </c>
      <c r="P2" s="24" t="str">
        <f t="shared" si="0"/>
        <v>N</v>
      </c>
      <c r="Q2" s="24" t="str">
        <f t="shared" si="0"/>
        <v>N</v>
      </c>
      <c r="R2" s="24" t="str">
        <f t="shared" si="0"/>
        <v>N</v>
      </c>
      <c r="S2" s="24" t="str">
        <f t="shared" si="0"/>
        <v>N</v>
      </c>
      <c r="T2" s="24" t="str">
        <f t="shared" si="0"/>
        <v>N</v>
      </c>
      <c r="U2" s="24" t="str">
        <f t="shared" si="0"/>
        <v>N</v>
      </c>
      <c r="V2" s="24" t="str">
        <f t="shared" si="0"/>
        <v>N</v>
      </c>
      <c r="W2" s="24" t="str">
        <f t="shared" si="0"/>
        <v>N</v>
      </c>
      <c r="X2" s="24" t="str">
        <f t="shared" si="0"/>
        <v>N</v>
      </c>
      <c r="Y2" s="24" t="str">
        <f t="shared" si="0"/>
        <v>N</v>
      </c>
      <c r="Z2" s="24" t="str">
        <f t="shared" si="0"/>
        <v>P</v>
      </c>
      <c r="AA2" s="24" t="str">
        <f t="shared" si="0"/>
        <v>P</v>
      </c>
      <c r="AB2" s="24" t="str">
        <f t="shared" si="0"/>
        <v>P</v>
      </c>
      <c r="AC2" s="24" t="str">
        <f t="shared" si="0"/>
        <v>P</v>
      </c>
      <c r="AD2" s="24" t="str">
        <f t="shared" si="0"/>
        <v>P</v>
      </c>
      <c r="AE2" s="24" t="str">
        <f t="shared" si="0"/>
        <v>P</v>
      </c>
      <c r="AF2" s="24" t="str">
        <f t="shared" si="0"/>
        <v>P</v>
      </c>
      <c r="AG2" s="24" t="str">
        <f t="shared" si="0"/>
        <v>P</v>
      </c>
      <c r="AH2" s="24" t="str">
        <f t="shared" si="0"/>
        <v>P</v>
      </c>
      <c r="AI2" s="24" t="str">
        <f t="shared" si="0"/>
        <v>P</v>
      </c>
      <c r="AJ2" s="24" t="str">
        <f t="shared" si="0"/>
        <v>P</v>
      </c>
      <c r="AK2" s="24" t="str">
        <f t="shared" si="0"/>
        <v>P</v>
      </c>
      <c r="AL2" s="24" t="str">
        <f t="shared" si="0"/>
        <v>P</v>
      </c>
      <c r="AM2" s="23"/>
      <c r="AN2" s="23"/>
      <c r="AO2" s="23"/>
      <c r="AP2" s="23"/>
      <c r="AQ2" s="23">
        <f>COUNTIF(P2:Y2,"N")</f>
        <v>10</v>
      </c>
      <c r="AR2" s="23"/>
      <c r="AS2" s="23">
        <f>COUNTIF(Z2:AL2,"P")</f>
        <v>13</v>
      </c>
      <c r="AT2" s="23"/>
      <c r="AU2" s="23"/>
      <c r="AV2" s="23"/>
    </row>
    <row r="3" spans="1:48" s="25" customFormat="1" x14ac:dyDescent="0.2">
      <c r="A3" s="32">
        <v>12864</v>
      </c>
      <c r="B3" s="32" t="s">
        <v>485</v>
      </c>
      <c r="C3" s="28" t="s">
        <v>110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30">
        <v>1</v>
      </c>
      <c r="O3" s="28" t="s">
        <v>281</v>
      </c>
      <c r="P3" s="31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 t="b">
        <f t="shared" ref="AN3:AN34" si="1">COUNTIF(D3:O3,100%)&gt;0</f>
        <v>1</v>
      </c>
      <c r="AO3" s="28" t="b">
        <f t="shared" ref="AO3:AO34" si="2">COUNTIF(P3:AL3,100%) &gt;0</f>
        <v>0</v>
      </c>
      <c r="AP3" s="28"/>
      <c r="AQ3" s="28">
        <f>COUNTIF(D3:F3,100%)</f>
        <v>0</v>
      </c>
      <c r="AR3" s="28"/>
      <c r="AS3" s="28">
        <f>COUNTIF(G3:O3,100%)</f>
        <v>1</v>
      </c>
      <c r="AT3" s="28" t="s">
        <v>355</v>
      </c>
      <c r="AU3" s="27" t="s">
        <v>354</v>
      </c>
      <c r="AV3" s="26" t="s">
        <v>353</v>
      </c>
    </row>
    <row r="4" spans="1:48" s="25" customFormat="1" x14ac:dyDescent="0.2">
      <c r="A4" s="36">
        <v>101693</v>
      </c>
      <c r="B4" s="36"/>
      <c r="C4" s="35" t="s">
        <v>114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 t="s">
        <v>281</v>
      </c>
      <c r="P4" s="31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30">
        <v>1</v>
      </c>
      <c r="AK4" s="28"/>
      <c r="AL4" s="28"/>
      <c r="AM4" s="28"/>
      <c r="AN4" s="28" t="b">
        <f t="shared" si="1"/>
        <v>0</v>
      </c>
      <c r="AO4" s="28" t="b">
        <f t="shared" si="2"/>
        <v>1</v>
      </c>
      <c r="AP4" s="28" t="b">
        <f t="shared" ref="AP4:AP12" si="3">COUNTIF(P4:Y4,100%) &gt;0</f>
        <v>0</v>
      </c>
      <c r="AQ4" s="29">
        <f t="shared" ref="AQ4:AQ12" si="4">COUNTIF(P4:Y4,100%)</f>
        <v>0</v>
      </c>
      <c r="AR4" s="28" t="b">
        <f t="shared" ref="AR4:AR12" si="5">COUNTIF(Z4:AL4,100%) &gt;0</f>
        <v>1</v>
      </c>
      <c r="AS4" s="29">
        <f t="shared" ref="AS4:AS12" si="6">COUNTIF(Z4:AL4,100%)</f>
        <v>1</v>
      </c>
      <c r="AT4" s="35" t="s">
        <v>236</v>
      </c>
      <c r="AU4" s="34" t="s">
        <v>237</v>
      </c>
      <c r="AV4" s="33" t="s">
        <v>66</v>
      </c>
    </row>
    <row r="5" spans="1:48" s="25" customFormat="1" ht="16.5" customHeight="1" x14ac:dyDescent="0.2">
      <c r="A5" s="32">
        <v>102841</v>
      </c>
      <c r="B5" s="32"/>
      <c r="C5" s="28" t="s">
        <v>74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 t="s">
        <v>281</v>
      </c>
      <c r="P5" s="31"/>
      <c r="Q5" s="28"/>
      <c r="R5" s="28"/>
      <c r="S5" s="28"/>
      <c r="T5" s="28"/>
      <c r="U5" s="28"/>
      <c r="V5" s="30">
        <v>1</v>
      </c>
      <c r="W5" s="30">
        <v>1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 t="b">
        <f t="shared" si="1"/>
        <v>0</v>
      </c>
      <c r="AO5" s="28" t="b">
        <f t="shared" si="2"/>
        <v>1</v>
      </c>
      <c r="AP5" s="28" t="b">
        <f t="shared" si="3"/>
        <v>1</v>
      </c>
      <c r="AQ5" s="29">
        <f t="shared" si="4"/>
        <v>2</v>
      </c>
      <c r="AR5" s="28" t="b">
        <f t="shared" si="5"/>
        <v>0</v>
      </c>
      <c r="AS5" s="29">
        <f t="shared" si="6"/>
        <v>0</v>
      </c>
      <c r="AT5" s="28" t="s">
        <v>235</v>
      </c>
      <c r="AU5" s="27" t="s">
        <v>234</v>
      </c>
      <c r="AV5" s="26" t="s">
        <v>233</v>
      </c>
    </row>
    <row r="6" spans="1:48" s="25" customFormat="1" x14ac:dyDescent="0.2">
      <c r="A6" s="36">
        <v>102850</v>
      </c>
      <c r="B6" s="36"/>
      <c r="C6" s="35" t="s">
        <v>114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 t="s">
        <v>281</v>
      </c>
      <c r="P6" s="31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30">
        <v>1</v>
      </c>
      <c r="AE6" s="28"/>
      <c r="AF6" s="28"/>
      <c r="AG6" s="28"/>
      <c r="AH6" s="28"/>
      <c r="AI6" s="28"/>
      <c r="AJ6" s="28"/>
      <c r="AK6" s="28"/>
      <c r="AL6" s="28"/>
      <c r="AM6" s="28"/>
      <c r="AN6" s="28" t="b">
        <f t="shared" si="1"/>
        <v>0</v>
      </c>
      <c r="AO6" s="28" t="b">
        <f t="shared" si="2"/>
        <v>1</v>
      </c>
      <c r="AP6" s="28" t="b">
        <f t="shared" si="3"/>
        <v>0</v>
      </c>
      <c r="AQ6" s="29">
        <f t="shared" si="4"/>
        <v>0</v>
      </c>
      <c r="AR6" s="28" t="b">
        <f t="shared" si="5"/>
        <v>1</v>
      </c>
      <c r="AS6" s="29">
        <f t="shared" si="6"/>
        <v>1</v>
      </c>
      <c r="AT6" s="35" t="s">
        <v>232</v>
      </c>
      <c r="AU6" s="34" t="s">
        <v>234</v>
      </c>
      <c r="AV6" s="33" t="s">
        <v>233</v>
      </c>
    </row>
    <row r="7" spans="1:48" s="25" customFormat="1" x14ac:dyDescent="0.2">
      <c r="A7" s="36">
        <v>103283</v>
      </c>
      <c r="B7" s="36" t="s">
        <v>485</v>
      </c>
      <c r="C7" s="35" t="s">
        <v>81</v>
      </c>
      <c r="D7" s="28"/>
      <c r="E7" s="28"/>
      <c r="F7" s="28"/>
      <c r="G7" s="28"/>
      <c r="H7" s="28"/>
      <c r="I7" s="28"/>
      <c r="J7" s="28"/>
      <c r="K7" s="28"/>
      <c r="L7" s="30">
        <v>1</v>
      </c>
      <c r="M7" s="28"/>
      <c r="N7" s="28"/>
      <c r="O7" s="28"/>
      <c r="P7" s="31"/>
      <c r="Q7" s="28"/>
      <c r="R7" s="28"/>
      <c r="S7" s="28"/>
      <c r="T7" s="28"/>
      <c r="U7" s="30">
        <v>1</v>
      </c>
      <c r="V7" s="28"/>
      <c r="W7" s="28"/>
      <c r="X7" s="30">
        <v>1</v>
      </c>
      <c r="Y7" s="30">
        <v>1</v>
      </c>
      <c r="Z7" s="28"/>
      <c r="AA7" s="30">
        <v>1</v>
      </c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 t="b">
        <f t="shared" si="1"/>
        <v>1</v>
      </c>
      <c r="AO7" s="28" t="b">
        <f t="shared" si="2"/>
        <v>1</v>
      </c>
      <c r="AP7" s="28" t="b">
        <f t="shared" si="3"/>
        <v>1</v>
      </c>
      <c r="AQ7" s="28">
        <f t="shared" si="4"/>
        <v>3</v>
      </c>
      <c r="AR7" s="28" t="b">
        <f t="shared" si="5"/>
        <v>1</v>
      </c>
      <c r="AS7" s="28">
        <f t="shared" si="6"/>
        <v>1</v>
      </c>
      <c r="AT7" s="35" t="s">
        <v>230</v>
      </c>
      <c r="AU7" s="34" t="s">
        <v>229</v>
      </c>
      <c r="AV7" s="33" t="s">
        <v>228</v>
      </c>
    </row>
    <row r="8" spans="1:48" s="25" customFormat="1" x14ac:dyDescent="0.2">
      <c r="A8" s="36">
        <v>103376</v>
      </c>
      <c r="B8" s="36"/>
      <c r="C8" s="35" t="s">
        <v>114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31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30">
        <v>1</v>
      </c>
      <c r="AK8" s="28"/>
      <c r="AL8" s="28"/>
      <c r="AM8" s="28"/>
      <c r="AN8" s="28" t="b">
        <f t="shared" si="1"/>
        <v>0</v>
      </c>
      <c r="AO8" s="28" t="b">
        <f t="shared" si="2"/>
        <v>1</v>
      </c>
      <c r="AP8" s="28" t="b">
        <f t="shared" si="3"/>
        <v>0</v>
      </c>
      <c r="AQ8" s="29">
        <f t="shared" si="4"/>
        <v>0</v>
      </c>
      <c r="AR8" s="28" t="b">
        <f t="shared" si="5"/>
        <v>1</v>
      </c>
      <c r="AS8" s="29">
        <f t="shared" si="6"/>
        <v>1</v>
      </c>
      <c r="AT8" s="35" t="s">
        <v>227</v>
      </c>
      <c r="AU8" s="34" t="s">
        <v>229</v>
      </c>
      <c r="AV8" s="33" t="s">
        <v>228</v>
      </c>
    </row>
    <row r="9" spans="1:48" s="25" customFormat="1" x14ac:dyDescent="0.2">
      <c r="A9" s="36">
        <v>103845</v>
      </c>
      <c r="B9" s="36"/>
      <c r="C9" s="35" t="s">
        <v>215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31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30">
        <v>1</v>
      </c>
      <c r="AK9" s="28"/>
      <c r="AL9" s="28"/>
      <c r="AM9" s="28"/>
      <c r="AN9" s="28" t="b">
        <f t="shared" si="1"/>
        <v>0</v>
      </c>
      <c r="AO9" s="28" t="b">
        <f t="shared" si="2"/>
        <v>1</v>
      </c>
      <c r="AP9" s="28" t="b">
        <f t="shared" si="3"/>
        <v>0</v>
      </c>
      <c r="AQ9" s="29">
        <f t="shared" si="4"/>
        <v>0</v>
      </c>
      <c r="AR9" s="28" t="b">
        <f t="shared" si="5"/>
        <v>1</v>
      </c>
      <c r="AS9" s="29">
        <f t="shared" si="6"/>
        <v>1</v>
      </c>
      <c r="AT9" s="35" t="s">
        <v>226</v>
      </c>
      <c r="AU9" s="34" t="s">
        <v>223</v>
      </c>
      <c r="AV9" s="33" t="s">
        <v>222</v>
      </c>
    </row>
    <row r="10" spans="1:48" s="25" customFormat="1" x14ac:dyDescent="0.2">
      <c r="A10" s="36">
        <v>103909</v>
      </c>
      <c r="B10" s="36"/>
      <c r="C10" s="35" t="s">
        <v>74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31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30">
        <v>1</v>
      </c>
      <c r="AJ10" s="28"/>
      <c r="AK10" s="28"/>
      <c r="AL10" s="28"/>
      <c r="AM10" s="28"/>
      <c r="AN10" s="28" t="b">
        <f t="shared" si="1"/>
        <v>0</v>
      </c>
      <c r="AO10" s="28" t="b">
        <f t="shared" si="2"/>
        <v>1</v>
      </c>
      <c r="AP10" s="28" t="b">
        <f t="shared" si="3"/>
        <v>0</v>
      </c>
      <c r="AQ10" s="29">
        <f t="shared" si="4"/>
        <v>0</v>
      </c>
      <c r="AR10" s="28" t="b">
        <f t="shared" si="5"/>
        <v>1</v>
      </c>
      <c r="AS10" s="29">
        <f t="shared" si="6"/>
        <v>1</v>
      </c>
      <c r="AT10" s="35" t="s">
        <v>225</v>
      </c>
      <c r="AU10" s="34" t="s">
        <v>223</v>
      </c>
      <c r="AV10" s="33" t="s">
        <v>222</v>
      </c>
    </row>
    <row r="11" spans="1:48" s="25" customFormat="1" x14ac:dyDescent="0.2">
      <c r="A11" s="36">
        <v>104094</v>
      </c>
      <c r="B11" s="36"/>
      <c r="C11" s="35" t="s">
        <v>114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281</v>
      </c>
      <c r="P11" s="31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>
        <v>1</v>
      </c>
      <c r="AJ11" s="28"/>
      <c r="AK11" s="28"/>
      <c r="AL11" s="28"/>
      <c r="AM11" s="28"/>
      <c r="AN11" s="28" t="b">
        <f t="shared" si="1"/>
        <v>0</v>
      </c>
      <c r="AO11" s="28" t="b">
        <f t="shared" si="2"/>
        <v>1</v>
      </c>
      <c r="AP11" s="28" t="b">
        <f t="shared" si="3"/>
        <v>0</v>
      </c>
      <c r="AQ11" s="29">
        <f t="shared" si="4"/>
        <v>0</v>
      </c>
      <c r="AR11" s="28" t="b">
        <f t="shared" si="5"/>
        <v>1</v>
      </c>
      <c r="AS11" s="29">
        <f t="shared" si="6"/>
        <v>1</v>
      </c>
      <c r="AT11" s="35" t="s">
        <v>224</v>
      </c>
      <c r="AU11" s="34" t="s">
        <v>223</v>
      </c>
      <c r="AV11" s="33" t="s">
        <v>222</v>
      </c>
    </row>
    <row r="12" spans="1:48" s="25" customFormat="1" x14ac:dyDescent="0.2">
      <c r="A12" s="36">
        <v>104119</v>
      </c>
      <c r="B12" s="36"/>
      <c r="C12" s="35" t="s">
        <v>114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 t="s">
        <v>281</v>
      </c>
      <c r="P12" s="31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30">
        <v>1</v>
      </c>
      <c r="AK12" s="28"/>
      <c r="AL12" s="28"/>
      <c r="AM12" s="28"/>
      <c r="AN12" s="28" t="b">
        <f t="shared" si="1"/>
        <v>0</v>
      </c>
      <c r="AO12" s="28" t="b">
        <f t="shared" si="2"/>
        <v>1</v>
      </c>
      <c r="AP12" s="28" t="b">
        <f t="shared" si="3"/>
        <v>0</v>
      </c>
      <c r="AQ12" s="29">
        <f t="shared" si="4"/>
        <v>0</v>
      </c>
      <c r="AR12" s="28" t="b">
        <f t="shared" si="5"/>
        <v>1</v>
      </c>
      <c r="AS12" s="29">
        <f t="shared" si="6"/>
        <v>1</v>
      </c>
      <c r="AT12" s="35" t="s">
        <v>221</v>
      </c>
      <c r="AU12" s="34" t="s">
        <v>223</v>
      </c>
      <c r="AV12" s="33" t="s">
        <v>222</v>
      </c>
    </row>
    <row r="13" spans="1:48" s="25" customFormat="1" x14ac:dyDescent="0.2">
      <c r="A13" s="32">
        <v>104881</v>
      </c>
      <c r="B13" s="32"/>
      <c r="C13" s="28" t="s">
        <v>352</v>
      </c>
      <c r="D13" s="28"/>
      <c r="E13" s="28"/>
      <c r="F13" s="28"/>
      <c r="G13" s="28"/>
      <c r="H13" s="28"/>
      <c r="I13" s="28"/>
      <c r="J13" s="28"/>
      <c r="K13" s="28"/>
      <c r="L13" s="30">
        <v>1</v>
      </c>
      <c r="M13" s="28"/>
      <c r="N13" s="28"/>
      <c r="O13" s="28" t="s">
        <v>281</v>
      </c>
      <c r="P13" s="31"/>
      <c r="Q13" s="28"/>
      <c r="R13" s="28"/>
      <c r="S13" s="28"/>
      <c r="T13" s="28"/>
      <c r="U13" s="28"/>
      <c r="V13" s="28"/>
      <c r="W13" s="28"/>
      <c r="X13" s="28"/>
      <c r="Y13" s="28"/>
      <c r="Z13" s="28" t="s">
        <v>281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 t="b">
        <f t="shared" si="1"/>
        <v>1</v>
      </c>
      <c r="AO13" s="28" t="b">
        <f t="shared" si="2"/>
        <v>0</v>
      </c>
      <c r="AP13" s="28"/>
      <c r="AQ13" s="28">
        <f>COUNTIF(D13:F13,100%)</f>
        <v>0</v>
      </c>
      <c r="AR13" s="28"/>
      <c r="AS13" s="28">
        <f>COUNTIF(G13:O13,100%)</f>
        <v>1</v>
      </c>
      <c r="AT13" s="28" t="s">
        <v>351</v>
      </c>
      <c r="AU13" s="27" t="s">
        <v>217</v>
      </c>
      <c r="AV13" s="26" t="s">
        <v>216</v>
      </c>
    </row>
    <row r="14" spans="1:48" s="25" customFormat="1" x14ac:dyDescent="0.2">
      <c r="A14" s="36">
        <v>104891</v>
      </c>
      <c r="B14" s="36"/>
      <c r="C14" s="35" t="s">
        <v>103</v>
      </c>
      <c r="D14" s="28"/>
      <c r="E14" s="28"/>
      <c r="F14" s="28"/>
      <c r="G14" s="28"/>
      <c r="H14" s="28"/>
      <c r="I14" s="28"/>
      <c r="J14" s="28"/>
      <c r="K14" s="28"/>
      <c r="L14" s="28" t="s">
        <v>282</v>
      </c>
      <c r="M14" s="28"/>
      <c r="N14" s="28"/>
      <c r="O14" s="28" t="s">
        <v>281</v>
      </c>
      <c r="P14" s="31"/>
      <c r="Q14" s="28"/>
      <c r="R14" s="28"/>
      <c r="S14" s="28"/>
      <c r="T14" s="28"/>
      <c r="U14" s="28"/>
      <c r="V14" s="28"/>
      <c r="W14" s="28"/>
      <c r="X14" s="28"/>
      <c r="Y14" s="28"/>
      <c r="Z14" s="28" t="s">
        <v>281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30">
        <v>1</v>
      </c>
      <c r="AM14" s="30"/>
      <c r="AN14" s="30" t="b">
        <f t="shared" si="1"/>
        <v>0</v>
      </c>
      <c r="AO14" s="30" t="b">
        <f t="shared" si="2"/>
        <v>1</v>
      </c>
      <c r="AP14" s="30" t="b">
        <f t="shared" ref="AP14:AP19" si="7">COUNTIF(P14:Y14,100%) &gt;0</f>
        <v>0</v>
      </c>
      <c r="AQ14" s="29">
        <f t="shared" ref="AQ14:AQ19" si="8">COUNTIF(P14:Y14,100%)</f>
        <v>0</v>
      </c>
      <c r="AR14" s="30" t="b">
        <f t="shared" ref="AR14:AR19" si="9">COUNTIF(Z14:AL14,100%) &gt;0</f>
        <v>1</v>
      </c>
      <c r="AS14" s="29">
        <f t="shared" ref="AS14:AS19" si="10">COUNTIF(Z14:AL14,100%)</f>
        <v>1</v>
      </c>
      <c r="AT14" s="35" t="s">
        <v>220</v>
      </c>
      <c r="AU14" s="34" t="s">
        <v>217</v>
      </c>
      <c r="AV14" s="33" t="s">
        <v>216</v>
      </c>
    </row>
    <row r="15" spans="1:48" s="25" customFormat="1" x14ac:dyDescent="0.2">
      <c r="A15" s="36">
        <v>104894</v>
      </c>
      <c r="B15" s="36" t="s">
        <v>486</v>
      </c>
      <c r="C15" s="28" t="s">
        <v>114</v>
      </c>
      <c r="D15" s="28"/>
      <c r="E15" s="28"/>
      <c r="F15" s="28"/>
      <c r="G15" s="28"/>
      <c r="H15" s="28"/>
      <c r="I15" s="28"/>
      <c r="J15" s="28"/>
      <c r="K15" s="28"/>
      <c r="L15" s="28" t="s">
        <v>282</v>
      </c>
      <c r="M15" s="30">
        <v>1</v>
      </c>
      <c r="N15" s="28"/>
      <c r="O15" s="28" t="s">
        <v>281</v>
      </c>
      <c r="P15" s="31"/>
      <c r="Q15" s="28"/>
      <c r="R15" s="28"/>
      <c r="S15" s="28"/>
      <c r="T15" s="28"/>
      <c r="U15" s="28"/>
      <c r="V15" s="28"/>
      <c r="W15" s="28"/>
      <c r="X15" s="28"/>
      <c r="Y15" s="28"/>
      <c r="Z15" s="28" t="s">
        <v>281</v>
      </c>
      <c r="AA15" s="28"/>
      <c r="AB15" s="28"/>
      <c r="AC15" s="28"/>
      <c r="AD15" s="28"/>
      <c r="AE15" s="28"/>
      <c r="AF15" s="28"/>
      <c r="AG15" s="28" t="s">
        <v>281</v>
      </c>
      <c r="AH15" s="28"/>
      <c r="AI15" s="28"/>
      <c r="AJ15" s="30">
        <v>1</v>
      </c>
      <c r="AK15" s="30">
        <v>1</v>
      </c>
      <c r="AL15" s="28"/>
      <c r="AM15" s="28"/>
      <c r="AN15" s="28" t="b">
        <f t="shared" si="1"/>
        <v>1</v>
      </c>
      <c r="AO15" s="28" t="b">
        <f t="shared" si="2"/>
        <v>1</v>
      </c>
      <c r="AP15" s="28" t="b">
        <f t="shared" si="7"/>
        <v>0</v>
      </c>
      <c r="AQ15" s="29">
        <f t="shared" si="8"/>
        <v>0</v>
      </c>
      <c r="AR15" s="28" t="b">
        <f t="shared" si="9"/>
        <v>1</v>
      </c>
      <c r="AS15" s="29">
        <f t="shared" si="10"/>
        <v>2</v>
      </c>
      <c r="AT15" s="28" t="s">
        <v>219</v>
      </c>
      <c r="AU15" s="27" t="s">
        <v>217</v>
      </c>
      <c r="AV15" s="26" t="s">
        <v>216</v>
      </c>
    </row>
    <row r="16" spans="1:48" s="25" customFormat="1" x14ac:dyDescent="0.2">
      <c r="A16" s="36">
        <v>104895</v>
      </c>
      <c r="B16" s="36"/>
      <c r="C16" s="35" t="s">
        <v>70</v>
      </c>
      <c r="D16" s="28"/>
      <c r="E16" s="28"/>
      <c r="F16" s="28"/>
      <c r="G16" s="28"/>
      <c r="H16" s="28"/>
      <c r="I16" s="28"/>
      <c r="J16" s="28"/>
      <c r="K16" s="28"/>
      <c r="L16" s="28" t="s">
        <v>282</v>
      </c>
      <c r="M16" s="28"/>
      <c r="N16" s="28"/>
      <c r="O16" s="28" t="s">
        <v>281</v>
      </c>
      <c r="P16" s="31"/>
      <c r="Q16" s="28"/>
      <c r="R16" s="28"/>
      <c r="S16" s="28"/>
      <c r="T16" s="28"/>
      <c r="U16" s="28"/>
      <c r="V16" s="28"/>
      <c r="W16" s="28"/>
      <c r="X16" s="28"/>
      <c r="Y16" s="28"/>
      <c r="Z16" s="28" t="s">
        <v>281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30">
        <v>1</v>
      </c>
      <c r="AM16" s="30"/>
      <c r="AN16" s="30" t="b">
        <f t="shared" si="1"/>
        <v>0</v>
      </c>
      <c r="AO16" s="30" t="b">
        <f t="shared" si="2"/>
        <v>1</v>
      </c>
      <c r="AP16" s="30" t="b">
        <f t="shared" si="7"/>
        <v>0</v>
      </c>
      <c r="AQ16" s="29">
        <f t="shared" si="8"/>
        <v>0</v>
      </c>
      <c r="AR16" s="30" t="b">
        <f t="shared" si="9"/>
        <v>1</v>
      </c>
      <c r="AS16" s="29">
        <f t="shared" si="10"/>
        <v>1</v>
      </c>
      <c r="AT16" s="35" t="s">
        <v>218</v>
      </c>
      <c r="AU16" s="34" t="s">
        <v>217</v>
      </c>
      <c r="AV16" s="33" t="s">
        <v>216</v>
      </c>
    </row>
    <row r="17" spans="1:48" s="25" customFormat="1" x14ac:dyDescent="0.2">
      <c r="A17" s="36">
        <v>104908</v>
      </c>
      <c r="B17" s="36"/>
      <c r="C17" s="35" t="s">
        <v>215</v>
      </c>
      <c r="D17" s="28"/>
      <c r="E17" s="28"/>
      <c r="F17" s="28"/>
      <c r="G17" s="28"/>
      <c r="H17" s="28"/>
      <c r="I17" s="28"/>
      <c r="J17" s="28"/>
      <c r="K17" s="28"/>
      <c r="L17" s="28" t="s">
        <v>282</v>
      </c>
      <c r="M17" s="28"/>
      <c r="N17" s="28"/>
      <c r="O17" s="28" t="s">
        <v>281</v>
      </c>
      <c r="P17" s="31"/>
      <c r="Q17" s="28"/>
      <c r="R17" s="28"/>
      <c r="S17" s="28"/>
      <c r="T17" s="28"/>
      <c r="U17" s="28"/>
      <c r="V17" s="28"/>
      <c r="W17" s="28"/>
      <c r="X17" s="28"/>
      <c r="Y17" s="28"/>
      <c r="Z17" s="28" t="s">
        <v>281</v>
      </c>
      <c r="AA17" s="28"/>
      <c r="AB17" s="28"/>
      <c r="AC17" s="28"/>
      <c r="AD17" s="28"/>
      <c r="AE17" s="28"/>
      <c r="AF17" s="28"/>
      <c r="AG17" s="28"/>
      <c r="AH17" s="28"/>
      <c r="AI17" s="28"/>
      <c r="AJ17" s="30">
        <v>1</v>
      </c>
      <c r="AK17" s="28"/>
      <c r="AL17" s="28"/>
      <c r="AM17" s="28"/>
      <c r="AN17" s="28" t="b">
        <f t="shared" si="1"/>
        <v>0</v>
      </c>
      <c r="AO17" s="28" t="b">
        <f t="shared" si="2"/>
        <v>1</v>
      </c>
      <c r="AP17" s="28" t="b">
        <f t="shared" si="7"/>
        <v>0</v>
      </c>
      <c r="AQ17" s="29">
        <f t="shared" si="8"/>
        <v>0</v>
      </c>
      <c r="AR17" s="28" t="b">
        <f t="shared" si="9"/>
        <v>1</v>
      </c>
      <c r="AS17" s="29">
        <f t="shared" si="10"/>
        <v>1</v>
      </c>
      <c r="AT17" s="35" t="s">
        <v>214</v>
      </c>
      <c r="AU17" s="34" t="s">
        <v>217</v>
      </c>
      <c r="AV17" s="33" t="s">
        <v>216</v>
      </c>
    </row>
    <row r="18" spans="1:48" s="25" customFormat="1" x14ac:dyDescent="0.2">
      <c r="A18" s="36">
        <v>106218</v>
      </c>
      <c r="B18" s="36"/>
      <c r="C18" s="35" t="s">
        <v>74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 t="s">
        <v>281</v>
      </c>
      <c r="P18" s="31"/>
      <c r="Q18" s="28"/>
      <c r="R18" s="28"/>
      <c r="S18" s="30">
        <v>1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 t="b">
        <f t="shared" si="1"/>
        <v>0</v>
      </c>
      <c r="AO18" s="28" t="b">
        <f t="shared" si="2"/>
        <v>1</v>
      </c>
      <c r="AP18" s="28" t="b">
        <f t="shared" si="7"/>
        <v>1</v>
      </c>
      <c r="AQ18" s="29">
        <f t="shared" si="8"/>
        <v>1</v>
      </c>
      <c r="AR18" s="28" t="b">
        <f t="shared" si="9"/>
        <v>0</v>
      </c>
      <c r="AS18" s="29">
        <f t="shared" si="10"/>
        <v>0</v>
      </c>
      <c r="AT18" s="35" t="s">
        <v>213</v>
      </c>
      <c r="AU18" s="34" t="s">
        <v>212</v>
      </c>
      <c r="AV18" s="33" t="s">
        <v>211</v>
      </c>
    </row>
    <row r="19" spans="1:48" s="25" customFormat="1" x14ac:dyDescent="0.2">
      <c r="A19" s="36">
        <v>106237</v>
      </c>
      <c r="B19" s="36"/>
      <c r="C19" s="35" t="s">
        <v>74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 t="s">
        <v>281</v>
      </c>
      <c r="P19" s="31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0">
        <v>1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 t="b">
        <f t="shared" si="1"/>
        <v>0</v>
      </c>
      <c r="AO19" s="28" t="b">
        <f t="shared" si="2"/>
        <v>1</v>
      </c>
      <c r="AP19" s="28" t="b">
        <f t="shared" si="7"/>
        <v>0</v>
      </c>
      <c r="AQ19" s="29">
        <f t="shared" si="8"/>
        <v>0</v>
      </c>
      <c r="AR19" s="28" t="b">
        <f t="shared" si="9"/>
        <v>1</v>
      </c>
      <c r="AS19" s="29">
        <f t="shared" si="10"/>
        <v>1</v>
      </c>
      <c r="AT19" s="35" t="s">
        <v>210</v>
      </c>
      <c r="AU19" s="34" t="s">
        <v>212</v>
      </c>
      <c r="AV19" s="33" t="s">
        <v>211</v>
      </c>
    </row>
    <row r="20" spans="1:48" s="25" customFormat="1" ht="28.5" x14ac:dyDescent="0.2">
      <c r="A20" s="32">
        <v>152770</v>
      </c>
      <c r="B20" s="32"/>
      <c r="C20" s="28" t="s">
        <v>103</v>
      </c>
      <c r="D20" s="28"/>
      <c r="E20" s="28"/>
      <c r="F20" s="30">
        <v>1</v>
      </c>
      <c r="G20" s="28"/>
      <c r="H20" s="28"/>
      <c r="I20" s="28"/>
      <c r="J20" s="28"/>
      <c r="K20" s="28"/>
      <c r="L20" s="28"/>
      <c r="M20" s="28"/>
      <c r="N20" s="28"/>
      <c r="O20" s="28" t="s">
        <v>281</v>
      </c>
      <c r="P20" s="31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 t="b">
        <f t="shared" si="1"/>
        <v>1</v>
      </c>
      <c r="AO20" s="28" t="b">
        <f t="shared" si="2"/>
        <v>0</v>
      </c>
      <c r="AP20" s="28"/>
      <c r="AQ20" s="28">
        <f>COUNTIF(D20:F20,100%)</f>
        <v>1</v>
      </c>
      <c r="AR20" s="28"/>
      <c r="AS20" s="28">
        <f>COUNTIF(G20:O20,100%)</f>
        <v>0</v>
      </c>
      <c r="AT20" s="28" t="s">
        <v>350</v>
      </c>
      <c r="AU20" s="27" t="s">
        <v>349</v>
      </c>
      <c r="AV20" s="26" t="s">
        <v>348</v>
      </c>
    </row>
    <row r="21" spans="1:48" s="25" customFormat="1" x14ac:dyDescent="0.2">
      <c r="A21" s="32">
        <v>154970</v>
      </c>
      <c r="B21" s="32"/>
      <c r="C21" s="28" t="s">
        <v>103</v>
      </c>
      <c r="D21" s="28"/>
      <c r="E21" s="30">
        <v>1</v>
      </c>
      <c r="F21" s="28"/>
      <c r="G21" s="28"/>
      <c r="H21" s="28"/>
      <c r="I21" s="28"/>
      <c r="J21" s="28"/>
      <c r="K21" s="28"/>
      <c r="L21" s="28"/>
      <c r="M21" s="28"/>
      <c r="N21" s="28"/>
      <c r="O21" s="28" t="s">
        <v>281</v>
      </c>
      <c r="P21" s="31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 t="b">
        <f t="shared" si="1"/>
        <v>1</v>
      </c>
      <c r="AO21" s="28" t="b">
        <f t="shared" si="2"/>
        <v>0</v>
      </c>
      <c r="AP21" s="28"/>
      <c r="AQ21" s="28">
        <f>COUNTIF(D21:F21,100%)</f>
        <v>1</v>
      </c>
      <c r="AR21" s="28"/>
      <c r="AS21" s="28">
        <f>COUNTIF(G21:O21,100%)</f>
        <v>0</v>
      </c>
      <c r="AT21" s="28" t="s">
        <v>347</v>
      </c>
      <c r="AU21" s="27" t="s">
        <v>346</v>
      </c>
      <c r="AV21" s="26" t="s">
        <v>208</v>
      </c>
    </row>
    <row r="22" spans="1:48" s="25" customFormat="1" x14ac:dyDescent="0.2">
      <c r="A22" s="36">
        <v>157239</v>
      </c>
      <c r="B22" s="36"/>
      <c r="C22" s="35" t="s">
        <v>168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281</v>
      </c>
      <c r="P22" s="31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0">
        <v>1</v>
      </c>
      <c r="AL22" s="28"/>
      <c r="AM22" s="28"/>
      <c r="AN22" s="28" t="b">
        <f t="shared" si="1"/>
        <v>0</v>
      </c>
      <c r="AO22" s="28" t="b">
        <f t="shared" si="2"/>
        <v>1</v>
      </c>
      <c r="AP22" s="28" t="b">
        <f>COUNTIF(P22:Y22,100%) &gt;0</f>
        <v>0</v>
      </c>
      <c r="AQ22" s="29">
        <f>COUNTIF(P22:Y22,100%)</f>
        <v>0</v>
      </c>
      <c r="AR22" s="28" t="b">
        <f>COUNTIF(Z22:AL22,100%) &gt;0</f>
        <v>1</v>
      </c>
      <c r="AS22" s="29">
        <f>COUNTIF(Z22:AL22,100%)</f>
        <v>1</v>
      </c>
      <c r="AT22" s="35" t="s">
        <v>207</v>
      </c>
      <c r="AU22" s="34" t="s">
        <v>209</v>
      </c>
      <c r="AV22" s="33" t="s">
        <v>208</v>
      </c>
    </row>
    <row r="23" spans="1:48" s="25" customFormat="1" x14ac:dyDescent="0.2">
      <c r="A23" s="32">
        <v>163807</v>
      </c>
      <c r="B23" s="32"/>
      <c r="C23" s="28" t="s">
        <v>70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31"/>
      <c r="Q23" s="28"/>
      <c r="R23" s="28"/>
      <c r="S23" s="30">
        <v>1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 t="b">
        <f t="shared" si="1"/>
        <v>0</v>
      </c>
      <c r="AO23" s="28" t="b">
        <f t="shared" si="2"/>
        <v>1</v>
      </c>
      <c r="AP23" s="28" t="b">
        <f>COUNTIF(P23:Y23,100%) &gt;0</f>
        <v>1</v>
      </c>
      <c r="AQ23" s="29">
        <f>COUNTIF(P23:Y23,100%)</f>
        <v>1</v>
      </c>
      <c r="AR23" s="28" t="b">
        <f>COUNTIF(Z23:AL23,100%) &gt;0</f>
        <v>0</v>
      </c>
      <c r="AS23" s="29">
        <f>COUNTIF(Z23:AL23,100%)</f>
        <v>0</v>
      </c>
      <c r="AT23" s="28" t="s">
        <v>204</v>
      </c>
      <c r="AU23" s="27" t="s">
        <v>206</v>
      </c>
      <c r="AV23" s="26" t="s">
        <v>205</v>
      </c>
    </row>
    <row r="24" spans="1:48" s="25" customFormat="1" x14ac:dyDescent="0.2">
      <c r="A24" s="32">
        <v>185296</v>
      </c>
      <c r="B24" s="32"/>
      <c r="C24" s="28" t="s">
        <v>103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31"/>
      <c r="Q24" s="28"/>
      <c r="R24" s="28"/>
      <c r="S24" s="28"/>
      <c r="T24" s="28"/>
      <c r="U24" s="28"/>
      <c r="V24" s="28"/>
      <c r="W24" s="30">
        <v>1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 t="b">
        <f t="shared" si="1"/>
        <v>0</v>
      </c>
      <c r="AO24" s="28" t="b">
        <f t="shared" si="2"/>
        <v>1</v>
      </c>
      <c r="AP24" s="28" t="b">
        <f>COUNTIF(P24:Y24,100%) &gt;0</f>
        <v>1</v>
      </c>
      <c r="AQ24" s="29">
        <f>COUNTIF(P24:Y24,100%)</f>
        <v>1</v>
      </c>
      <c r="AR24" s="28" t="b">
        <f>COUNTIF(Z24:AL24,100%) &gt;0</f>
        <v>0</v>
      </c>
      <c r="AS24" s="29">
        <f>COUNTIF(Z24:AL24,100%)</f>
        <v>0</v>
      </c>
      <c r="AT24" s="28" t="s">
        <v>201</v>
      </c>
      <c r="AU24" s="27" t="s">
        <v>203</v>
      </c>
      <c r="AV24" s="26" t="s">
        <v>202</v>
      </c>
    </row>
    <row r="25" spans="1:48" s="25" customFormat="1" x14ac:dyDescent="0.2">
      <c r="A25" s="32">
        <v>209236</v>
      </c>
      <c r="B25" s="32" t="s">
        <v>485</v>
      </c>
      <c r="C25" s="28" t="s">
        <v>74</v>
      </c>
      <c r="D25" s="28"/>
      <c r="E25" s="28"/>
      <c r="F25" s="30">
        <v>1</v>
      </c>
      <c r="G25" s="28"/>
      <c r="H25" s="28"/>
      <c r="I25" s="28"/>
      <c r="J25" s="28"/>
      <c r="K25" s="28"/>
      <c r="L25" s="28"/>
      <c r="M25" s="28"/>
      <c r="N25" s="28"/>
      <c r="O25" s="28" t="s">
        <v>281</v>
      </c>
      <c r="P25" s="31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 t="b">
        <f t="shared" si="1"/>
        <v>1</v>
      </c>
      <c r="AO25" s="28" t="b">
        <f t="shared" si="2"/>
        <v>0</v>
      </c>
      <c r="AP25" s="28"/>
      <c r="AQ25" s="28">
        <f>COUNTIF(D25:F25,100%)</f>
        <v>1</v>
      </c>
      <c r="AR25" s="28"/>
      <c r="AS25" s="28">
        <f>COUNTIF(G25:O25,100%)</f>
        <v>0</v>
      </c>
      <c r="AT25" s="28" t="s">
        <v>345</v>
      </c>
      <c r="AU25" s="27" t="s">
        <v>344</v>
      </c>
      <c r="AV25" s="26" t="s">
        <v>66</v>
      </c>
    </row>
    <row r="26" spans="1:48" s="25" customFormat="1" x14ac:dyDescent="0.2">
      <c r="A26" s="32">
        <v>239024</v>
      </c>
      <c r="B26" s="32" t="s">
        <v>485</v>
      </c>
      <c r="C26" s="28" t="s">
        <v>70</v>
      </c>
      <c r="D26" s="28"/>
      <c r="E26" s="28"/>
      <c r="F26" s="28"/>
      <c r="G26" s="28"/>
      <c r="H26" s="28"/>
      <c r="I26" s="28"/>
      <c r="J26" s="28"/>
      <c r="K26" s="30">
        <v>1</v>
      </c>
      <c r="L26" s="28"/>
      <c r="M26" s="28"/>
      <c r="N26" s="28"/>
      <c r="O26" s="28" t="s">
        <v>281</v>
      </c>
      <c r="P26" s="31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 t="b">
        <f t="shared" si="1"/>
        <v>1</v>
      </c>
      <c r="AO26" s="28" t="b">
        <f t="shared" si="2"/>
        <v>0</v>
      </c>
      <c r="AP26" s="28"/>
      <c r="AQ26" s="28">
        <f>COUNTIF(D26:F26,100%)</f>
        <v>0</v>
      </c>
      <c r="AR26" s="28"/>
      <c r="AS26" s="28">
        <f>COUNTIF(G26:O26,100%)</f>
        <v>1</v>
      </c>
      <c r="AT26" s="28" t="s">
        <v>343</v>
      </c>
      <c r="AU26" s="27" t="s">
        <v>342</v>
      </c>
      <c r="AV26" s="26" t="s">
        <v>208</v>
      </c>
    </row>
    <row r="27" spans="1:48" s="25" customFormat="1" x14ac:dyDescent="0.2">
      <c r="A27" s="36">
        <v>239739</v>
      </c>
      <c r="B27" s="36"/>
      <c r="C27" s="35" t="s">
        <v>166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31"/>
      <c r="Q27" s="30">
        <v>1</v>
      </c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 t="b">
        <f t="shared" si="1"/>
        <v>0</v>
      </c>
      <c r="AO27" s="28" t="b">
        <f t="shared" si="2"/>
        <v>1</v>
      </c>
      <c r="AP27" s="28" t="b">
        <f>COUNTIF(P27:Y27,100%) &gt;0</f>
        <v>1</v>
      </c>
      <c r="AQ27" s="29">
        <f>COUNTIF(P27:Y27,100%)</f>
        <v>1</v>
      </c>
      <c r="AR27" s="28" t="b">
        <f>COUNTIF(Z27:AL27,100%) &gt;0</f>
        <v>0</v>
      </c>
      <c r="AS27" s="29">
        <f>COUNTIF(Z27:AL27,100%)</f>
        <v>0</v>
      </c>
      <c r="AT27" s="35" t="s">
        <v>200</v>
      </c>
      <c r="AU27" s="34" t="s">
        <v>197</v>
      </c>
      <c r="AV27" s="33" t="s">
        <v>66</v>
      </c>
    </row>
    <row r="28" spans="1:48" s="25" customFormat="1" x14ac:dyDescent="0.2">
      <c r="A28" s="36">
        <v>239935</v>
      </c>
      <c r="B28" s="36"/>
      <c r="C28" s="35" t="s">
        <v>70</v>
      </c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 t="s">
        <v>281</v>
      </c>
      <c r="P28" s="31"/>
      <c r="Q28" s="28"/>
      <c r="R28" s="30">
        <v>1</v>
      </c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 t="b">
        <f t="shared" si="1"/>
        <v>0</v>
      </c>
      <c r="AO28" s="28" t="b">
        <f t="shared" si="2"/>
        <v>1</v>
      </c>
      <c r="AP28" s="28" t="b">
        <f>COUNTIF(P28:Y28,100%) &gt;0</f>
        <v>1</v>
      </c>
      <c r="AQ28" s="29">
        <f>COUNTIF(P28:Y28,100%)</f>
        <v>1</v>
      </c>
      <c r="AR28" s="28" t="b">
        <f>COUNTIF(Z28:AL28,100%) &gt;0</f>
        <v>0</v>
      </c>
      <c r="AS28" s="29">
        <f>COUNTIF(Z28:AL28,100%)</f>
        <v>0</v>
      </c>
      <c r="AT28" s="35" t="s">
        <v>199</v>
      </c>
      <c r="AU28" s="34" t="s">
        <v>197</v>
      </c>
      <c r="AV28" s="33" t="s">
        <v>66</v>
      </c>
    </row>
    <row r="29" spans="1:48" s="25" customFormat="1" x14ac:dyDescent="0.2">
      <c r="A29" s="32">
        <v>240165</v>
      </c>
      <c r="B29" s="32" t="s">
        <v>485</v>
      </c>
      <c r="C29" s="28" t="s">
        <v>81</v>
      </c>
      <c r="D29" s="28"/>
      <c r="E29" s="28"/>
      <c r="F29" s="28"/>
      <c r="G29" s="28"/>
      <c r="H29" s="28"/>
      <c r="I29" s="28"/>
      <c r="J29" s="28"/>
      <c r="K29" s="28"/>
      <c r="L29" s="30">
        <v>1</v>
      </c>
      <c r="M29" s="28"/>
      <c r="N29" s="28"/>
      <c r="O29" s="28" t="s">
        <v>281</v>
      </c>
      <c r="P29" s="31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 t="b">
        <f t="shared" si="1"/>
        <v>1</v>
      </c>
      <c r="AO29" s="28" t="b">
        <f t="shared" si="2"/>
        <v>0</v>
      </c>
      <c r="AP29" s="28"/>
      <c r="AQ29" s="28">
        <f>COUNTIF(D29:F29,100%)</f>
        <v>0</v>
      </c>
      <c r="AR29" s="28"/>
      <c r="AS29" s="28">
        <f>COUNTIF(G29:O29,100%)</f>
        <v>1</v>
      </c>
      <c r="AT29" s="28" t="s">
        <v>341</v>
      </c>
      <c r="AU29" s="27" t="s">
        <v>197</v>
      </c>
      <c r="AV29" s="26" t="s">
        <v>66</v>
      </c>
    </row>
    <row r="30" spans="1:48" s="37" customFormat="1" x14ac:dyDescent="0.2">
      <c r="A30" s="133">
        <v>240454</v>
      </c>
      <c r="B30" s="133"/>
      <c r="C30" s="134" t="s">
        <v>81</v>
      </c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3"/>
      <c r="Q30" s="40"/>
      <c r="R30" s="40"/>
      <c r="S30" s="40"/>
      <c r="T30" s="40"/>
      <c r="U30" s="40"/>
      <c r="V30" s="40"/>
      <c r="W30" s="42">
        <v>1</v>
      </c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 t="b">
        <f t="shared" si="1"/>
        <v>0</v>
      </c>
      <c r="AO30" s="40" t="b">
        <f t="shared" si="2"/>
        <v>1</v>
      </c>
      <c r="AP30" s="40" t="b">
        <f>COUNTIF(P30:Y30,100%) &gt;0</f>
        <v>1</v>
      </c>
      <c r="AQ30" s="41">
        <f>COUNTIF(P30:Y30,100%)</f>
        <v>1</v>
      </c>
      <c r="AR30" s="40" t="b">
        <f>COUNTIF(Z30:AL30,100%) &gt;0</f>
        <v>0</v>
      </c>
      <c r="AS30" s="41">
        <f>COUNTIF(Z30:AL30,100%)</f>
        <v>0</v>
      </c>
      <c r="AT30" s="134" t="s">
        <v>198</v>
      </c>
      <c r="AU30" s="135" t="s">
        <v>197</v>
      </c>
      <c r="AV30" s="136" t="s">
        <v>66</v>
      </c>
    </row>
    <row r="31" spans="1:48" s="25" customFormat="1" x14ac:dyDescent="0.2">
      <c r="A31" s="36">
        <v>240719</v>
      </c>
      <c r="B31" s="36"/>
      <c r="C31" s="35" t="s">
        <v>89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 t="s">
        <v>281</v>
      </c>
      <c r="P31" s="31"/>
      <c r="Q31" s="28"/>
      <c r="R31" s="28"/>
      <c r="S31" s="28"/>
      <c r="T31" s="28"/>
      <c r="U31" s="28"/>
      <c r="V31" s="30">
        <v>1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 t="b">
        <f t="shared" si="1"/>
        <v>0</v>
      </c>
      <c r="AO31" s="28" t="b">
        <f t="shared" si="2"/>
        <v>1</v>
      </c>
      <c r="AP31" s="28" t="b">
        <f>COUNTIF(P31:Y31,100%) &gt;0</f>
        <v>1</v>
      </c>
      <c r="AQ31" s="29">
        <f>COUNTIF(P31:Y31,100%)</f>
        <v>1</v>
      </c>
      <c r="AR31" s="28" t="b">
        <f>COUNTIF(Z31:AL31,100%) &gt;0</f>
        <v>0</v>
      </c>
      <c r="AS31" s="29">
        <f>COUNTIF(Z31:AL31,100%)</f>
        <v>0</v>
      </c>
      <c r="AT31" s="35" t="s">
        <v>196</v>
      </c>
      <c r="AU31" s="34" t="s">
        <v>197</v>
      </c>
      <c r="AV31" s="33" t="s">
        <v>66</v>
      </c>
    </row>
    <row r="32" spans="1:48" s="25" customFormat="1" x14ac:dyDescent="0.2">
      <c r="A32" s="36">
        <v>256217</v>
      </c>
      <c r="B32" s="36"/>
      <c r="C32" s="35" t="s">
        <v>81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31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30">
        <v>1</v>
      </c>
      <c r="AL32" s="28"/>
      <c r="AM32" s="28"/>
      <c r="AN32" s="28" t="b">
        <f t="shared" si="1"/>
        <v>0</v>
      </c>
      <c r="AO32" s="28" t="b">
        <f t="shared" si="2"/>
        <v>1</v>
      </c>
      <c r="AP32" s="28" t="b">
        <f>COUNTIF(P32:Y32,100%) &gt;0</f>
        <v>0</v>
      </c>
      <c r="AQ32" s="29">
        <f>COUNTIF(P32:Y32,100%)</f>
        <v>0</v>
      </c>
      <c r="AR32" s="28" t="b">
        <f>COUNTIF(Z32:AL32,100%) &gt;0</f>
        <v>1</v>
      </c>
      <c r="AS32" s="29">
        <f>COUNTIF(Z32:AL32,100%)</f>
        <v>1</v>
      </c>
      <c r="AT32" s="35" t="s">
        <v>194</v>
      </c>
      <c r="AU32" s="34" t="s">
        <v>195</v>
      </c>
      <c r="AV32" s="33" t="s">
        <v>66</v>
      </c>
    </row>
    <row r="33" spans="1:48" s="25" customFormat="1" x14ac:dyDescent="0.2">
      <c r="A33" s="32">
        <v>284356</v>
      </c>
      <c r="B33" s="32"/>
      <c r="C33" s="28" t="s">
        <v>166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 t="s">
        <v>281</v>
      </c>
      <c r="P33" s="31"/>
      <c r="Q33" s="28"/>
      <c r="R33" s="28"/>
      <c r="S33" s="28"/>
      <c r="T33" s="28"/>
      <c r="U33" s="28"/>
      <c r="V33" s="28"/>
      <c r="W33" s="28"/>
      <c r="X33" s="28"/>
      <c r="Y33" s="28"/>
      <c r="Z33" s="30">
        <v>1</v>
      </c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 t="b">
        <f t="shared" si="1"/>
        <v>0</v>
      </c>
      <c r="AO33" s="28" t="b">
        <f t="shared" si="2"/>
        <v>1</v>
      </c>
      <c r="AP33" s="28" t="b">
        <f>COUNTIF(P33:Y33,100%) &gt;0</f>
        <v>0</v>
      </c>
      <c r="AQ33" s="29">
        <f>COUNTIF(P33:Y33,100%)</f>
        <v>0</v>
      </c>
      <c r="AR33" s="28" t="b">
        <f>COUNTIF(Z33:AL33,100%) &gt;0</f>
        <v>1</v>
      </c>
      <c r="AS33" s="29">
        <f>COUNTIF(Z33:AL33,100%)</f>
        <v>1</v>
      </c>
      <c r="AT33" s="28" t="s">
        <v>191</v>
      </c>
      <c r="AU33" s="27" t="s">
        <v>193</v>
      </c>
      <c r="AV33" s="26" t="s">
        <v>192</v>
      </c>
    </row>
    <row r="34" spans="1:48" s="25" customFormat="1" x14ac:dyDescent="0.2">
      <c r="A34" s="32">
        <v>337494</v>
      </c>
      <c r="B34" s="32"/>
      <c r="C34" s="28" t="s">
        <v>70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 t="s">
        <v>281</v>
      </c>
      <c r="P34" s="31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30">
        <v>1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 t="b">
        <f t="shared" si="1"/>
        <v>0</v>
      </c>
      <c r="AO34" s="28" t="b">
        <f t="shared" si="2"/>
        <v>1</v>
      </c>
      <c r="AP34" s="28" t="b">
        <f>COUNTIF(P34:Y34,100%) &gt;0</f>
        <v>0</v>
      </c>
      <c r="AQ34" s="29">
        <f>COUNTIF(P34:Y34,100%)</f>
        <v>0</v>
      </c>
      <c r="AR34" s="28" t="b">
        <f>COUNTIF(Z34:AL34,100%) &gt;0</f>
        <v>1</v>
      </c>
      <c r="AS34" s="29">
        <f>COUNTIF(Z34:AL34,100%)</f>
        <v>1</v>
      </c>
      <c r="AT34" s="28" t="s">
        <v>188</v>
      </c>
      <c r="AU34" s="27" t="s">
        <v>190</v>
      </c>
      <c r="AV34" s="26" t="s">
        <v>189</v>
      </c>
    </row>
    <row r="35" spans="1:48" s="25" customFormat="1" x14ac:dyDescent="0.2">
      <c r="A35" s="32">
        <v>340700</v>
      </c>
      <c r="B35" s="32" t="s">
        <v>485</v>
      </c>
      <c r="C35" s="28" t="s">
        <v>81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30">
        <v>1</v>
      </c>
      <c r="P35" s="31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 t="b">
        <f t="shared" ref="AN35:AN66" si="11">COUNTIF(D35:O35,100%)&gt;0</f>
        <v>1</v>
      </c>
      <c r="AO35" s="28" t="b">
        <f t="shared" ref="AO35:AO66" si="12">COUNTIF(P35:AL35,100%) &gt;0</f>
        <v>0</v>
      </c>
      <c r="AP35" s="28"/>
      <c r="AQ35" s="28">
        <f>COUNTIF(D35:F35,100%)</f>
        <v>0</v>
      </c>
      <c r="AR35" s="28"/>
      <c r="AS35" s="28">
        <f>COUNTIF(G35:O35,100%)</f>
        <v>1</v>
      </c>
      <c r="AT35" s="28" t="s">
        <v>340</v>
      </c>
      <c r="AU35" s="27" t="s">
        <v>339</v>
      </c>
      <c r="AV35" s="26" t="s">
        <v>338</v>
      </c>
    </row>
    <row r="36" spans="1:48" s="37" customFormat="1" x14ac:dyDescent="0.2">
      <c r="A36" s="44">
        <v>414594</v>
      </c>
      <c r="B36" s="44"/>
      <c r="C36" s="40" t="s">
        <v>103</v>
      </c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 t="s">
        <v>281</v>
      </c>
      <c r="P36" s="43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2">
        <v>1</v>
      </c>
      <c r="AM36" s="42"/>
      <c r="AN36" s="42" t="b">
        <f t="shared" si="11"/>
        <v>0</v>
      </c>
      <c r="AO36" s="42" t="b">
        <f t="shared" si="12"/>
        <v>1</v>
      </c>
      <c r="AP36" s="42" t="b">
        <f>COUNTIF(P36:Y36,100%) &gt;0</f>
        <v>0</v>
      </c>
      <c r="AQ36" s="41">
        <f>COUNTIF(P36:Y36,100%)</f>
        <v>0</v>
      </c>
      <c r="AR36" s="42" t="b">
        <f>COUNTIF(Z36:AL36,100%) &gt;0</f>
        <v>1</v>
      </c>
      <c r="AS36" s="41">
        <f>COUNTIF(Z36:AL36,100%)</f>
        <v>1</v>
      </c>
      <c r="AT36" s="40" t="s">
        <v>185</v>
      </c>
      <c r="AU36" s="39" t="s">
        <v>187</v>
      </c>
      <c r="AV36" s="38" t="s">
        <v>186</v>
      </c>
    </row>
    <row r="37" spans="1:48" s="25" customFormat="1" x14ac:dyDescent="0.2">
      <c r="A37" s="32">
        <v>451666</v>
      </c>
      <c r="B37" s="32" t="s">
        <v>485</v>
      </c>
      <c r="C37" s="28" t="s">
        <v>166</v>
      </c>
      <c r="D37" s="28"/>
      <c r="E37" s="30">
        <v>1</v>
      </c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1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 t="b">
        <f t="shared" si="11"/>
        <v>1</v>
      </c>
      <c r="AO37" s="28" t="b">
        <f t="shared" si="12"/>
        <v>0</v>
      </c>
      <c r="AP37" s="28"/>
      <c r="AQ37" s="28">
        <f>COUNTIF(D37:F37,100%)</f>
        <v>1</v>
      </c>
      <c r="AR37" s="28"/>
      <c r="AS37" s="28">
        <f>COUNTIF(G37:O37,100%)</f>
        <v>0</v>
      </c>
      <c r="AT37" s="28" t="s">
        <v>337</v>
      </c>
      <c r="AU37" s="27" t="s">
        <v>336</v>
      </c>
      <c r="AV37" s="26" t="s">
        <v>335</v>
      </c>
    </row>
    <row r="38" spans="1:48" s="25" customFormat="1" x14ac:dyDescent="0.2">
      <c r="A38" s="32">
        <v>482235</v>
      </c>
      <c r="B38" s="32"/>
      <c r="C38" s="28" t="s">
        <v>182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 t="s">
        <v>281</v>
      </c>
      <c r="P38" s="31"/>
      <c r="Q38" s="28"/>
      <c r="R38" s="28"/>
      <c r="S38" s="28"/>
      <c r="T38" s="28"/>
      <c r="U38" s="28"/>
      <c r="V38" s="28"/>
      <c r="W38" s="28"/>
      <c r="X38" s="28"/>
      <c r="Y38" s="28"/>
      <c r="Z38" s="30">
        <v>1</v>
      </c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 t="b">
        <f t="shared" si="11"/>
        <v>0</v>
      </c>
      <c r="AO38" s="28" t="b">
        <f t="shared" si="12"/>
        <v>1</v>
      </c>
      <c r="AP38" s="28" t="b">
        <f>COUNTIF(P38:Y38,100%) &gt;0</f>
        <v>0</v>
      </c>
      <c r="AQ38" s="29">
        <f>COUNTIF(P38:Y38,100%)</f>
        <v>0</v>
      </c>
      <c r="AR38" s="28" t="b">
        <f>COUNTIF(Z38:AL38,100%) &gt;0</f>
        <v>1</v>
      </c>
      <c r="AS38" s="29">
        <f>COUNTIF(Z38:AL38,100%)</f>
        <v>1</v>
      </c>
      <c r="AT38" s="28" t="s">
        <v>181</v>
      </c>
      <c r="AU38" s="27" t="s">
        <v>184</v>
      </c>
      <c r="AV38" s="26" t="s">
        <v>183</v>
      </c>
    </row>
    <row r="39" spans="1:48" s="25" customFormat="1" x14ac:dyDescent="0.2">
      <c r="A39" s="32">
        <v>490652</v>
      </c>
      <c r="B39" s="32" t="s">
        <v>485</v>
      </c>
      <c r="C39" s="28" t="s">
        <v>70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30">
        <v>1</v>
      </c>
      <c r="P39" s="31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 t="b">
        <f t="shared" si="11"/>
        <v>1</v>
      </c>
      <c r="AO39" s="28" t="b">
        <f t="shared" si="12"/>
        <v>0</v>
      </c>
      <c r="AP39" s="28"/>
      <c r="AQ39" s="28">
        <f>COUNTIF(D39:F39,100%)</f>
        <v>0</v>
      </c>
      <c r="AR39" s="28"/>
      <c r="AS39" s="28">
        <f>COUNTIF(G39:O39,100%)</f>
        <v>1</v>
      </c>
      <c r="AT39" s="28" t="s">
        <v>334</v>
      </c>
      <c r="AU39" s="27" t="s">
        <v>333</v>
      </c>
      <c r="AV39" s="26" t="s">
        <v>332</v>
      </c>
    </row>
    <row r="40" spans="1:48" s="25" customFormat="1" x14ac:dyDescent="0.2">
      <c r="A40" s="32">
        <v>492222</v>
      </c>
      <c r="B40" s="32" t="s">
        <v>485</v>
      </c>
      <c r="C40" s="28" t="s">
        <v>114</v>
      </c>
      <c r="D40" s="28"/>
      <c r="E40" s="28"/>
      <c r="F40" s="30">
        <v>1</v>
      </c>
      <c r="G40" s="28"/>
      <c r="H40" s="28"/>
      <c r="I40" s="28"/>
      <c r="J40" s="28"/>
      <c r="K40" s="28"/>
      <c r="L40" s="28"/>
      <c r="M40" s="28"/>
      <c r="N40" s="28"/>
      <c r="O40" s="28" t="s">
        <v>281</v>
      </c>
      <c r="P40" s="31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 t="b">
        <f t="shared" si="11"/>
        <v>1</v>
      </c>
      <c r="AO40" s="28" t="b">
        <f t="shared" si="12"/>
        <v>0</v>
      </c>
      <c r="AP40" s="28"/>
      <c r="AQ40" s="28">
        <f>COUNTIF(D40:F40,100%)</f>
        <v>1</v>
      </c>
      <c r="AR40" s="28"/>
      <c r="AS40" s="28">
        <f>COUNTIF(G40:O40,100%)</f>
        <v>0</v>
      </c>
      <c r="AT40" s="28" t="s">
        <v>331</v>
      </c>
      <c r="AU40" s="27" t="s">
        <v>330</v>
      </c>
      <c r="AV40" s="26" t="s">
        <v>66</v>
      </c>
    </row>
    <row r="41" spans="1:48" s="25" customFormat="1" x14ac:dyDescent="0.2">
      <c r="A41" s="32">
        <v>498871</v>
      </c>
      <c r="B41" s="32"/>
      <c r="C41" s="28" t="s">
        <v>74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 t="s">
        <v>281</v>
      </c>
      <c r="P41" s="31"/>
      <c r="Q41" s="28"/>
      <c r="R41" s="28"/>
      <c r="S41" s="28"/>
      <c r="T41" s="28"/>
      <c r="U41" s="28"/>
      <c r="V41" s="28"/>
      <c r="W41" s="28"/>
      <c r="X41" s="28"/>
      <c r="Y41" s="28"/>
      <c r="Z41" s="30">
        <v>1</v>
      </c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 t="b">
        <f t="shared" si="11"/>
        <v>0</v>
      </c>
      <c r="AO41" s="28" t="b">
        <f t="shared" si="12"/>
        <v>1</v>
      </c>
      <c r="AP41" s="28" t="b">
        <f>COUNTIF(P41:Y41,100%) &gt;0</f>
        <v>0</v>
      </c>
      <c r="AQ41" s="29">
        <f>COUNTIF(P41:Y41,100%)</f>
        <v>0</v>
      </c>
      <c r="AR41" s="28" t="b">
        <f>COUNTIF(Z41:AL41,100%) &gt;0</f>
        <v>1</v>
      </c>
      <c r="AS41" s="29">
        <f>COUNTIF(Z41:AL41,100%)</f>
        <v>1</v>
      </c>
      <c r="AT41" s="28" t="s">
        <v>178</v>
      </c>
      <c r="AU41" s="27" t="s">
        <v>180</v>
      </c>
      <c r="AV41" s="26" t="s">
        <v>179</v>
      </c>
    </row>
    <row r="42" spans="1:48" s="25" customFormat="1" x14ac:dyDescent="0.2">
      <c r="A42" s="32">
        <v>504192</v>
      </c>
      <c r="B42" s="32"/>
      <c r="C42" s="28" t="s">
        <v>74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1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30">
        <v>1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 t="b">
        <f t="shared" si="11"/>
        <v>0</v>
      </c>
      <c r="AO42" s="28" t="b">
        <f t="shared" si="12"/>
        <v>1</v>
      </c>
      <c r="AP42" s="28" t="b">
        <f>COUNTIF(P42:Y42,100%) &gt;0</f>
        <v>0</v>
      </c>
      <c r="AQ42" s="29">
        <f>COUNTIF(P42:Y42,100%)</f>
        <v>0</v>
      </c>
      <c r="AR42" s="28" t="b">
        <f>COUNTIF(Z42:AL42,100%) &gt;0</f>
        <v>1</v>
      </c>
      <c r="AS42" s="29">
        <f>COUNTIF(Z42:AL42,100%)</f>
        <v>1</v>
      </c>
      <c r="AT42" s="28" t="s">
        <v>175</v>
      </c>
      <c r="AU42" s="27" t="s">
        <v>177</v>
      </c>
      <c r="AV42" s="26" t="s">
        <v>176</v>
      </c>
    </row>
    <row r="43" spans="1:48" s="25" customFormat="1" x14ac:dyDescent="0.2">
      <c r="A43" s="36">
        <v>565198</v>
      </c>
      <c r="B43" s="36"/>
      <c r="C43" s="35" t="s">
        <v>173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281</v>
      </c>
      <c r="P43" s="31"/>
      <c r="Q43" s="30">
        <v>1</v>
      </c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 t="b">
        <f t="shared" si="11"/>
        <v>0</v>
      </c>
      <c r="AO43" s="28" t="b">
        <f t="shared" si="12"/>
        <v>1</v>
      </c>
      <c r="AP43" s="28" t="b">
        <f>COUNTIF(P43:Y43,100%) &gt;0</f>
        <v>1</v>
      </c>
      <c r="AQ43" s="29">
        <f>COUNTIF(P43:Y43,100%)</f>
        <v>1</v>
      </c>
      <c r="AR43" s="28" t="b">
        <f>COUNTIF(Z43:AL43,100%) &gt;0</f>
        <v>0</v>
      </c>
      <c r="AS43" s="29">
        <f>COUNTIF(Z43:AL43,100%)</f>
        <v>0</v>
      </c>
      <c r="AT43" s="35" t="s">
        <v>172</v>
      </c>
      <c r="AU43" s="34" t="s">
        <v>174</v>
      </c>
      <c r="AV43" s="33" t="s">
        <v>66</v>
      </c>
    </row>
    <row r="44" spans="1:48" s="25" customFormat="1" x14ac:dyDescent="0.2">
      <c r="A44" s="32">
        <v>568385</v>
      </c>
      <c r="B44" s="32"/>
      <c r="C44" s="28" t="s">
        <v>166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 t="s">
        <v>281</v>
      </c>
      <c r="P44" s="31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30">
        <v>1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 t="b">
        <f t="shared" si="11"/>
        <v>0</v>
      </c>
      <c r="AO44" s="28" t="b">
        <f t="shared" si="12"/>
        <v>1</v>
      </c>
      <c r="AP44" s="28" t="b">
        <f>COUNTIF(P44:Y44,100%) &gt;0</f>
        <v>0</v>
      </c>
      <c r="AQ44" s="29">
        <f>COUNTIF(P44:Y44,100%)</f>
        <v>0</v>
      </c>
      <c r="AR44" s="28" t="b">
        <f>COUNTIF(Z44:AL44,100%) &gt;0</f>
        <v>1</v>
      </c>
      <c r="AS44" s="29">
        <f>COUNTIF(Z44:AL44,100%)</f>
        <v>1</v>
      </c>
      <c r="AT44" s="28" t="s">
        <v>170</v>
      </c>
      <c r="AU44" s="27" t="s">
        <v>171</v>
      </c>
      <c r="AV44" s="26" t="s">
        <v>66</v>
      </c>
    </row>
    <row r="45" spans="1:48" s="25" customFormat="1" x14ac:dyDescent="0.2">
      <c r="A45" s="32">
        <v>758238</v>
      </c>
      <c r="B45" s="32" t="s">
        <v>485</v>
      </c>
      <c r="C45" s="28" t="s">
        <v>89</v>
      </c>
      <c r="D45" s="28"/>
      <c r="E45" s="30">
        <v>1</v>
      </c>
      <c r="F45" s="28"/>
      <c r="G45" s="28"/>
      <c r="H45" s="28"/>
      <c r="I45" s="28"/>
      <c r="J45" s="28"/>
      <c r="K45" s="28"/>
      <c r="L45" s="28"/>
      <c r="M45" s="28"/>
      <c r="N45" s="28"/>
      <c r="O45" s="28" t="s">
        <v>281</v>
      </c>
      <c r="P45" s="31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 t="b">
        <f t="shared" si="11"/>
        <v>1</v>
      </c>
      <c r="AO45" s="28" t="b">
        <f t="shared" si="12"/>
        <v>0</v>
      </c>
      <c r="AP45" s="28"/>
      <c r="AQ45" s="28">
        <f>COUNTIF(D45:F45,100%)</f>
        <v>1</v>
      </c>
      <c r="AR45" s="28"/>
      <c r="AS45" s="28">
        <f>COUNTIF(G45:O45,100%)</f>
        <v>0</v>
      </c>
      <c r="AT45" s="28" t="s">
        <v>329</v>
      </c>
      <c r="AU45" s="27" t="s">
        <v>328</v>
      </c>
      <c r="AV45" s="26" t="s">
        <v>327</v>
      </c>
    </row>
    <row r="46" spans="1:48" s="25" customFormat="1" x14ac:dyDescent="0.2">
      <c r="A46" s="32">
        <v>771126</v>
      </c>
      <c r="B46" s="32"/>
      <c r="C46" s="28" t="s">
        <v>134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1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30">
        <v>1</v>
      </c>
      <c r="AL46" s="28"/>
      <c r="AM46" s="28"/>
      <c r="AN46" s="28" t="b">
        <f t="shared" si="11"/>
        <v>0</v>
      </c>
      <c r="AO46" s="28" t="b">
        <f t="shared" si="12"/>
        <v>1</v>
      </c>
      <c r="AP46" s="28" t="b">
        <f t="shared" ref="AP46:AP72" si="13">COUNTIF(P46:Y46,100%) &gt;0</f>
        <v>0</v>
      </c>
      <c r="AQ46" s="29">
        <f t="shared" ref="AQ46:AQ72" si="14">COUNTIF(P46:Y46,100%)</f>
        <v>0</v>
      </c>
      <c r="AR46" s="28" t="b">
        <f t="shared" ref="AR46:AR72" si="15">COUNTIF(Z46:AL46,100%) &gt;0</f>
        <v>1</v>
      </c>
      <c r="AS46" s="29">
        <f t="shared" ref="AS46:AS72" si="16">COUNTIF(Z46:AL46,100%)</f>
        <v>1</v>
      </c>
      <c r="AT46" s="28" t="s">
        <v>169</v>
      </c>
      <c r="AU46" s="27" t="s">
        <v>136</v>
      </c>
      <c r="AV46" s="26" t="s">
        <v>135</v>
      </c>
    </row>
    <row r="47" spans="1:48" s="25" customFormat="1" x14ac:dyDescent="0.2">
      <c r="A47" s="32">
        <v>771129</v>
      </c>
      <c r="B47" s="32"/>
      <c r="C47" s="28" t="s">
        <v>168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1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30">
        <v>1</v>
      </c>
      <c r="AL47" s="28"/>
      <c r="AM47" s="28"/>
      <c r="AN47" s="28" t="b">
        <f t="shared" si="11"/>
        <v>0</v>
      </c>
      <c r="AO47" s="28" t="b">
        <f t="shared" si="12"/>
        <v>1</v>
      </c>
      <c r="AP47" s="28" t="b">
        <f t="shared" si="13"/>
        <v>0</v>
      </c>
      <c r="AQ47" s="29">
        <f t="shared" si="14"/>
        <v>0</v>
      </c>
      <c r="AR47" s="28" t="b">
        <f t="shared" si="15"/>
        <v>1</v>
      </c>
      <c r="AS47" s="29">
        <f t="shared" si="16"/>
        <v>1</v>
      </c>
      <c r="AT47" s="28" t="s">
        <v>167</v>
      </c>
      <c r="AU47" s="27" t="s">
        <v>136</v>
      </c>
      <c r="AV47" s="26" t="s">
        <v>135</v>
      </c>
    </row>
    <row r="48" spans="1:48" s="25" customFormat="1" x14ac:dyDescent="0.2">
      <c r="A48" s="32">
        <v>771136</v>
      </c>
      <c r="B48" s="32"/>
      <c r="C48" s="28" t="s">
        <v>166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1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30">
        <v>1</v>
      </c>
      <c r="AL48" s="28"/>
      <c r="AM48" s="28"/>
      <c r="AN48" s="28" t="b">
        <f t="shared" si="11"/>
        <v>0</v>
      </c>
      <c r="AO48" s="28" t="b">
        <f t="shared" si="12"/>
        <v>1</v>
      </c>
      <c r="AP48" s="28" t="b">
        <f t="shared" si="13"/>
        <v>0</v>
      </c>
      <c r="AQ48" s="29">
        <f t="shared" si="14"/>
        <v>0</v>
      </c>
      <c r="AR48" s="28" t="b">
        <f t="shared" si="15"/>
        <v>1</v>
      </c>
      <c r="AS48" s="29">
        <f t="shared" si="16"/>
        <v>1</v>
      </c>
      <c r="AT48" s="28" t="s">
        <v>165</v>
      </c>
      <c r="AU48" s="27" t="s">
        <v>136</v>
      </c>
      <c r="AV48" s="26" t="s">
        <v>135</v>
      </c>
    </row>
    <row r="49" spans="1:48" s="25" customFormat="1" x14ac:dyDescent="0.2">
      <c r="A49" s="32">
        <v>771138</v>
      </c>
      <c r="B49" s="32"/>
      <c r="C49" s="28" t="s">
        <v>81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1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30">
        <v>1</v>
      </c>
      <c r="AL49" s="28"/>
      <c r="AM49" s="28"/>
      <c r="AN49" s="28" t="b">
        <f t="shared" si="11"/>
        <v>0</v>
      </c>
      <c r="AO49" s="28" t="b">
        <f t="shared" si="12"/>
        <v>1</v>
      </c>
      <c r="AP49" s="28" t="b">
        <f t="shared" si="13"/>
        <v>0</v>
      </c>
      <c r="AQ49" s="29">
        <f t="shared" si="14"/>
        <v>0</v>
      </c>
      <c r="AR49" s="28" t="b">
        <f t="shared" si="15"/>
        <v>1</v>
      </c>
      <c r="AS49" s="29">
        <f t="shared" si="16"/>
        <v>1</v>
      </c>
      <c r="AT49" s="28" t="s">
        <v>164</v>
      </c>
      <c r="AU49" s="27" t="s">
        <v>136</v>
      </c>
      <c r="AV49" s="26" t="s">
        <v>135</v>
      </c>
    </row>
    <row r="50" spans="1:48" s="25" customFormat="1" x14ac:dyDescent="0.2">
      <c r="A50" s="32">
        <v>771150</v>
      </c>
      <c r="B50" s="32"/>
      <c r="C50" s="28" t="s">
        <v>74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1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30">
        <v>1</v>
      </c>
      <c r="AL50" s="28"/>
      <c r="AM50" s="28"/>
      <c r="AN50" s="28" t="b">
        <f t="shared" si="11"/>
        <v>0</v>
      </c>
      <c r="AO50" s="28" t="b">
        <f t="shared" si="12"/>
        <v>1</v>
      </c>
      <c r="AP50" s="28" t="b">
        <f t="shared" si="13"/>
        <v>0</v>
      </c>
      <c r="AQ50" s="29">
        <f t="shared" si="14"/>
        <v>0</v>
      </c>
      <c r="AR50" s="28" t="b">
        <f t="shared" si="15"/>
        <v>1</v>
      </c>
      <c r="AS50" s="29">
        <f t="shared" si="16"/>
        <v>1</v>
      </c>
      <c r="AT50" s="28" t="s">
        <v>163</v>
      </c>
      <c r="AU50" s="27" t="s">
        <v>136</v>
      </c>
      <c r="AV50" s="26" t="s">
        <v>135</v>
      </c>
    </row>
    <row r="51" spans="1:48" s="25" customFormat="1" x14ac:dyDescent="0.2">
      <c r="A51" s="32">
        <v>771183</v>
      </c>
      <c r="B51" s="32"/>
      <c r="C51" s="28" t="s">
        <v>154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31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30">
        <v>1</v>
      </c>
      <c r="AL51" s="28"/>
      <c r="AM51" s="28"/>
      <c r="AN51" s="28" t="b">
        <f t="shared" si="11"/>
        <v>0</v>
      </c>
      <c r="AO51" s="28" t="b">
        <f t="shared" si="12"/>
        <v>1</v>
      </c>
      <c r="AP51" s="28" t="b">
        <f t="shared" si="13"/>
        <v>0</v>
      </c>
      <c r="AQ51" s="29">
        <f t="shared" si="14"/>
        <v>0</v>
      </c>
      <c r="AR51" s="28" t="b">
        <f t="shared" si="15"/>
        <v>1</v>
      </c>
      <c r="AS51" s="29">
        <f t="shared" si="16"/>
        <v>1</v>
      </c>
      <c r="AT51" s="28" t="s">
        <v>162</v>
      </c>
      <c r="AU51" s="27" t="s">
        <v>136</v>
      </c>
      <c r="AV51" s="26" t="s">
        <v>135</v>
      </c>
    </row>
    <row r="52" spans="1:48" s="25" customFormat="1" x14ac:dyDescent="0.2">
      <c r="A52" s="32">
        <v>771186</v>
      </c>
      <c r="B52" s="32"/>
      <c r="C52" s="28" t="s">
        <v>161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31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30">
        <v>1</v>
      </c>
      <c r="AL52" s="28"/>
      <c r="AM52" s="28"/>
      <c r="AN52" s="28" t="b">
        <f t="shared" si="11"/>
        <v>0</v>
      </c>
      <c r="AO52" s="28" t="b">
        <f t="shared" si="12"/>
        <v>1</v>
      </c>
      <c r="AP52" s="28" t="b">
        <f t="shared" si="13"/>
        <v>0</v>
      </c>
      <c r="AQ52" s="29">
        <f t="shared" si="14"/>
        <v>0</v>
      </c>
      <c r="AR52" s="28" t="b">
        <f t="shared" si="15"/>
        <v>1</v>
      </c>
      <c r="AS52" s="29">
        <f t="shared" si="16"/>
        <v>1</v>
      </c>
      <c r="AT52" s="28" t="s">
        <v>160</v>
      </c>
      <c r="AU52" s="27" t="s">
        <v>136</v>
      </c>
      <c r="AV52" s="26" t="s">
        <v>135</v>
      </c>
    </row>
    <row r="53" spans="1:48" s="25" customFormat="1" x14ac:dyDescent="0.2">
      <c r="A53" s="32">
        <v>771189</v>
      </c>
      <c r="B53" s="32"/>
      <c r="C53" s="28" t="s">
        <v>70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1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30">
        <v>1</v>
      </c>
      <c r="AL53" s="28"/>
      <c r="AM53" s="28"/>
      <c r="AN53" s="28" t="b">
        <f t="shared" si="11"/>
        <v>0</v>
      </c>
      <c r="AO53" s="28" t="b">
        <f t="shared" si="12"/>
        <v>1</v>
      </c>
      <c r="AP53" s="28" t="b">
        <f t="shared" si="13"/>
        <v>0</v>
      </c>
      <c r="AQ53" s="29">
        <f t="shared" si="14"/>
        <v>0</v>
      </c>
      <c r="AR53" s="28" t="b">
        <f t="shared" si="15"/>
        <v>1</v>
      </c>
      <c r="AS53" s="29">
        <f t="shared" si="16"/>
        <v>1</v>
      </c>
      <c r="AT53" s="28" t="s">
        <v>159</v>
      </c>
      <c r="AU53" s="27" t="s">
        <v>136</v>
      </c>
      <c r="AV53" s="26" t="s">
        <v>135</v>
      </c>
    </row>
    <row r="54" spans="1:48" s="25" customFormat="1" x14ac:dyDescent="0.2">
      <c r="A54" s="32">
        <v>771193</v>
      </c>
      <c r="B54" s="32"/>
      <c r="C54" s="28" t="s">
        <v>158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1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30">
        <v>1</v>
      </c>
      <c r="AL54" s="28"/>
      <c r="AM54" s="28"/>
      <c r="AN54" s="28" t="b">
        <f t="shared" si="11"/>
        <v>0</v>
      </c>
      <c r="AO54" s="28" t="b">
        <f t="shared" si="12"/>
        <v>1</v>
      </c>
      <c r="AP54" s="28" t="b">
        <f t="shared" si="13"/>
        <v>0</v>
      </c>
      <c r="AQ54" s="29">
        <f t="shared" si="14"/>
        <v>0</v>
      </c>
      <c r="AR54" s="28" t="b">
        <f t="shared" si="15"/>
        <v>1</v>
      </c>
      <c r="AS54" s="29">
        <f t="shared" si="16"/>
        <v>1</v>
      </c>
      <c r="AT54" s="28" t="s">
        <v>157</v>
      </c>
      <c r="AU54" s="27" t="s">
        <v>136</v>
      </c>
      <c r="AV54" s="26" t="s">
        <v>135</v>
      </c>
    </row>
    <row r="55" spans="1:48" s="25" customFormat="1" x14ac:dyDescent="0.2">
      <c r="A55" s="32">
        <v>771201</v>
      </c>
      <c r="B55" s="32"/>
      <c r="C55" s="28" t="s">
        <v>156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31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30">
        <v>1</v>
      </c>
      <c r="AL55" s="28"/>
      <c r="AM55" s="28"/>
      <c r="AN55" s="28" t="b">
        <f t="shared" si="11"/>
        <v>0</v>
      </c>
      <c r="AO55" s="28" t="b">
        <f t="shared" si="12"/>
        <v>1</v>
      </c>
      <c r="AP55" s="28" t="b">
        <f t="shared" si="13"/>
        <v>0</v>
      </c>
      <c r="AQ55" s="29">
        <f t="shared" si="14"/>
        <v>0</v>
      </c>
      <c r="AR55" s="28" t="b">
        <f t="shared" si="15"/>
        <v>1</v>
      </c>
      <c r="AS55" s="29">
        <f t="shared" si="16"/>
        <v>1</v>
      </c>
      <c r="AT55" s="28" t="s">
        <v>155</v>
      </c>
      <c r="AU55" s="27" t="s">
        <v>136</v>
      </c>
      <c r="AV55" s="26" t="s">
        <v>135</v>
      </c>
    </row>
    <row r="56" spans="1:48" s="25" customFormat="1" x14ac:dyDescent="0.2">
      <c r="A56" s="32">
        <v>771207</v>
      </c>
      <c r="B56" s="32"/>
      <c r="C56" s="28" t="s">
        <v>154</v>
      </c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31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30">
        <v>1</v>
      </c>
      <c r="AL56" s="28"/>
      <c r="AM56" s="28"/>
      <c r="AN56" s="28" t="b">
        <f t="shared" si="11"/>
        <v>0</v>
      </c>
      <c r="AO56" s="28" t="b">
        <f t="shared" si="12"/>
        <v>1</v>
      </c>
      <c r="AP56" s="28" t="b">
        <f t="shared" si="13"/>
        <v>0</v>
      </c>
      <c r="AQ56" s="29">
        <f t="shared" si="14"/>
        <v>0</v>
      </c>
      <c r="AR56" s="28" t="b">
        <f t="shared" si="15"/>
        <v>1</v>
      </c>
      <c r="AS56" s="29">
        <f t="shared" si="16"/>
        <v>1</v>
      </c>
      <c r="AT56" s="28" t="s">
        <v>153</v>
      </c>
      <c r="AU56" s="27" t="s">
        <v>136</v>
      </c>
      <c r="AV56" s="26" t="s">
        <v>135</v>
      </c>
    </row>
    <row r="57" spans="1:48" s="25" customFormat="1" x14ac:dyDescent="0.2">
      <c r="A57" s="32">
        <v>771210</v>
      </c>
      <c r="B57" s="32"/>
      <c r="C57" s="28" t="s">
        <v>89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31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30">
        <v>1</v>
      </c>
      <c r="AL57" s="28"/>
      <c r="AM57" s="28"/>
      <c r="AN57" s="28" t="b">
        <f t="shared" si="11"/>
        <v>0</v>
      </c>
      <c r="AO57" s="28" t="b">
        <f t="shared" si="12"/>
        <v>1</v>
      </c>
      <c r="AP57" s="28" t="b">
        <f t="shared" si="13"/>
        <v>0</v>
      </c>
      <c r="AQ57" s="29">
        <f t="shared" si="14"/>
        <v>0</v>
      </c>
      <c r="AR57" s="28" t="b">
        <f t="shared" si="15"/>
        <v>1</v>
      </c>
      <c r="AS57" s="29">
        <f t="shared" si="16"/>
        <v>1</v>
      </c>
      <c r="AT57" s="28" t="s">
        <v>152</v>
      </c>
      <c r="AU57" s="27" t="s">
        <v>136</v>
      </c>
      <c r="AV57" s="26" t="s">
        <v>135</v>
      </c>
    </row>
    <row r="58" spans="1:48" s="25" customFormat="1" x14ac:dyDescent="0.2">
      <c r="A58" s="32">
        <v>771222</v>
      </c>
      <c r="B58" s="32"/>
      <c r="C58" s="28" t="s">
        <v>151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31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30">
        <v>1</v>
      </c>
      <c r="AL58" s="28"/>
      <c r="AM58" s="28"/>
      <c r="AN58" s="28" t="b">
        <f t="shared" si="11"/>
        <v>0</v>
      </c>
      <c r="AO58" s="28" t="b">
        <f t="shared" si="12"/>
        <v>1</v>
      </c>
      <c r="AP58" s="28" t="b">
        <f t="shared" si="13"/>
        <v>0</v>
      </c>
      <c r="AQ58" s="29">
        <f t="shared" si="14"/>
        <v>0</v>
      </c>
      <c r="AR58" s="28" t="b">
        <f t="shared" si="15"/>
        <v>1</v>
      </c>
      <c r="AS58" s="29">
        <f t="shared" si="16"/>
        <v>1</v>
      </c>
      <c r="AT58" s="28" t="s">
        <v>150</v>
      </c>
      <c r="AU58" s="27" t="s">
        <v>136</v>
      </c>
      <c r="AV58" s="26" t="s">
        <v>135</v>
      </c>
    </row>
    <row r="59" spans="1:48" s="25" customFormat="1" x14ac:dyDescent="0.2">
      <c r="A59" s="32">
        <v>771225</v>
      </c>
      <c r="B59" s="32"/>
      <c r="C59" s="28" t="s">
        <v>149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31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30">
        <v>1</v>
      </c>
      <c r="AL59" s="28"/>
      <c r="AM59" s="28"/>
      <c r="AN59" s="28" t="b">
        <f t="shared" si="11"/>
        <v>0</v>
      </c>
      <c r="AO59" s="28" t="b">
        <f t="shared" si="12"/>
        <v>1</v>
      </c>
      <c r="AP59" s="28" t="b">
        <f t="shared" si="13"/>
        <v>0</v>
      </c>
      <c r="AQ59" s="29">
        <f t="shared" si="14"/>
        <v>0</v>
      </c>
      <c r="AR59" s="28" t="b">
        <f t="shared" si="15"/>
        <v>1</v>
      </c>
      <c r="AS59" s="29">
        <f t="shared" si="16"/>
        <v>1</v>
      </c>
      <c r="AT59" s="28" t="s">
        <v>148</v>
      </c>
      <c r="AU59" s="27" t="s">
        <v>136</v>
      </c>
      <c r="AV59" s="26" t="s">
        <v>135</v>
      </c>
    </row>
    <row r="60" spans="1:48" s="25" customFormat="1" x14ac:dyDescent="0.2">
      <c r="A60" s="32">
        <v>771228</v>
      </c>
      <c r="B60" s="32"/>
      <c r="C60" s="28" t="s">
        <v>70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31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30">
        <v>1</v>
      </c>
      <c r="AL60" s="28"/>
      <c r="AM60" s="28"/>
      <c r="AN60" s="28" t="b">
        <f t="shared" si="11"/>
        <v>0</v>
      </c>
      <c r="AO60" s="28" t="b">
        <f t="shared" si="12"/>
        <v>1</v>
      </c>
      <c r="AP60" s="28" t="b">
        <f t="shared" si="13"/>
        <v>0</v>
      </c>
      <c r="AQ60" s="29">
        <f t="shared" si="14"/>
        <v>0</v>
      </c>
      <c r="AR60" s="28" t="b">
        <f t="shared" si="15"/>
        <v>1</v>
      </c>
      <c r="AS60" s="29">
        <f t="shared" si="16"/>
        <v>1</v>
      </c>
      <c r="AT60" s="28" t="s">
        <v>147</v>
      </c>
      <c r="AU60" s="27" t="s">
        <v>136</v>
      </c>
      <c r="AV60" s="26" t="s">
        <v>135</v>
      </c>
    </row>
    <row r="61" spans="1:48" s="25" customFormat="1" x14ac:dyDescent="0.2">
      <c r="A61" s="32">
        <v>771231</v>
      </c>
      <c r="B61" s="32"/>
      <c r="C61" s="28" t="s">
        <v>89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31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30">
        <v>1</v>
      </c>
      <c r="AL61" s="28"/>
      <c r="AM61" s="28"/>
      <c r="AN61" s="28" t="b">
        <f t="shared" si="11"/>
        <v>0</v>
      </c>
      <c r="AO61" s="28" t="b">
        <f t="shared" si="12"/>
        <v>1</v>
      </c>
      <c r="AP61" s="28" t="b">
        <f t="shared" si="13"/>
        <v>0</v>
      </c>
      <c r="AQ61" s="29">
        <f t="shared" si="14"/>
        <v>0</v>
      </c>
      <c r="AR61" s="28" t="b">
        <f t="shared" si="15"/>
        <v>1</v>
      </c>
      <c r="AS61" s="29">
        <f t="shared" si="16"/>
        <v>1</v>
      </c>
      <c r="AT61" s="28" t="s">
        <v>146</v>
      </c>
      <c r="AU61" s="27" t="s">
        <v>136</v>
      </c>
      <c r="AV61" s="26" t="s">
        <v>135</v>
      </c>
    </row>
    <row r="62" spans="1:48" s="25" customFormat="1" x14ac:dyDescent="0.2">
      <c r="A62" s="32">
        <v>771237</v>
      </c>
      <c r="B62" s="32"/>
      <c r="C62" s="28" t="s">
        <v>114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31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30">
        <v>1</v>
      </c>
      <c r="AL62" s="28"/>
      <c r="AM62" s="28"/>
      <c r="AN62" s="28" t="b">
        <f t="shared" si="11"/>
        <v>0</v>
      </c>
      <c r="AO62" s="28" t="b">
        <f t="shared" si="12"/>
        <v>1</v>
      </c>
      <c r="AP62" s="28" t="b">
        <f t="shared" si="13"/>
        <v>0</v>
      </c>
      <c r="AQ62" s="29">
        <f t="shared" si="14"/>
        <v>0</v>
      </c>
      <c r="AR62" s="28" t="b">
        <f t="shared" si="15"/>
        <v>1</v>
      </c>
      <c r="AS62" s="29">
        <f t="shared" si="16"/>
        <v>1</v>
      </c>
      <c r="AT62" s="28" t="s">
        <v>145</v>
      </c>
      <c r="AU62" s="27" t="s">
        <v>136</v>
      </c>
      <c r="AV62" s="26" t="s">
        <v>135</v>
      </c>
    </row>
    <row r="63" spans="1:48" s="25" customFormat="1" x14ac:dyDescent="0.2">
      <c r="A63" s="32">
        <v>771240</v>
      </c>
      <c r="B63" s="32"/>
      <c r="C63" s="28" t="s">
        <v>144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31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30">
        <v>1</v>
      </c>
      <c r="AL63" s="28"/>
      <c r="AM63" s="28"/>
      <c r="AN63" s="28" t="b">
        <f t="shared" si="11"/>
        <v>0</v>
      </c>
      <c r="AO63" s="28" t="b">
        <f t="shared" si="12"/>
        <v>1</v>
      </c>
      <c r="AP63" s="28" t="b">
        <f t="shared" si="13"/>
        <v>0</v>
      </c>
      <c r="AQ63" s="29">
        <f t="shared" si="14"/>
        <v>0</v>
      </c>
      <c r="AR63" s="28" t="b">
        <f t="shared" si="15"/>
        <v>1</v>
      </c>
      <c r="AS63" s="29">
        <f t="shared" si="16"/>
        <v>1</v>
      </c>
      <c r="AT63" s="28" t="s">
        <v>143</v>
      </c>
      <c r="AU63" s="27" t="s">
        <v>136</v>
      </c>
      <c r="AV63" s="26" t="s">
        <v>135</v>
      </c>
    </row>
    <row r="64" spans="1:48" s="25" customFormat="1" x14ac:dyDescent="0.2">
      <c r="A64" s="32">
        <v>771246</v>
      </c>
      <c r="B64" s="32"/>
      <c r="C64" s="28" t="s">
        <v>114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31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30">
        <v>1</v>
      </c>
      <c r="AL64" s="28"/>
      <c r="AM64" s="28"/>
      <c r="AN64" s="28" t="b">
        <f t="shared" si="11"/>
        <v>0</v>
      </c>
      <c r="AO64" s="28" t="b">
        <f t="shared" si="12"/>
        <v>1</v>
      </c>
      <c r="AP64" s="28" t="b">
        <f t="shared" si="13"/>
        <v>0</v>
      </c>
      <c r="AQ64" s="29">
        <f t="shared" si="14"/>
        <v>0</v>
      </c>
      <c r="AR64" s="28" t="b">
        <f t="shared" si="15"/>
        <v>1</v>
      </c>
      <c r="AS64" s="29">
        <f t="shared" si="16"/>
        <v>1</v>
      </c>
      <c r="AT64" s="28" t="s">
        <v>142</v>
      </c>
      <c r="AU64" s="27" t="s">
        <v>136</v>
      </c>
      <c r="AV64" s="26" t="s">
        <v>135</v>
      </c>
    </row>
    <row r="65" spans="1:48" s="25" customFormat="1" x14ac:dyDescent="0.2">
      <c r="A65" s="32">
        <v>771249</v>
      </c>
      <c r="B65" s="32"/>
      <c r="C65" s="28" t="s">
        <v>93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31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30">
        <v>1</v>
      </c>
      <c r="AL65" s="28"/>
      <c r="AM65" s="28"/>
      <c r="AN65" s="28" t="b">
        <f t="shared" si="11"/>
        <v>0</v>
      </c>
      <c r="AO65" s="28" t="b">
        <f t="shared" si="12"/>
        <v>1</v>
      </c>
      <c r="AP65" s="28" t="b">
        <f t="shared" si="13"/>
        <v>0</v>
      </c>
      <c r="AQ65" s="29">
        <f t="shared" si="14"/>
        <v>0</v>
      </c>
      <c r="AR65" s="28" t="b">
        <f t="shared" si="15"/>
        <v>1</v>
      </c>
      <c r="AS65" s="29">
        <f t="shared" si="16"/>
        <v>1</v>
      </c>
      <c r="AT65" s="28" t="s">
        <v>141</v>
      </c>
      <c r="AU65" s="27" t="s">
        <v>136</v>
      </c>
      <c r="AV65" s="26" t="s">
        <v>135</v>
      </c>
    </row>
    <row r="66" spans="1:48" s="25" customFormat="1" x14ac:dyDescent="0.2">
      <c r="A66" s="32">
        <v>771273</v>
      </c>
      <c r="B66" s="32"/>
      <c r="C66" s="28" t="s">
        <v>114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 t="s">
        <v>281</v>
      </c>
      <c r="P66" s="31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30">
        <v>1</v>
      </c>
      <c r="AL66" s="28"/>
      <c r="AM66" s="28"/>
      <c r="AN66" s="28" t="b">
        <f t="shared" si="11"/>
        <v>0</v>
      </c>
      <c r="AO66" s="28" t="b">
        <f t="shared" si="12"/>
        <v>1</v>
      </c>
      <c r="AP66" s="28" t="b">
        <f t="shared" si="13"/>
        <v>0</v>
      </c>
      <c r="AQ66" s="29">
        <f t="shared" si="14"/>
        <v>0</v>
      </c>
      <c r="AR66" s="28" t="b">
        <f t="shared" si="15"/>
        <v>1</v>
      </c>
      <c r="AS66" s="29">
        <f t="shared" si="16"/>
        <v>1</v>
      </c>
      <c r="AT66" s="28" t="s">
        <v>140</v>
      </c>
      <c r="AU66" s="27" t="s">
        <v>136</v>
      </c>
      <c r="AV66" s="26" t="s">
        <v>135</v>
      </c>
    </row>
    <row r="67" spans="1:48" s="25" customFormat="1" x14ac:dyDescent="0.2">
      <c r="A67" s="32">
        <v>771288</v>
      </c>
      <c r="B67" s="32"/>
      <c r="C67" s="28" t="s">
        <v>114</v>
      </c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 t="s">
        <v>281</v>
      </c>
      <c r="P67" s="31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30">
        <v>1</v>
      </c>
      <c r="AL67" s="28"/>
      <c r="AM67" s="28"/>
      <c r="AN67" s="28" t="b">
        <f t="shared" ref="AN67:AN98" si="17">COUNTIF(D67:O67,100%)&gt;0</f>
        <v>0</v>
      </c>
      <c r="AO67" s="28" t="b">
        <f t="shared" ref="AO67:AO98" si="18">COUNTIF(P67:AL67,100%) &gt;0</f>
        <v>1</v>
      </c>
      <c r="AP67" s="28" t="b">
        <f t="shared" si="13"/>
        <v>0</v>
      </c>
      <c r="AQ67" s="29">
        <f t="shared" si="14"/>
        <v>0</v>
      </c>
      <c r="AR67" s="28" t="b">
        <f t="shared" si="15"/>
        <v>1</v>
      </c>
      <c r="AS67" s="29">
        <f t="shared" si="16"/>
        <v>1</v>
      </c>
      <c r="AT67" s="28" t="s">
        <v>139</v>
      </c>
      <c r="AU67" s="27" t="s">
        <v>136</v>
      </c>
      <c r="AV67" s="26" t="s">
        <v>135</v>
      </c>
    </row>
    <row r="68" spans="1:48" s="25" customFormat="1" x14ac:dyDescent="0.2">
      <c r="A68" s="32">
        <v>771291</v>
      </c>
      <c r="B68" s="32"/>
      <c r="C68" s="28" t="s">
        <v>114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 t="s">
        <v>281</v>
      </c>
      <c r="P68" s="31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30">
        <v>1</v>
      </c>
      <c r="AL68" s="28"/>
      <c r="AM68" s="28"/>
      <c r="AN68" s="28" t="b">
        <f t="shared" si="17"/>
        <v>0</v>
      </c>
      <c r="AO68" s="28" t="b">
        <f t="shared" si="18"/>
        <v>1</v>
      </c>
      <c r="AP68" s="28" t="b">
        <f t="shared" si="13"/>
        <v>0</v>
      </c>
      <c r="AQ68" s="29">
        <f t="shared" si="14"/>
        <v>0</v>
      </c>
      <c r="AR68" s="28" t="b">
        <f t="shared" si="15"/>
        <v>1</v>
      </c>
      <c r="AS68" s="29">
        <f t="shared" si="16"/>
        <v>1</v>
      </c>
      <c r="AT68" s="28" t="s">
        <v>138</v>
      </c>
      <c r="AU68" s="27" t="s">
        <v>136</v>
      </c>
      <c r="AV68" s="26" t="s">
        <v>135</v>
      </c>
    </row>
    <row r="69" spans="1:48" s="25" customFormat="1" x14ac:dyDescent="0.2">
      <c r="A69" s="32">
        <v>771297</v>
      </c>
      <c r="B69" s="32"/>
      <c r="C69" s="28" t="s">
        <v>70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 t="s">
        <v>281</v>
      </c>
      <c r="P69" s="31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30">
        <v>1</v>
      </c>
      <c r="AL69" s="28"/>
      <c r="AM69" s="28"/>
      <c r="AN69" s="28" t="b">
        <f t="shared" si="17"/>
        <v>0</v>
      </c>
      <c r="AO69" s="28" t="b">
        <f t="shared" si="18"/>
        <v>1</v>
      </c>
      <c r="AP69" s="28" t="b">
        <f t="shared" si="13"/>
        <v>0</v>
      </c>
      <c r="AQ69" s="29">
        <f t="shared" si="14"/>
        <v>0</v>
      </c>
      <c r="AR69" s="28" t="b">
        <f t="shared" si="15"/>
        <v>1</v>
      </c>
      <c r="AS69" s="29">
        <f t="shared" si="16"/>
        <v>1</v>
      </c>
      <c r="AT69" s="28" t="s">
        <v>137</v>
      </c>
      <c r="AU69" s="27" t="s">
        <v>136</v>
      </c>
      <c r="AV69" s="26" t="s">
        <v>135</v>
      </c>
    </row>
    <row r="70" spans="1:48" s="25" customFormat="1" x14ac:dyDescent="0.2">
      <c r="A70" s="32">
        <v>771303</v>
      </c>
      <c r="B70" s="32"/>
      <c r="C70" s="28" t="s">
        <v>134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 t="s">
        <v>281</v>
      </c>
      <c r="P70" s="31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30">
        <v>1</v>
      </c>
      <c r="AL70" s="28"/>
      <c r="AM70" s="28"/>
      <c r="AN70" s="28" t="b">
        <f t="shared" si="17"/>
        <v>0</v>
      </c>
      <c r="AO70" s="28" t="b">
        <f t="shared" si="18"/>
        <v>1</v>
      </c>
      <c r="AP70" s="28" t="b">
        <f t="shared" si="13"/>
        <v>0</v>
      </c>
      <c r="AQ70" s="29">
        <f t="shared" si="14"/>
        <v>0</v>
      </c>
      <c r="AR70" s="28" t="b">
        <f t="shared" si="15"/>
        <v>1</v>
      </c>
      <c r="AS70" s="29">
        <f t="shared" si="16"/>
        <v>1</v>
      </c>
      <c r="AT70" s="28" t="s">
        <v>133</v>
      </c>
      <c r="AU70" s="27" t="s">
        <v>136</v>
      </c>
      <c r="AV70" s="26" t="s">
        <v>135</v>
      </c>
    </row>
    <row r="71" spans="1:48" s="25" customFormat="1" x14ac:dyDescent="0.2">
      <c r="A71" s="32">
        <v>821170</v>
      </c>
      <c r="B71" s="32"/>
      <c r="C71" s="28" t="s">
        <v>74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31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30">
        <v>1</v>
      </c>
      <c r="AL71" s="28"/>
      <c r="AM71" s="28"/>
      <c r="AN71" s="28" t="b">
        <f t="shared" si="17"/>
        <v>0</v>
      </c>
      <c r="AO71" s="28" t="b">
        <f t="shared" si="18"/>
        <v>1</v>
      </c>
      <c r="AP71" s="28" t="b">
        <f t="shared" si="13"/>
        <v>0</v>
      </c>
      <c r="AQ71" s="29">
        <f t="shared" si="14"/>
        <v>0</v>
      </c>
      <c r="AR71" s="28" t="b">
        <f t="shared" si="15"/>
        <v>1</v>
      </c>
      <c r="AS71" s="29">
        <f t="shared" si="16"/>
        <v>1</v>
      </c>
      <c r="AT71" s="28" t="s">
        <v>130</v>
      </c>
      <c r="AU71" s="27" t="s">
        <v>132</v>
      </c>
      <c r="AV71" s="26" t="s">
        <v>131</v>
      </c>
    </row>
    <row r="72" spans="1:48" s="25" customFormat="1" x14ac:dyDescent="0.2">
      <c r="A72" s="32">
        <v>917144</v>
      </c>
      <c r="B72" s="32" t="s">
        <v>485</v>
      </c>
      <c r="C72" s="28" t="s">
        <v>70</v>
      </c>
      <c r="D72" s="30">
        <v>1</v>
      </c>
      <c r="E72" s="28"/>
      <c r="F72" s="28"/>
      <c r="G72" s="30">
        <v>1</v>
      </c>
      <c r="H72" s="28"/>
      <c r="I72" s="28"/>
      <c r="J72" s="28"/>
      <c r="K72" s="28"/>
      <c r="L72" s="28"/>
      <c r="M72" s="28"/>
      <c r="N72" s="28"/>
      <c r="O72" s="28"/>
      <c r="P72" s="31"/>
      <c r="Q72" s="28"/>
      <c r="R72" s="28"/>
      <c r="S72" s="30">
        <v>1</v>
      </c>
      <c r="T72" s="28"/>
      <c r="U72" s="28"/>
      <c r="V72" s="28"/>
      <c r="W72" s="28"/>
      <c r="X72" s="28"/>
      <c r="Y72" s="28"/>
      <c r="Z72" s="28"/>
      <c r="AA72" s="28"/>
      <c r="AB72" s="30">
        <v>1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 t="b">
        <f t="shared" si="17"/>
        <v>1</v>
      </c>
      <c r="AO72" s="28" t="b">
        <f t="shared" si="18"/>
        <v>1</v>
      </c>
      <c r="AP72" s="28" t="b">
        <f t="shared" si="13"/>
        <v>1</v>
      </c>
      <c r="AQ72" s="29">
        <f t="shared" si="14"/>
        <v>1</v>
      </c>
      <c r="AR72" s="28" t="b">
        <f t="shared" si="15"/>
        <v>1</v>
      </c>
      <c r="AS72" s="29">
        <f t="shared" si="16"/>
        <v>1</v>
      </c>
      <c r="AT72" s="28" t="s">
        <v>126</v>
      </c>
      <c r="AU72" s="27" t="s">
        <v>129</v>
      </c>
      <c r="AV72" s="26" t="s">
        <v>128</v>
      </c>
    </row>
    <row r="73" spans="1:48" s="25" customFormat="1" x14ac:dyDescent="0.2">
      <c r="A73" s="32">
        <v>917611</v>
      </c>
      <c r="B73" s="32"/>
      <c r="C73" s="28" t="s">
        <v>114</v>
      </c>
      <c r="D73" s="28"/>
      <c r="E73" s="28"/>
      <c r="F73" s="28"/>
      <c r="G73" s="30">
        <v>1</v>
      </c>
      <c r="H73" s="28"/>
      <c r="I73" s="28"/>
      <c r="J73" s="28"/>
      <c r="K73" s="28"/>
      <c r="L73" s="28"/>
      <c r="M73" s="28"/>
      <c r="N73" s="28"/>
      <c r="O73" s="28" t="s">
        <v>281</v>
      </c>
      <c r="P73" s="31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 t="b">
        <f t="shared" si="17"/>
        <v>1</v>
      </c>
      <c r="AO73" s="28" t="b">
        <f t="shared" si="18"/>
        <v>0</v>
      </c>
      <c r="AP73" s="28"/>
      <c r="AQ73" s="28">
        <f>COUNTIF(D73:F73,100%)</f>
        <v>0</v>
      </c>
      <c r="AR73" s="28"/>
      <c r="AS73" s="28">
        <f>COUNTIF(G73:O73,100%)</f>
        <v>1</v>
      </c>
      <c r="AT73" s="28" t="s">
        <v>326</v>
      </c>
      <c r="AU73" s="27" t="s">
        <v>325</v>
      </c>
      <c r="AV73" s="26" t="s">
        <v>186</v>
      </c>
    </row>
    <row r="74" spans="1:48" s="25" customFormat="1" x14ac:dyDescent="0.2">
      <c r="A74" s="36">
        <v>934026</v>
      </c>
      <c r="B74" s="36"/>
      <c r="C74" s="35" t="s">
        <v>110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 t="s">
        <v>281</v>
      </c>
      <c r="P74" s="31"/>
      <c r="Q74" s="28"/>
      <c r="R74" s="28"/>
      <c r="S74" s="28"/>
      <c r="T74" s="28"/>
      <c r="U74" s="28"/>
      <c r="V74" s="28"/>
      <c r="W74" s="28"/>
      <c r="X74" s="30">
        <v>1</v>
      </c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 t="b">
        <f t="shared" si="17"/>
        <v>0</v>
      </c>
      <c r="AO74" s="28" t="b">
        <f t="shared" si="18"/>
        <v>1</v>
      </c>
      <c r="AP74" s="28" t="b">
        <f>COUNTIF(P74:Y74,100%) &gt;0</f>
        <v>1</v>
      </c>
      <c r="AQ74" s="29">
        <f>COUNTIF(P74:Y74,100%)</f>
        <v>1</v>
      </c>
      <c r="AR74" s="28" t="b">
        <f>COUNTIF(Z74:AL74,100%) &gt;0</f>
        <v>0</v>
      </c>
      <c r="AS74" s="29">
        <f>COUNTIF(Z74:AL74,100%)</f>
        <v>0</v>
      </c>
      <c r="AT74" s="35" t="s">
        <v>124</v>
      </c>
      <c r="AU74" s="34" t="s">
        <v>125</v>
      </c>
      <c r="AV74" s="33" t="s">
        <v>66</v>
      </c>
    </row>
    <row r="75" spans="1:48" s="25" customFormat="1" x14ac:dyDescent="0.2">
      <c r="A75" s="32">
        <v>951302</v>
      </c>
      <c r="B75" s="32" t="s">
        <v>485</v>
      </c>
      <c r="C75" s="28" t="s">
        <v>70</v>
      </c>
      <c r="D75" s="28"/>
      <c r="E75" s="28"/>
      <c r="F75" s="28"/>
      <c r="G75" s="28"/>
      <c r="H75" s="28"/>
      <c r="I75" s="28"/>
      <c r="J75" s="28"/>
      <c r="K75" s="30">
        <v>1</v>
      </c>
      <c r="L75" s="28"/>
      <c r="M75" s="28"/>
      <c r="N75" s="28"/>
      <c r="O75" s="28" t="s">
        <v>281</v>
      </c>
      <c r="P75" s="31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 t="b">
        <f t="shared" si="17"/>
        <v>1</v>
      </c>
      <c r="AO75" s="28" t="b">
        <f t="shared" si="18"/>
        <v>0</v>
      </c>
      <c r="AP75" s="28"/>
      <c r="AQ75" s="28">
        <f>COUNTIF(D75:F75,100%)</f>
        <v>0</v>
      </c>
      <c r="AR75" s="28"/>
      <c r="AS75" s="28">
        <f>COUNTIF(G75:O75,100%)</f>
        <v>1</v>
      </c>
      <c r="AT75" s="28" t="s">
        <v>324</v>
      </c>
      <c r="AU75" s="27" t="s">
        <v>323</v>
      </c>
      <c r="AV75" s="26" t="s">
        <v>322</v>
      </c>
    </row>
    <row r="76" spans="1:48" s="25" customFormat="1" x14ac:dyDescent="0.2">
      <c r="A76" s="32">
        <v>1019327</v>
      </c>
      <c r="B76" s="32"/>
      <c r="C76" s="28" t="s">
        <v>103</v>
      </c>
      <c r="D76" s="28"/>
      <c r="E76" s="28"/>
      <c r="F76" s="28"/>
      <c r="G76" s="30">
        <v>1</v>
      </c>
      <c r="H76" s="28"/>
      <c r="I76" s="28"/>
      <c r="J76" s="28"/>
      <c r="K76" s="28"/>
      <c r="L76" s="28"/>
      <c r="M76" s="28"/>
      <c r="N76" s="28"/>
      <c r="O76" s="28" t="s">
        <v>281</v>
      </c>
      <c r="P76" s="31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 t="b">
        <f t="shared" si="17"/>
        <v>1</v>
      </c>
      <c r="AO76" s="28" t="b">
        <f t="shared" si="18"/>
        <v>0</v>
      </c>
      <c r="AP76" s="28"/>
      <c r="AQ76" s="28">
        <f>COUNTIF(D76:F76,100%)</f>
        <v>0</v>
      </c>
      <c r="AR76" s="28"/>
      <c r="AS76" s="28">
        <f>COUNTIF(G76:O76,100%)</f>
        <v>1</v>
      </c>
      <c r="AT76" s="28" t="s">
        <v>321</v>
      </c>
      <c r="AU76" s="27" t="s">
        <v>320</v>
      </c>
      <c r="AV76" s="26" t="s">
        <v>319</v>
      </c>
    </row>
    <row r="77" spans="1:48" s="25" customFormat="1" x14ac:dyDescent="0.2">
      <c r="A77" s="32">
        <v>1019857</v>
      </c>
      <c r="B77" s="32"/>
      <c r="C77" s="28" t="s">
        <v>81</v>
      </c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 t="s">
        <v>281</v>
      </c>
      <c r="P77" s="31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30">
        <v>1</v>
      </c>
      <c r="AM77" s="30"/>
      <c r="AN77" s="30" t="b">
        <f t="shared" si="17"/>
        <v>0</v>
      </c>
      <c r="AO77" s="30" t="b">
        <f t="shared" si="18"/>
        <v>1</v>
      </c>
      <c r="AP77" s="30" t="b">
        <f>COUNTIF(P77:Y77,100%) &gt;0</f>
        <v>0</v>
      </c>
      <c r="AQ77" s="29">
        <f>COUNTIF(P77:Y77,100%)</f>
        <v>0</v>
      </c>
      <c r="AR77" s="30" t="b">
        <f>COUNTIF(Z77:AL77,100%) &gt;0</f>
        <v>1</v>
      </c>
      <c r="AS77" s="29">
        <f>COUNTIF(Z77:AL77,100%)</f>
        <v>1</v>
      </c>
      <c r="AT77" s="28" t="s">
        <v>123</v>
      </c>
      <c r="AU77" s="27" t="s">
        <v>122</v>
      </c>
      <c r="AV77" s="26" t="s">
        <v>121</v>
      </c>
    </row>
    <row r="78" spans="1:48" s="25" customFormat="1" x14ac:dyDescent="0.2">
      <c r="A78" s="32">
        <v>1020535</v>
      </c>
      <c r="B78" s="32"/>
      <c r="C78" s="28" t="s">
        <v>70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 t="s">
        <v>281</v>
      </c>
      <c r="P78" s="31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30">
        <v>1</v>
      </c>
      <c r="AE78" s="28"/>
      <c r="AF78" s="28"/>
      <c r="AG78" s="28"/>
      <c r="AH78" s="28"/>
      <c r="AI78" s="28"/>
      <c r="AJ78" s="28"/>
      <c r="AK78" s="28"/>
      <c r="AL78" s="28"/>
      <c r="AM78" s="28"/>
      <c r="AN78" s="28" t="b">
        <f t="shared" si="17"/>
        <v>0</v>
      </c>
      <c r="AO78" s="28" t="b">
        <f t="shared" si="18"/>
        <v>1</v>
      </c>
      <c r="AP78" s="28" t="b">
        <f>COUNTIF(P78:Y78,100%) &gt;0</f>
        <v>0</v>
      </c>
      <c r="AQ78" s="29">
        <f>COUNTIF(P78:Y78,100%)</f>
        <v>0</v>
      </c>
      <c r="AR78" s="28" t="b">
        <f>COUNTIF(Z78:AL78,100%) &gt;0</f>
        <v>1</v>
      </c>
      <c r="AS78" s="29">
        <f>COUNTIF(Z78:AL78,100%)</f>
        <v>1</v>
      </c>
      <c r="AT78" s="28" t="s">
        <v>120</v>
      </c>
      <c r="AU78" s="27" t="s">
        <v>122</v>
      </c>
      <c r="AV78" s="26" t="s">
        <v>121</v>
      </c>
    </row>
    <row r="79" spans="1:48" s="25" customFormat="1" x14ac:dyDescent="0.2">
      <c r="A79" s="32">
        <v>1061867</v>
      </c>
      <c r="B79" s="32" t="s">
        <v>485</v>
      </c>
      <c r="C79" s="28" t="s">
        <v>114</v>
      </c>
      <c r="D79" s="28"/>
      <c r="E79" s="28"/>
      <c r="F79" s="28"/>
      <c r="G79" s="30">
        <v>1</v>
      </c>
      <c r="H79" s="28"/>
      <c r="I79" s="28"/>
      <c r="J79" s="28"/>
      <c r="K79" s="28"/>
      <c r="L79" s="28"/>
      <c r="M79" s="28"/>
      <c r="N79" s="28"/>
      <c r="O79" s="28"/>
      <c r="P79" s="31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 t="b">
        <f t="shared" si="17"/>
        <v>1</v>
      </c>
      <c r="AO79" s="28" t="b">
        <f t="shared" si="18"/>
        <v>0</v>
      </c>
      <c r="AP79" s="28"/>
      <c r="AQ79" s="28">
        <f>COUNTIF(D79:F79,100%)</f>
        <v>0</v>
      </c>
      <c r="AR79" s="28"/>
      <c r="AS79" s="28">
        <f>COUNTIF(G79:O79,100%)</f>
        <v>1</v>
      </c>
      <c r="AT79" s="28" t="s">
        <v>318</v>
      </c>
      <c r="AU79" s="27" t="s">
        <v>317</v>
      </c>
      <c r="AV79" s="26" t="s">
        <v>66</v>
      </c>
    </row>
    <row r="80" spans="1:48" s="25" customFormat="1" x14ac:dyDescent="0.2">
      <c r="A80" s="32">
        <v>1062902</v>
      </c>
      <c r="B80" s="32" t="s">
        <v>485</v>
      </c>
      <c r="C80" s="28" t="s">
        <v>93</v>
      </c>
      <c r="D80" s="30">
        <v>1</v>
      </c>
      <c r="E80" s="30">
        <v>1</v>
      </c>
      <c r="F80" s="30">
        <v>1</v>
      </c>
      <c r="G80" s="30">
        <v>1</v>
      </c>
      <c r="H80" s="30">
        <v>1</v>
      </c>
      <c r="I80" s="30">
        <v>1</v>
      </c>
      <c r="J80" s="30">
        <v>1</v>
      </c>
      <c r="K80" s="30">
        <v>1</v>
      </c>
      <c r="L80" s="30">
        <v>1</v>
      </c>
      <c r="M80" s="30">
        <v>1</v>
      </c>
      <c r="N80" s="30">
        <v>1</v>
      </c>
      <c r="O80" s="30">
        <v>1</v>
      </c>
      <c r="P80" s="45">
        <v>1</v>
      </c>
      <c r="Q80" s="30">
        <v>1</v>
      </c>
      <c r="R80" s="30">
        <v>1</v>
      </c>
      <c r="S80" s="30">
        <v>1</v>
      </c>
      <c r="T80" s="30">
        <v>1</v>
      </c>
      <c r="U80" s="30">
        <v>1</v>
      </c>
      <c r="V80" s="30">
        <v>1</v>
      </c>
      <c r="W80" s="30">
        <v>1</v>
      </c>
      <c r="X80" s="30">
        <v>1</v>
      </c>
      <c r="Y80" s="30">
        <v>1</v>
      </c>
      <c r="Z80" s="30">
        <v>1</v>
      </c>
      <c r="AA80" s="30">
        <v>1</v>
      </c>
      <c r="AB80" s="30">
        <v>1</v>
      </c>
      <c r="AC80" s="30">
        <v>1</v>
      </c>
      <c r="AD80" s="30">
        <v>1</v>
      </c>
      <c r="AE80" s="30">
        <v>1</v>
      </c>
      <c r="AF80" s="30">
        <v>1</v>
      </c>
      <c r="AG80" s="30">
        <v>1</v>
      </c>
      <c r="AH80" s="30">
        <v>1</v>
      </c>
      <c r="AI80" s="30">
        <v>1</v>
      </c>
      <c r="AJ80" s="30">
        <v>1</v>
      </c>
      <c r="AK80" s="30">
        <v>1</v>
      </c>
      <c r="AL80" s="30">
        <v>1</v>
      </c>
      <c r="AM80" s="30"/>
      <c r="AN80" s="30" t="b">
        <f t="shared" si="17"/>
        <v>1</v>
      </c>
      <c r="AO80" s="30" t="b">
        <f t="shared" si="18"/>
        <v>1</v>
      </c>
      <c r="AP80" s="28" t="b">
        <f t="shared" ref="AP80:AP91" si="19">COUNTIF(P80:Y80,100%) &gt;0</f>
        <v>1</v>
      </c>
      <c r="AQ80" s="29">
        <f t="shared" ref="AQ80:AQ91" si="20">COUNTIF(P80:Y80,100%)</f>
        <v>10</v>
      </c>
      <c r="AR80" s="28" t="b">
        <f t="shared" ref="AR80:AR91" si="21">COUNTIF(Z80:AL80,100%) &gt;0</f>
        <v>1</v>
      </c>
      <c r="AS80" s="29">
        <f t="shared" ref="AS80:AS91" si="22">COUNTIF(Z80:AL80,100%)</f>
        <v>13</v>
      </c>
      <c r="AT80" s="28" t="s">
        <v>285</v>
      </c>
      <c r="AU80" s="27" t="s">
        <v>284</v>
      </c>
      <c r="AV80" s="26" t="s">
        <v>283</v>
      </c>
    </row>
    <row r="81" spans="1:48" s="25" customFormat="1" x14ac:dyDescent="0.2">
      <c r="A81" s="32">
        <v>1135395</v>
      </c>
      <c r="B81" s="32"/>
      <c r="C81" s="28" t="s">
        <v>70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 t="s">
        <v>281</v>
      </c>
      <c r="P81" s="31"/>
      <c r="Q81" s="28"/>
      <c r="R81" s="28"/>
      <c r="S81" s="28"/>
      <c r="T81" s="28"/>
      <c r="U81" s="28"/>
      <c r="V81" s="28"/>
      <c r="W81" s="28"/>
      <c r="X81" s="30">
        <v>1</v>
      </c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 t="b">
        <f t="shared" si="17"/>
        <v>0</v>
      </c>
      <c r="AO81" s="28" t="b">
        <f t="shared" si="18"/>
        <v>1</v>
      </c>
      <c r="AP81" s="28" t="b">
        <f t="shared" si="19"/>
        <v>1</v>
      </c>
      <c r="AQ81" s="29">
        <f t="shared" si="20"/>
        <v>1</v>
      </c>
      <c r="AR81" s="28" t="b">
        <f t="shared" si="21"/>
        <v>0</v>
      </c>
      <c r="AS81" s="29">
        <f t="shared" si="22"/>
        <v>0</v>
      </c>
      <c r="AT81" s="28" t="s">
        <v>117</v>
      </c>
      <c r="AU81" s="27" t="s">
        <v>119</v>
      </c>
      <c r="AV81" s="26" t="s">
        <v>118</v>
      </c>
    </row>
    <row r="82" spans="1:48" s="25" customFormat="1" x14ac:dyDescent="0.2">
      <c r="A82" s="32">
        <v>1175012</v>
      </c>
      <c r="B82" s="32"/>
      <c r="C82" s="28" t="s">
        <v>74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 t="s">
        <v>281</v>
      </c>
      <c r="P82" s="31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30">
        <v>1</v>
      </c>
      <c r="AE82" s="28"/>
      <c r="AF82" s="28"/>
      <c r="AG82" s="28"/>
      <c r="AH82" s="28"/>
      <c r="AI82" s="28"/>
      <c r="AJ82" s="28"/>
      <c r="AK82" s="28"/>
      <c r="AL82" s="28"/>
      <c r="AM82" s="28"/>
      <c r="AN82" s="28" t="b">
        <f t="shared" si="17"/>
        <v>0</v>
      </c>
      <c r="AO82" s="28" t="b">
        <f t="shared" si="18"/>
        <v>1</v>
      </c>
      <c r="AP82" s="28" t="b">
        <f t="shared" si="19"/>
        <v>0</v>
      </c>
      <c r="AQ82" s="29">
        <f t="shared" si="20"/>
        <v>0</v>
      </c>
      <c r="AR82" s="28" t="b">
        <f t="shared" si="21"/>
        <v>1</v>
      </c>
      <c r="AS82" s="29">
        <f t="shared" si="22"/>
        <v>1</v>
      </c>
      <c r="AT82" s="28" t="s">
        <v>115</v>
      </c>
      <c r="AU82" s="27" t="s">
        <v>116</v>
      </c>
      <c r="AV82" s="26" t="s">
        <v>66</v>
      </c>
    </row>
    <row r="83" spans="1:48" s="25" customFormat="1" x14ac:dyDescent="0.2">
      <c r="A83" s="32">
        <v>1268916</v>
      </c>
      <c r="B83" s="32"/>
      <c r="C83" s="28" t="s">
        <v>114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31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30">
        <v>1</v>
      </c>
      <c r="AK83" s="28"/>
      <c r="AL83" s="28"/>
      <c r="AM83" s="28"/>
      <c r="AN83" s="28" t="b">
        <f t="shared" si="17"/>
        <v>0</v>
      </c>
      <c r="AO83" s="28" t="b">
        <f t="shared" si="18"/>
        <v>1</v>
      </c>
      <c r="AP83" s="28" t="b">
        <f t="shared" si="19"/>
        <v>0</v>
      </c>
      <c r="AQ83" s="29">
        <f t="shared" si="20"/>
        <v>0</v>
      </c>
      <c r="AR83" s="28" t="b">
        <f t="shared" si="21"/>
        <v>1</v>
      </c>
      <c r="AS83" s="29">
        <f t="shared" si="22"/>
        <v>1</v>
      </c>
      <c r="AT83" s="28" t="s">
        <v>113</v>
      </c>
      <c r="AU83" s="27" t="s">
        <v>112</v>
      </c>
      <c r="AV83" s="26" t="s">
        <v>111</v>
      </c>
    </row>
    <row r="84" spans="1:48" s="25" customFormat="1" x14ac:dyDescent="0.2">
      <c r="A84" s="32">
        <v>1268922</v>
      </c>
      <c r="B84" s="32"/>
      <c r="C84" s="28" t="s">
        <v>110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31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30">
        <v>1</v>
      </c>
      <c r="AK84" s="28"/>
      <c r="AL84" s="28"/>
      <c r="AM84" s="28"/>
      <c r="AN84" s="28" t="b">
        <f t="shared" si="17"/>
        <v>0</v>
      </c>
      <c r="AO84" s="28" t="b">
        <f t="shared" si="18"/>
        <v>1</v>
      </c>
      <c r="AP84" s="28" t="b">
        <f t="shared" si="19"/>
        <v>0</v>
      </c>
      <c r="AQ84" s="29">
        <f t="shared" si="20"/>
        <v>0</v>
      </c>
      <c r="AR84" s="28" t="b">
        <f t="shared" si="21"/>
        <v>1</v>
      </c>
      <c r="AS84" s="29">
        <f t="shared" si="22"/>
        <v>1</v>
      </c>
      <c r="AT84" s="28" t="s">
        <v>109</v>
      </c>
      <c r="AU84" s="27" t="s">
        <v>112</v>
      </c>
      <c r="AV84" s="26" t="s">
        <v>111</v>
      </c>
    </row>
    <row r="85" spans="1:48" s="25" customFormat="1" x14ac:dyDescent="0.2">
      <c r="A85" s="36">
        <v>1271925</v>
      </c>
      <c r="B85" s="36"/>
      <c r="C85" s="35" t="s">
        <v>103</v>
      </c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 t="s">
        <v>281</v>
      </c>
      <c r="P85" s="31"/>
      <c r="Q85" s="28"/>
      <c r="R85" s="28"/>
      <c r="S85" s="28"/>
      <c r="T85" s="28"/>
      <c r="U85" s="28"/>
      <c r="V85" s="28"/>
      <c r="W85" s="28"/>
      <c r="X85" s="30">
        <v>1</v>
      </c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 t="b">
        <f t="shared" si="17"/>
        <v>0</v>
      </c>
      <c r="AO85" s="28" t="b">
        <f t="shared" si="18"/>
        <v>1</v>
      </c>
      <c r="AP85" s="28" t="b">
        <f t="shared" si="19"/>
        <v>1</v>
      </c>
      <c r="AQ85" s="29">
        <f t="shared" si="20"/>
        <v>1</v>
      </c>
      <c r="AR85" s="28" t="b">
        <f t="shared" si="21"/>
        <v>0</v>
      </c>
      <c r="AS85" s="29">
        <f t="shared" si="22"/>
        <v>0</v>
      </c>
      <c r="AT85" s="35" t="s">
        <v>108</v>
      </c>
      <c r="AU85" s="34" t="s">
        <v>105</v>
      </c>
      <c r="AV85" s="33" t="s">
        <v>104</v>
      </c>
    </row>
    <row r="86" spans="1:48" s="25" customFormat="1" x14ac:dyDescent="0.2">
      <c r="A86" s="36">
        <v>1272000</v>
      </c>
      <c r="B86" s="36"/>
      <c r="C86" s="35" t="s">
        <v>81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 t="s">
        <v>281</v>
      </c>
      <c r="P86" s="31"/>
      <c r="Q86" s="28"/>
      <c r="R86" s="28"/>
      <c r="S86" s="28"/>
      <c r="T86" s="28"/>
      <c r="U86" s="30">
        <v>1</v>
      </c>
      <c r="V86" s="28"/>
      <c r="W86" s="28"/>
      <c r="X86" s="28"/>
      <c r="Y86" s="30">
        <v>1</v>
      </c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 t="b">
        <f t="shared" si="17"/>
        <v>0</v>
      </c>
      <c r="AO86" s="28" t="b">
        <f t="shared" si="18"/>
        <v>1</v>
      </c>
      <c r="AP86" s="28" t="b">
        <f t="shared" si="19"/>
        <v>1</v>
      </c>
      <c r="AQ86" s="29">
        <f t="shared" si="20"/>
        <v>2</v>
      </c>
      <c r="AR86" s="28" t="b">
        <f t="shared" si="21"/>
        <v>0</v>
      </c>
      <c r="AS86" s="29">
        <f t="shared" si="22"/>
        <v>0</v>
      </c>
      <c r="AT86" s="35" t="s">
        <v>107</v>
      </c>
      <c r="AU86" s="34" t="s">
        <v>105</v>
      </c>
      <c r="AV86" s="33" t="s">
        <v>104</v>
      </c>
    </row>
    <row r="87" spans="1:48" s="25" customFormat="1" x14ac:dyDescent="0.2">
      <c r="A87" s="36">
        <v>1272008</v>
      </c>
      <c r="B87" s="36"/>
      <c r="C87" s="35" t="s">
        <v>81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31"/>
      <c r="Q87" s="28"/>
      <c r="R87" s="28"/>
      <c r="S87" s="28"/>
      <c r="T87" s="28"/>
      <c r="U87" s="30">
        <v>1</v>
      </c>
      <c r="V87" s="28"/>
      <c r="W87" s="28"/>
      <c r="X87" s="28"/>
      <c r="Y87" s="30">
        <v>1</v>
      </c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 t="b">
        <f t="shared" si="17"/>
        <v>0</v>
      </c>
      <c r="AO87" s="28" t="b">
        <f t="shared" si="18"/>
        <v>1</v>
      </c>
      <c r="AP87" s="28" t="b">
        <f t="shared" si="19"/>
        <v>1</v>
      </c>
      <c r="AQ87" s="29">
        <f t="shared" si="20"/>
        <v>2</v>
      </c>
      <c r="AR87" s="28" t="b">
        <f t="shared" si="21"/>
        <v>0</v>
      </c>
      <c r="AS87" s="29">
        <f t="shared" si="22"/>
        <v>0</v>
      </c>
      <c r="AT87" s="35" t="s">
        <v>106</v>
      </c>
      <c r="AU87" s="34" t="s">
        <v>105</v>
      </c>
      <c r="AV87" s="33" t="s">
        <v>104</v>
      </c>
    </row>
    <row r="88" spans="1:48" s="25" customFormat="1" x14ac:dyDescent="0.2">
      <c r="A88" s="32">
        <v>1272988</v>
      </c>
      <c r="B88" s="32"/>
      <c r="C88" s="28" t="s">
        <v>103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 t="s">
        <v>281</v>
      </c>
      <c r="P88" s="31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30">
        <v>1</v>
      </c>
      <c r="AL88" s="28"/>
      <c r="AM88" s="28"/>
      <c r="AN88" s="28" t="b">
        <f t="shared" si="17"/>
        <v>0</v>
      </c>
      <c r="AO88" s="28" t="b">
        <f t="shared" si="18"/>
        <v>1</v>
      </c>
      <c r="AP88" s="28" t="b">
        <f t="shared" si="19"/>
        <v>0</v>
      </c>
      <c r="AQ88" s="29">
        <f t="shared" si="20"/>
        <v>0</v>
      </c>
      <c r="AR88" s="28" t="b">
        <f t="shared" si="21"/>
        <v>1</v>
      </c>
      <c r="AS88" s="29">
        <f t="shared" si="22"/>
        <v>1</v>
      </c>
      <c r="AT88" s="28" t="s">
        <v>102</v>
      </c>
      <c r="AU88" s="27" t="s">
        <v>105</v>
      </c>
      <c r="AV88" s="26" t="s">
        <v>104</v>
      </c>
    </row>
    <row r="89" spans="1:48" s="25" customFormat="1" x14ac:dyDescent="0.2">
      <c r="A89" s="32">
        <v>1328915</v>
      </c>
      <c r="B89" s="32"/>
      <c r="C89" s="28" t="s">
        <v>100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31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30">
        <v>1</v>
      </c>
      <c r="AL89" s="28"/>
      <c r="AM89" s="28"/>
      <c r="AN89" s="28" t="b">
        <f t="shared" si="17"/>
        <v>0</v>
      </c>
      <c r="AO89" s="28" t="b">
        <f t="shared" si="18"/>
        <v>1</v>
      </c>
      <c r="AP89" s="28" t="b">
        <f t="shared" si="19"/>
        <v>0</v>
      </c>
      <c r="AQ89" s="29">
        <f t="shared" si="20"/>
        <v>0</v>
      </c>
      <c r="AR89" s="28" t="b">
        <f t="shared" si="21"/>
        <v>1</v>
      </c>
      <c r="AS89" s="29">
        <f t="shared" si="22"/>
        <v>1</v>
      </c>
      <c r="AT89" s="28" t="s">
        <v>99</v>
      </c>
      <c r="AU89" s="27" t="s">
        <v>101</v>
      </c>
      <c r="AV89" s="26" t="s">
        <v>66</v>
      </c>
    </row>
    <row r="90" spans="1:48" s="25" customFormat="1" x14ac:dyDescent="0.2">
      <c r="A90" s="32">
        <v>1372875</v>
      </c>
      <c r="B90" s="32"/>
      <c r="C90" s="28" t="s">
        <v>81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31"/>
      <c r="Q90" s="28"/>
      <c r="R90" s="28"/>
      <c r="S90" s="30">
        <v>1</v>
      </c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 t="b">
        <f t="shared" si="17"/>
        <v>0</v>
      </c>
      <c r="AO90" s="28" t="b">
        <f t="shared" si="18"/>
        <v>1</v>
      </c>
      <c r="AP90" s="28" t="b">
        <f t="shared" si="19"/>
        <v>1</v>
      </c>
      <c r="AQ90" s="29">
        <f t="shared" si="20"/>
        <v>1</v>
      </c>
      <c r="AR90" s="28" t="b">
        <f t="shared" si="21"/>
        <v>0</v>
      </c>
      <c r="AS90" s="29">
        <f t="shared" si="22"/>
        <v>0</v>
      </c>
      <c r="AT90" s="28" t="s">
        <v>96</v>
      </c>
      <c r="AU90" s="27" t="s">
        <v>98</v>
      </c>
      <c r="AV90" s="26" t="s">
        <v>97</v>
      </c>
    </row>
    <row r="91" spans="1:48" s="25" customFormat="1" x14ac:dyDescent="0.2">
      <c r="A91" s="32">
        <v>1379294</v>
      </c>
      <c r="B91" s="32"/>
      <c r="C91" s="28" t="s">
        <v>93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 t="s">
        <v>281</v>
      </c>
      <c r="P91" s="31"/>
      <c r="Q91" s="28"/>
      <c r="R91" s="30">
        <v>1</v>
      </c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 t="b">
        <f t="shared" si="17"/>
        <v>0</v>
      </c>
      <c r="AO91" s="28" t="b">
        <f t="shared" si="18"/>
        <v>1</v>
      </c>
      <c r="AP91" s="28" t="b">
        <f t="shared" si="19"/>
        <v>1</v>
      </c>
      <c r="AQ91" s="29">
        <f t="shared" si="20"/>
        <v>1</v>
      </c>
      <c r="AR91" s="28" t="b">
        <f t="shared" si="21"/>
        <v>0</v>
      </c>
      <c r="AS91" s="29">
        <f t="shared" si="22"/>
        <v>0</v>
      </c>
      <c r="AT91" s="28" t="s">
        <v>92</v>
      </c>
      <c r="AU91" s="27" t="s">
        <v>95</v>
      </c>
      <c r="AV91" s="26" t="s">
        <v>94</v>
      </c>
    </row>
    <row r="92" spans="1:48" s="25" customFormat="1" x14ac:dyDescent="0.2">
      <c r="A92" s="32">
        <v>1407417</v>
      </c>
      <c r="B92" s="32" t="s">
        <v>485</v>
      </c>
      <c r="C92" s="28" t="s">
        <v>110</v>
      </c>
      <c r="D92" s="28"/>
      <c r="E92" s="28"/>
      <c r="F92" s="28"/>
      <c r="G92" s="28"/>
      <c r="H92" s="28"/>
      <c r="I92" s="28"/>
      <c r="J92" s="28"/>
      <c r="K92" s="30">
        <v>1</v>
      </c>
      <c r="L92" s="28"/>
      <c r="M92" s="28"/>
      <c r="N92" s="28"/>
      <c r="O92" s="28"/>
      <c r="P92" s="31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 t="b">
        <f t="shared" si="17"/>
        <v>1</v>
      </c>
      <c r="AO92" s="28" t="b">
        <f t="shared" si="18"/>
        <v>0</v>
      </c>
      <c r="AP92" s="28"/>
      <c r="AQ92" s="28">
        <f>COUNTIF(D92:F92,100%)</f>
        <v>0</v>
      </c>
      <c r="AR92" s="28"/>
      <c r="AS92" s="28">
        <f>COUNTIF(G92:O92,100%)</f>
        <v>1</v>
      </c>
      <c r="AT92" s="28" t="s">
        <v>316</v>
      </c>
      <c r="AU92" s="27" t="s">
        <v>315</v>
      </c>
      <c r="AV92" s="26" t="s">
        <v>314</v>
      </c>
    </row>
    <row r="93" spans="1:48" s="25" customFormat="1" x14ac:dyDescent="0.2">
      <c r="A93" s="32">
        <v>1500963</v>
      </c>
      <c r="B93" s="32" t="s">
        <v>485</v>
      </c>
      <c r="C93" s="28" t="s">
        <v>114</v>
      </c>
      <c r="D93" s="28"/>
      <c r="E93" s="28"/>
      <c r="F93" s="28"/>
      <c r="G93" s="28"/>
      <c r="H93" s="28"/>
      <c r="I93" s="28"/>
      <c r="J93" s="28"/>
      <c r="K93" s="30">
        <v>1</v>
      </c>
      <c r="L93" s="28"/>
      <c r="M93" s="28"/>
      <c r="N93" s="28"/>
      <c r="O93" s="28" t="s">
        <v>281</v>
      </c>
      <c r="P93" s="31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 t="b">
        <f t="shared" si="17"/>
        <v>1</v>
      </c>
      <c r="AO93" s="28" t="b">
        <f t="shared" si="18"/>
        <v>0</v>
      </c>
      <c r="AP93" s="28"/>
      <c r="AQ93" s="28">
        <f>COUNTIF(D93:F93,100%)</f>
        <v>0</v>
      </c>
      <c r="AR93" s="28"/>
      <c r="AS93" s="28">
        <f>COUNTIF(G93:O93,100%)</f>
        <v>1</v>
      </c>
      <c r="AT93" s="28" t="s">
        <v>313</v>
      </c>
      <c r="AU93" s="27" t="s">
        <v>312</v>
      </c>
      <c r="AV93" s="26" t="s">
        <v>311</v>
      </c>
    </row>
    <row r="94" spans="1:48" s="25" customFormat="1" x14ac:dyDescent="0.2">
      <c r="A94" s="32">
        <v>1565247</v>
      </c>
      <c r="B94" s="32" t="s">
        <v>486</v>
      </c>
      <c r="C94" s="28" t="s">
        <v>81</v>
      </c>
      <c r="D94" s="28"/>
      <c r="E94" s="28"/>
      <c r="F94" s="28"/>
      <c r="G94" s="28"/>
      <c r="H94" s="30">
        <v>1</v>
      </c>
      <c r="I94" s="28"/>
      <c r="J94" s="28"/>
      <c r="K94" s="28"/>
      <c r="L94" s="28"/>
      <c r="M94" s="28"/>
      <c r="N94" s="28"/>
      <c r="O94" s="28"/>
      <c r="P94" s="31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 t="b">
        <f t="shared" si="17"/>
        <v>1</v>
      </c>
      <c r="AO94" s="28" t="b">
        <f t="shared" si="18"/>
        <v>0</v>
      </c>
      <c r="AP94" s="28"/>
      <c r="AQ94" s="28">
        <f>COUNTIF(D94:F94,100%)</f>
        <v>0</v>
      </c>
      <c r="AR94" s="28"/>
      <c r="AS94" s="28">
        <f>COUNTIF(G94:O94,100%)</f>
        <v>1</v>
      </c>
      <c r="AT94" s="28" t="s">
        <v>310</v>
      </c>
      <c r="AU94" s="27" t="s">
        <v>309</v>
      </c>
      <c r="AV94" s="26" t="s">
        <v>308</v>
      </c>
    </row>
    <row r="95" spans="1:48" s="25" customFormat="1" x14ac:dyDescent="0.2">
      <c r="A95" s="32">
        <v>1618650</v>
      </c>
      <c r="B95" s="32"/>
      <c r="C95" s="28" t="s">
        <v>89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 t="s">
        <v>281</v>
      </c>
      <c r="P95" s="31"/>
      <c r="Q95" s="28"/>
      <c r="R95" s="28"/>
      <c r="S95" s="28"/>
      <c r="T95" s="28"/>
      <c r="U95" s="28"/>
      <c r="V95" s="30">
        <v>1</v>
      </c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 t="b">
        <f t="shared" si="17"/>
        <v>0</v>
      </c>
      <c r="AO95" s="28" t="b">
        <f t="shared" si="18"/>
        <v>1</v>
      </c>
      <c r="AP95" s="28" t="b">
        <f>COUNTIF(P95:Y95,100%) &gt;0</f>
        <v>1</v>
      </c>
      <c r="AQ95" s="29">
        <f>COUNTIF(P95:Y95,100%)</f>
        <v>1</v>
      </c>
      <c r="AR95" s="28" t="b">
        <f>COUNTIF(Z95:AL95,100%) &gt;0</f>
        <v>0</v>
      </c>
      <c r="AS95" s="29">
        <f>COUNTIF(Z95:AL95,100%)</f>
        <v>0</v>
      </c>
      <c r="AT95" s="28" t="s">
        <v>88</v>
      </c>
      <c r="AU95" s="27" t="s">
        <v>91</v>
      </c>
      <c r="AV95" s="26" t="s">
        <v>90</v>
      </c>
    </row>
    <row r="96" spans="1:48" s="25" customFormat="1" x14ac:dyDescent="0.2">
      <c r="A96" s="32">
        <v>1640030</v>
      </c>
      <c r="B96" s="32"/>
      <c r="C96" s="28" t="s">
        <v>70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31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 t="s">
        <v>281</v>
      </c>
      <c r="AD96" s="28"/>
      <c r="AE96" s="28"/>
      <c r="AF96" s="28"/>
      <c r="AG96" s="28"/>
      <c r="AH96" s="28"/>
      <c r="AI96" s="28"/>
      <c r="AJ96" s="30">
        <v>1</v>
      </c>
      <c r="AK96" s="28"/>
      <c r="AL96" s="28"/>
      <c r="AM96" s="28"/>
      <c r="AN96" s="28" t="b">
        <f t="shared" si="17"/>
        <v>0</v>
      </c>
      <c r="AO96" s="28" t="b">
        <f t="shared" si="18"/>
        <v>1</v>
      </c>
      <c r="AP96" s="28" t="b">
        <f>COUNTIF(P96:Y96,100%) &gt;0</f>
        <v>0</v>
      </c>
      <c r="AQ96" s="29">
        <f>COUNTIF(P96:Y96,100%)</f>
        <v>0</v>
      </c>
      <c r="AR96" s="28" t="b">
        <f>COUNTIF(Z96:AL96,100%) &gt;0</f>
        <v>1</v>
      </c>
      <c r="AS96" s="29">
        <f>COUNTIF(Z96:AL96,100%)</f>
        <v>1</v>
      </c>
      <c r="AT96" s="28" t="s">
        <v>86</v>
      </c>
      <c r="AU96" s="27" t="s">
        <v>87</v>
      </c>
      <c r="AV96" s="26" t="s">
        <v>66</v>
      </c>
    </row>
    <row r="97" spans="1:48" s="25" customFormat="1" ht="15" customHeight="1" x14ac:dyDescent="0.2">
      <c r="A97" s="32">
        <v>1703838</v>
      </c>
      <c r="B97" s="32"/>
      <c r="C97" s="28" t="s">
        <v>74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31"/>
      <c r="Q97" s="28"/>
      <c r="R97" s="28"/>
      <c r="S97" s="30">
        <v>1</v>
      </c>
      <c r="T97" s="28"/>
      <c r="U97" s="28"/>
      <c r="V97" s="28"/>
      <c r="W97" s="28"/>
      <c r="X97" s="28"/>
      <c r="Y97" s="28"/>
      <c r="Z97" s="28" t="s">
        <v>281</v>
      </c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 t="b">
        <f t="shared" si="17"/>
        <v>0</v>
      </c>
      <c r="AO97" s="28" t="b">
        <f t="shared" si="18"/>
        <v>1</v>
      </c>
      <c r="AP97" s="28" t="b">
        <f>COUNTIF(P97:Y97,100%) &gt;0</f>
        <v>1</v>
      </c>
      <c r="AQ97" s="29">
        <f>COUNTIF(P97:Y97,100%)</f>
        <v>1</v>
      </c>
      <c r="AR97" s="28" t="b">
        <f>COUNTIF(Z97:AL97,100%) &gt;0</f>
        <v>0</v>
      </c>
      <c r="AS97" s="29">
        <f>COUNTIF(Z97:AL97,100%)</f>
        <v>0</v>
      </c>
      <c r="AT97" s="28" t="s">
        <v>83</v>
      </c>
      <c r="AU97" s="27" t="s">
        <v>85</v>
      </c>
      <c r="AV97" s="26" t="s">
        <v>84</v>
      </c>
    </row>
    <row r="98" spans="1:48" s="25" customFormat="1" x14ac:dyDescent="0.2">
      <c r="A98" s="32">
        <v>1723445</v>
      </c>
      <c r="B98" s="32"/>
      <c r="C98" s="28" t="s">
        <v>81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 t="s">
        <v>281</v>
      </c>
      <c r="P98" s="31"/>
      <c r="Q98" s="28"/>
      <c r="R98" s="28"/>
      <c r="S98" s="30">
        <v>1</v>
      </c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 t="b">
        <f t="shared" si="17"/>
        <v>0</v>
      </c>
      <c r="AO98" s="28" t="b">
        <f t="shared" si="18"/>
        <v>1</v>
      </c>
      <c r="AP98" s="28" t="b">
        <f>COUNTIF(P98:Y98,100%) &gt;0</f>
        <v>1</v>
      </c>
      <c r="AQ98" s="29">
        <f>COUNTIF(P98:Y98,100%)</f>
        <v>1</v>
      </c>
      <c r="AR98" s="28" t="b">
        <f>COUNTIF(Z98:AL98,100%) &gt;0</f>
        <v>0</v>
      </c>
      <c r="AS98" s="29">
        <f>COUNTIF(Z98:AL98,100%)</f>
        <v>0</v>
      </c>
      <c r="AT98" s="28" t="s">
        <v>80</v>
      </c>
      <c r="AU98" s="27" t="s">
        <v>82</v>
      </c>
      <c r="AV98" s="26" t="s">
        <v>66</v>
      </c>
    </row>
    <row r="99" spans="1:48" s="25" customFormat="1" x14ac:dyDescent="0.2">
      <c r="A99" s="32">
        <v>1760010</v>
      </c>
      <c r="B99" s="32" t="s">
        <v>486</v>
      </c>
      <c r="C99" s="28" t="s">
        <v>89</v>
      </c>
      <c r="D99" s="28"/>
      <c r="E99" s="28"/>
      <c r="F99" s="30">
        <v>1</v>
      </c>
      <c r="G99" s="28"/>
      <c r="H99" s="28"/>
      <c r="I99" s="28"/>
      <c r="J99" s="28"/>
      <c r="K99" s="28"/>
      <c r="L99" s="28"/>
      <c r="M99" s="28"/>
      <c r="N99" s="28"/>
      <c r="O99" s="28"/>
      <c r="P99" s="31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 t="b">
        <f t="shared" ref="AN99:AN112" si="23">COUNTIF(D99:O99,100%)&gt;0</f>
        <v>1</v>
      </c>
      <c r="AO99" s="28" t="b">
        <f t="shared" ref="AO99:AO112" si="24">COUNTIF(P99:AL99,100%) &gt;0</f>
        <v>0</v>
      </c>
      <c r="AP99" s="28"/>
      <c r="AQ99" s="28">
        <f t="shared" ref="AQ99:AQ104" si="25">COUNTIF(D99:F99,100%)</f>
        <v>1</v>
      </c>
      <c r="AR99" s="28"/>
      <c r="AS99" s="28">
        <f t="shared" ref="AS99:AS104" si="26">COUNTIF(G99:O99,100%)</f>
        <v>0</v>
      </c>
      <c r="AT99" s="28" t="s">
        <v>307</v>
      </c>
      <c r="AU99" s="27" t="s">
        <v>306</v>
      </c>
      <c r="AV99" s="26" t="s">
        <v>66</v>
      </c>
    </row>
    <row r="100" spans="1:48" s="25" customFormat="1" x14ac:dyDescent="0.2">
      <c r="A100" s="32">
        <v>1891124</v>
      </c>
      <c r="B100" s="32" t="s">
        <v>485</v>
      </c>
      <c r="C100" s="28" t="s">
        <v>114</v>
      </c>
      <c r="D100" s="28"/>
      <c r="E100" s="28"/>
      <c r="F100" s="28"/>
      <c r="G100" s="28"/>
      <c r="H100" s="28"/>
      <c r="I100" s="28"/>
      <c r="J100" s="28"/>
      <c r="K100" s="28"/>
      <c r="L100" s="30">
        <v>1</v>
      </c>
      <c r="M100" s="28"/>
      <c r="N100" s="28"/>
      <c r="O100" s="28" t="s">
        <v>281</v>
      </c>
      <c r="P100" s="31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 t="b">
        <f t="shared" si="23"/>
        <v>1</v>
      </c>
      <c r="AO100" s="28" t="b">
        <f t="shared" si="24"/>
        <v>0</v>
      </c>
      <c r="AP100" s="28"/>
      <c r="AQ100" s="28">
        <f t="shared" si="25"/>
        <v>0</v>
      </c>
      <c r="AR100" s="28"/>
      <c r="AS100" s="28">
        <f t="shared" si="26"/>
        <v>1</v>
      </c>
      <c r="AT100" s="28" t="s">
        <v>305</v>
      </c>
      <c r="AU100" s="27" t="s">
        <v>304</v>
      </c>
      <c r="AV100" s="26" t="s">
        <v>303</v>
      </c>
    </row>
    <row r="101" spans="1:48" s="25" customFormat="1" x14ac:dyDescent="0.2">
      <c r="A101" s="32">
        <v>1922186</v>
      </c>
      <c r="B101" s="32" t="s">
        <v>485</v>
      </c>
      <c r="C101" s="28" t="s">
        <v>70</v>
      </c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30">
        <v>1</v>
      </c>
      <c r="O101" s="28" t="s">
        <v>281</v>
      </c>
      <c r="P101" s="31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 t="b">
        <f t="shared" si="23"/>
        <v>1</v>
      </c>
      <c r="AO101" s="28" t="b">
        <f t="shared" si="24"/>
        <v>0</v>
      </c>
      <c r="AP101" s="28"/>
      <c r="AQ101" s="28">
        <f t="shared" si="25"/>
        <v>0</v>
      </c>
      <c r="AR101" s="28"/>
      <c r="AS101" s="28">
        <f t="shared" si="26"/>
        <v>1</v>
      </c>
      <c r="AT101" s="28" t="s">
        <v>302</v>
      </c>
      <c r="AU101" s="27" t="s">
        <v>301</v>
      </c>
      <c r="AV101" s="26" t="s">
        <v>66</v>
      </c>
    </row>
    <row r="102" spans="1:48" s="25" customFormat="1" x14ac:dyDescent="0.2">
      <c r="A102" s="32">
        <v>1945019</v>
      </c>
      <c r="B102" s="32" t="s">
        <v>485</v>
      </c>
      <c r="C102" s="28" t="s">
        <v>74</v>
      </c>
      <c r="D102" s="28"/>
      <c r="E102" s="28"/>
      <c r="F102" s="28"/>
      <c r="G102" s="28"/>
      <c r="H102" s="28"/>
      <c r="I102" s="30">
        <v>1</v>
      </c>
      <c r="J102" s="28"/>
      <c r="K102" s="28"/>
      <c r="L102" s="28"/>
      <c r="M102" s="28"/>
      <c r="N102" s="28"/>
      <c r="O102" s="28" t="s">
        <v>281</v>
      </c>
      <c r="P102" s="31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 t="b">
        <f t="shared" si="23"/>
        <v>1</v>
      </c>
      <c r="AO102" s="28" t="b">
        <f t="shared" si="24"/>
        <v>0</v>
      </c>
      <c r="AP102" s="28"/>
      <c r="AQ102" s="28">
        <f t="shared" si="25"/>
        <v>0</v>
      </c>
      <c r="AR102" s="28"/>
      <c r="AS102" s="28">
        <f t="shared" si="26"/>
        <v>1</v>
      </c>
      <c r="AT102" s="28" t="s">
        <v>300</v>
      </c>
      <c r="AU102" s="27" t="s">
        <v>299</v>
      </c>
      <c r="AV102" s="26" t="s">
        <v>66</v>
      </c>
    </row>
    <row r="103" spans="1:48" s="25" customFormat="1" x14ac:dyDescent="0.2">
      <c r="A103" s="32">
        <v>2006492</v>
      </c>
      <c r="B103" s="32" t="s">
        <v>486</v>
      </c>
      <c r="C103" s="28" t="s">
        <v>74</v>
      </c>
      <c r="D103" s="28"/>
      <c r="E103" s="28"/>
      <c r="F103" s="28"/>
      <c r="G103" s="28"/>
      <c r="H103" s="28"/>
      <c r="I103" s="28"/>
      <c r="J103" s="30">
        <v>1</v>
      </c>
      <c r="K103" s="28"/>
      <c r="L103" s="28"/>
      <c r="M103" s="28"/>
      <c r="N103" s="28"/>
      <c r="O103" s="28"/>
      <c r="P103" s="31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 t="b">
        <f t="shared" si="23"/>
        <v>1</v>
      </c>
      <c r="AO103" s="28" t="b">
        <f t="shared" si="24"/>
        <v>0</v>
      </c>
      <c r="AP103" s="28"/>
      <c r="AQ103" s="28">
        <f t="shared" si="25"/>
        <v>0</v>
      </c>
      <c r="AR103" s="28">
        <f>SUM(AQ80:AQ107,AS80:AS107)</f>
        <v>53</v>
      </c>
      <c r="AS103" s="28">
        <f t="shared" si="26"/>
        <v>1</v>
      </c>
      <c r="AT103" s="28" t="s">
        <v>298</v>
      </c>
      <c r="AU103" s="27" t="s">
        <v>297</v>
      </c>
      <c r="AV103" s="26" t="s">
        <v>296</v>
      </c>
    </row>
    <row r="104" spans="1:48" s="25" customFormat="1" x14ac:dyDescent="0.2">
      <c r="A104" s="32">
        <v>2033672</v>
      </c>
      <c r="B104" s="32" t="s">
        <v>485</v>
      </c>
      <c r="C104" s="28" t="s">
        <v>81</v>
      </c>
      <c r="D104" s="28"/>
      <c r="E104" s="28"/>
      <c r="F104" s="28"/>
      <c r="G104" s="28"/>
      <c r="H104" s="28"/>
      <c r="I104" s="28"/>
      <c r="J104" s="30">
        <v>1</v>
      </c>
      <c r="K104" s="28"/>
      <c r="L104" s="28"/>
      <c r="M104" s="28"/>
      <c r="N104" s="28"/>
      <c r="O104" s="28"/>
      <c r="P104" s="31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 t="b">
        <f t="shared" si="23"/>
        <v>1</v>
      </c>
      <c r="AO104" s="28" t="b">
        <f t="shared" si="24"/>
        <v>0</v>
      </c>
      <c r="AP104" s="28"/>
      <c r="AQ104" s="28">
        <f t="shared" si="25"/>
        <v>0</v>
      </c>
      <c r="AR104" s="28"/>
      <c r="AS104" s="28">
        <f t="shared" si="26"/>
        <v>1</v>
      </c>
      <c r="AT104" s="28" t="s">
        <v>295</v>
      </c>
      <c r="AU104" s="27" t="s">
        <v>79</v>
      </c>
      <c r="AV104" s="26" t="s">
        <v>78</v>
      </c>
    </row>
    <row r="105" spans="1:48" s="25" customFormat="1" x14ac:dyDescent="0.2">
      <c r="A105" s="32">
        <v>2034338</v>
      </c>
      <c r="B105" s="32"/>
      <c r="C105" s="28" t="s">
        <v>74</v>
      </c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31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30">
        <v>1</v>
      </c>
      <c r="AE105" s="28"/>
      <c r="AF105" s="28"/>
      <c r="AG105" s="28"/>
      <c r="AH105" s="28"/>
      <c r="AI105" s="28"/>
      <c r="AJ105" s="28"/>
      <c r="AK105" s="28"/>
      <c r="AL105" s="28"/>
      <c r="AM105" s="28"/>
      <c r="AN105" s="28" t="b">
        <f t="shared" si="23"/>
        <v>0</v>
      </c>
      <c r="AO105" s="28" t="b">
        <f t="shared" si="24"/>
        <v>1</v>
      </c>
      <c r="AP105" s="28" t="b">
        <f>COUNTIF(P105:Y105,100%) &gt;0</f>
        <v>0</v>
      </c>
      <c r="AQ105" s="29">
        <f>COUNTIF(P105:Y105,100%)</f>
        <v>0</v>
      </c>
      <c r="AR105" s="28" t="b">
        <f>COUNTIF(Z105:AL105,100%) &gt;0</f>
        <v>1</v>
      </c>
      <c r="AS105" s="29">
        <f>COUNTIF(Z105:AL105,100%)</f>
        <v>1</v>
      </c>
      <c r="AT105" s="28" t="s">
        <v>77</v>
      </c>
      <c r="AU105" s="27" t="s">
        <v>79</v>
      </c>
      <c r="AV105" s="26" t="s">
        <v>78</v>
      </c>
    </row>
    <row r="106" spans="1:48" s="25" customFormat="1" x14ac:dyDescent="0.2">
      <c r="A106" s="32">
        <v>2050905</v>
      </c>
      <c r="B106" s="32"/>
      <c r="C106" s="28" t="s">
        <v>74</v>
      </c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 t="s">
        <v>281</v>
      </c>
      <c r="P106" s="31"/>
      <c r="Q106" s="28"/>
      <c r="R106" s="28"/>
      <c r="S106" s="28"/>
      <c r="T106" s="28"/>
      <c r="U106" s="30">
        <v>1</v>
      </c>
      <c r="V106" s="28"/>
      <c r="W106" s="28"/>
      <c r="X106" s="28"/>
      <c r="Y106" s="30">
        <v>1</v>
      </c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 t="b">
        <f t="shared" si="23"/>
        <v>0</v>
      </c>
      <c r="AO106" s="28" t="b">
        <f t="shared" si="24"/>
        <v>1</v>
      </c>
      <c r="AP106" s="28" t="b">
        <f>COUNTIF(P106:Y106,100%) &gt;0</f>
        <v>1</v>
      </c>
      <c r="AQ106" s="29">
        <f>COUNTIF(P106:Y106,100%)</f>
        <v>2</v>
      </c>
      <c r="AR106" s="28" t="b">
        <f>COUNTIF(Z106:AL106,100%) &gt;0</f>
        <v>0</v>
      </c>
      <c r="AS106" s="29">
        <f>COUNTIF(Z106:AL106,100%)</f>
        <v>0</v>
      </c>
      <c r="AT106" s="28" t="s">
        <v>73</v>
      </c>
      <c r="AU106" s="27" t="s">
        <v>76</v>
      </c>
      <c r="AV106" s="26" t="s">
        <v>75</v>
      </c>
    </row>
    <row r="107" spans="1:48" s="25" customFormat="1" x14ac:dyDescent="0.2">
      <c r="A107" s="32">
        <v>2111877</v>
      </c>
      <c r="B107" s="32" t="s">
        <v>485</v>
      </c>
      <c r="C107" s="28" t="s">
        <v>81</v>
      </c>
      <c r="D107" s="28"/>
      <c r="E107" s="28"/>
      <c r="F107" s="28"/>
      <c r="G107" s="28"/>
      <c r="H107" s="28"/>
      <c r="I107" s="28"/>
      <c r="J107" s="28"/>
      <c r="K107" s="28"/>
      <c r="L107" s="30">
        <v>1</v>
      </c>
      <c r="M107" s="28"/>
      <c r="N107" s="28"/>
      <c r="O107" s="28" t="s">
        <v>281</v>
      </c>
      <c r="P107" s="31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 t="b">
        <f t="shared" si="23"/>
        <v>1</v>
      </c>
      <c r="AO107" s="28" t="b">
        <f t="shared" si="24"/>
        <v>0</v>
      </c>
      <c r="AP107" s="28"/>
      <c r="AQ107" s="28">
        <f>COUNTIF(D107:F107,100%)</f>
        <v>0</v>
      </c>
      <c r="AR107" s="28"/>
      <c r="AS107" s="28">
        <f>COUNTIF(G107:O107,100%)</f>
        <v>1</v>
      </c>
      <c r="AT107" s="28" t="s">
        <v>294</v>
      </c>
      <c r="AU107" s="27" t="s">
        <v>293</v>
      </c>
      <c r="AV107" s="26" t="s">
        <v>292</v>
      </c>
    </row>
    <row r="108" spans="1:48" s="25" customFormat="1" ht="28.5" x14ac:dyDescent="0.2">
      <c r="A108" s="32">
        <v>2125808</v>
      </c>
      <c r="B108" s="32"/>
      <c r="C108" s="28" t="s">
        <v>70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 t="s">
        <v>281</v>
      </c>
      <c r="P108" s="31"/>
      <c r="Q108" s="28"/>
      <c r="R108" s="30">
        <v>1</v>
      </c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 t="b">
        <f t="shared" si="23"/>
        <v>0</v>
      </c>
      <c r="AO108" s="28" t="b">
        <f t="shared" si="24"/>
        <v>1</v>
      </c>
      <c r="AP108" s="28" t="b">
        <f>COUNTIF(P108:Y108,100%) &gt;0</f>
        <v>1</v>
      </c>
      <c r="AQ108" s="29">
        <f>COUNTIF(P108:Y108,100%)</f>
        <v>1</v>
      </c>
      <c r="AR108" s="28" t="b">
        <f>COUNTIF(Z108:AL108,100%) &gt;0</f>
        <v>0</v>
      </c>
      <c r="AS108" s="29">
        <f>COUNTIF(Z108:AL108,100%)</f>
        <v>0</v>
      </c>
      <c r="AT108" s="28" t="s">
        <v>69</v>
      </c>
      <c r="AU108" s="27" t="s">
        <v>72</v>
      </c>
      <c r="AV108" s="26" t="s">
        <v>71</v>
      </c>
    </row>
    <row r="109" spans="1:48" s="25" customFormat="1" x14ac:dyDescent="0.2">
      <c r="A109" s="32">
        <v>2127789</v>
      </c>
      <c r="B109" s="32"/>
      <c r="C109" s="28" t="s">
        <v>291</v>
      </c>
      <c r="D109" s="28"/>
      <c r="E109" s="30">
        <v>1</v>
      </c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31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 t="b">
        <f t="shared" si="23"/>
        <v>1</v>
      </c>
      <c r="AO109" s="28" t="b">
        <f t="shared" si="24"/>
        <v>0</v>
      </c>
      <c r="AP109" s="28"/>
      <c r="AQ109" s="28">
        <f>COUNTIF(D109:F109,100%)</f>
        <v>1</v>
      </c>
      <c r="AR109" s="28"/>
      <c r="AS109" s="28">
        <f>COUNTIF(G109:O109,100%)</f>
        <v>0</v>
      </c>
      <c r="AT109" s="28" t="s">
        <v>290</v>
      </c>
      <c r="AU109" s="27" t="s">
        <v>289</v>
      </c>
      <c r="AV109" s="26" t="s">
        <v>66</v>
      </c>
    </row>
    <row r="110" spans="1:48" s="25" customFormat="1" x14ac:dyDescent="0.2">
      <c r="A110" s="50">
        <v>2167252</v>
      </c>
      <c r="B110" s="50" t="s">
        <v>485</v>
      </c>
      <c r="C110" s="6" t="s">
        <v>81</v>
      </c>
      <c r="D110" s="6"/>
      <c r="E110" s="6"/>
      <c r="F110" s="6"/>
      <c r="G110" s="6"/>
      <c r="H110" s="6"/>
      <c r="I110" s="49">
        <v>1</v>
      </c>
      <c r="J110" s="6"/>
      <c r="K110" s="6"/>
      <c r="L110" s="6"/>
      <c r="M110" s="6"/>
      <c r="N110" s="6"/>
      <c r="O110" s="6" t="s">
        <v>281</v>
      </c>
      <c r="P110" s="31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 t="b">
        <f t="shared" si="23"/>
        <v>1</v>
      </c>
      <c r="AO110" s="6" t="b">
        <f t="shared" si="24"/>
        <v>0</v>
      </c>
      <c r="AP110" s="6"/>
      <c r="AQ110" s="6">
        <f>COUNTIF(D110:F110,100%)</f>
        <v>0</v>
      </c>
      <c r="AR110" s="6"/>
      <c r="AS110" s="6">
        <f>COUNTIF(G110:O110,100%)</f>
        <v>1</v>
      </c>
      <c r="AT110" s="6" t="s">
        <v>288</v>
      </c>
      <c r="AU110" s="9" t="s">
        <v>287</v>
      </c>
      <c r="AV110" s="8" t="s">
        <v>286</v>
      </c>
    </row>
    <row r="111" spans="1:48" s="25" customFormat="1" x14ac:dyDescent="0.2">
      <c r="A111" s="32">
        <v>2176220</v>
      </c>
      <c r="B111" s="32" t="s">
        <v>486</v>
      </c>
      <c r="C111" s="28" t="s">
        <v>74</v>
      </c>
      <c r="D111" s="28"/>
      <c r="E111" s="30">
        <v>1</v>
      </c>
      <c r="F111" s="28"/>
      <c r="G111" s="28"/>
      <c r="H111" s="28"/>
      <c r="I111" s="28"/>
      <c r="J111" s="28"/>
      <c r="K111" s="28"/>
      <c r="L111" s="28"/>
      <c r="M111" s="28"/>
      <c r="N111" s="28"/>
      <c r="O111" s="28" t="s">
        <v>281</v>
      </c>
      <c r="P111" s="31"/>
      <c r="Q111" s="28"/>
      <c r="R111" s="28"/>
      <c r="S111" s="28"/>
      <c r="T111" s="28"/>
      <c r="U111" s="28"/>
      <c r="V111" s="28"/>
      <c r="W111" s="30">
        <v>1</v>
      </c>
      <c r="X111" s="30">
        <v>1</v>
      </c>
      <c r="Y111" s="28"/>
      <c r="Z111" s="30">
        <v>1</v>
      </c>
      <c r="AA111" s="28"/>
      <c r="AB111" s="28"/>
      <c r="AC111" s="28"/>
      <c r="AD111" s="28"/>
      <c r="AE111" s="28"/>
      <c r="AF111" s="28"/>
      <c r="AG111" s="28"/>
      <c r="AH111" s="28"/>
      <c r="AI111" s="28"/>
      <c r="AJ111" s="30">
        <v>1</v>
      </c>
      <c r="AK111" s="28"/>
      <c r="AL111" s="30">
        <v>1</v>
      </c>
      <c r="AM111" s="30"/>
      <c r="AN111" s="30" t="b">
        <f t="shared" si="23"/>
        <v>1</v>
      </c>
      <c r="AO111" s="30" t="b">
        <f t="shared" si="24"/>
        <v>1</v>
      </c>
      <c r="AP111" s="28" t="b">
        <f>COUNTIF(P111:Y111,100%) &gt;0</f>
        <v>1</v>
      </c>
      <c r="AQ111" s="29">
        <f>COUNTIF(P111:Y111,100%)</f>
        <v>2</v>
      </c>
      <c r="AR111" s="28" t="b">
        <f>COUNTIF(Z111:AL111,100%) &gt;0</f>
        <v>1</v>
      </c>
      <c r="AS111" s="29">
        <f>COUNTIF(Z111:AL111,100%)</f>
        <v>3</v>
      </c>
      <c r="AT111" s="28" t="s">
        <v>68</v>
      </c>
      <c r="AU111" s="27" t="s">
        <v>67</v>
      </c>
      <c r="AV111" s="26" t="s">
        <v>66</v>
      </c>
    </row>
    <row r="112" spans="1:48" s="25" customFormat="1" x14ac:dyDescent="0.2">
      <c r="A112" s="50">
        <v>2176310</v>
      </c>
      <c r="B112" s="50" t="s">
        <v>486</v>
      </c>
      <c r="C112" s="6" t="s">
        <v>74</v>
      </c>
      <c r="D112" s="6"/>
      <c r="E112" s="6"/>
      <c r="F112" s="6"/>
      <c r="G112" s="6"/>
      <c r="H112" s="49">
        <v>1</v>
      </c>
      <c r="I112" s="49">
        <v>1</v>
      </c>
      <c r="J112" s="6"/>
      <c r="K112" s="49">
        <v>1</v>
      </c>
      <c r="L112" s="49">
        <v>1</v>
      </c>
      <c r="M112" s="6"/>
      <c r="N112" s="6"/>
      <c r="O112" s="6" t="s">
        <v>281</v>
      </c>
      <c r="P112" s="31"/>
      <c r="Q112" s="49">
        <v>1</v>
      </c>
      <c r="R112" s="6"/>
      <c r="S112" s="6"/>
      <c r="T112" s="6"/>
      <c r="U112" s="49">
        <v>1</v>
      </c>
      <c r="V112" s="49">
        <v>1</v>
      </c>
      <c r="W112" s="6"/>
      <c r="X112" s="6"/>
      <c r="Y112" s="49">
        <v>1</v>
      </c>
      <c r="Z112" s="6"/>
      <c r="AA112" s="49">
        <v>1</v>
      </c>
      <c r="AB112" s="6"/>
      <c r="AC112" s="6"/>
      <c r="AD112" s="6"/>
      <c r="AE112" s="6"/>
      <c r="AF112" s="6"/>
      <c r="AG112" s="6"/>
      <c r="AH112" s="6"/>
      <c r="AI112" s="49">
        <v>1</v>
      </c>
      <c r="AJ112" s="6"/>
      <c r="AK112" s="49">
        <v>1</v>
      </c>
      <c r="AL112" s="6"/>
      <c r="AM112" s="6"/>
      <c r="AN112" s="6" t="b">
        <f t="shared" si="23"/>
        <v>1</v>
      </c>
      <c r="AO112" s="6" t="b">
        <f t="shared" si="24"/>
        <v>1</v>
      </c>
      <c r="AP112" s="6" t="b">
        <f>COUNTIF(P112:Y112,100%) &gt;0</f>
        <v>1</v>
      </c>
      <c r="AQ112" s="5">
        <f>COUNTIF(P112:Y112,100%)</f>
        <v>4</v>
      </c>
      <c r="AR112" s="6" t="b">
        <f>COUNTIF(Z112:AL112,100%) &gt;0</f>
        <v>1</v>
      </c>
      <c r="AS112" s="5">
        <f>COUNTIF(Z112:AL112,100%)</f>
        <v>3</v>
      </c>
      <c r="AT112" s="6" t="s">
        <v>65</v>
      </c>
      <c r="AU112" s="9" t="s">
        <v>67</v>
      </c>
      <c r="AV112" s="8" t="s">
        <v>66</v>
      </c>
    </row>
    <row r="114" spans="1:48" x14ac:dyDescent="0.2">
      <c r="D114" s="21">
        <f t="shared" ref="D114:O114" si="27">COUNTIF(D3:D112,"100%")</f>
        <v>2</v>
      </c>
      <c r="E114" s="21">
        <f t="shared" si="27"/>
        <v>6</v>
      </c>
      <c r="F114" s="21">
        <f t="shared" si="27"/>
        <v>5</v>
      </c>
      <c r="G114" s="21">
        <f t="shared" si="27"/>
        <v>5</v>
      </c>
      <c r="H114" s="21">
        <f t="shared" si="27"/>
        <v>3</v>
      </c>
      <c r="I114" s="21">
        <f t="shared" si="27"/>
        <v>4</v>
      </c>
      <c r="J114" s="21">
        <f t="shared" si="27"/>
        <v>3</v>
      </c>
      <c r="K114" s="21">
        <f t="shared" si="27"/>
        <v>6</v>
      </c>
      <c r="L114" s="21">
        <f t="shared" si="27"/>
        <v>7</v>
      </c>
      <c r="M114" s="21">
        <f t="shared" si="27"/>
        <v>2</v>
      </c>
      <c r="N114" s="21">
        <f t="shared" si="27"/>
        <v>3</v>
      </c>
      <c r="O114" s="21">
        <f t="shared" si="27"/>
        <v>3</v>
      </c>
      <c r="P114" s="21">
        <f t="shared" ref="P114:AL114" si="28">COUNTIF(P3:P112,"100%")</f>
        <v>1</v>
      </c>
      <c r="Q114" s="21">
        <f t="shared" si="28"/>
        <v>4</v>
      </c>
      <c r="R114" s="21">
        <f t="shared" si="28"/>
        <v>4</v>
      </c>
      <c r="S114" s="21">
        <f t="shared" si="28"/>
        <v>7</v>
      </c>
      <c r="T114" s="21">
        <f t="shared" si="28"/>
        <v>1</v>
      </c>
      <c r="U114" s="21">
        <f t="shared" si="28"/>
        <v>6</v>
      </c>
      <c r="V114" s="21">
        <f t="shared" si="28"/>
        <v>5</v>
      </c>
      <c r="W114" s="21">
        <f t="shared" si="28"/>
        <v>5</v>
      </c>
      <c r="X114" s="21">
        <f t="shared" si="28"/>
        <v>6</v>
      </c>
      <c r="Y114" s="21">
        <f t="shared" si="28"/>
        <v>6</v>
      </c>
      <c r="Z114" s="21">
        <f t="shared" si="28"/>
        <v>5</v>
      </c>
      <c r="AA114" s="21">
        <f t="shared" si="28"/>
        <v>4</v>
      </c>
      <c r="AB114" s="21">
        <f t="shared" si="28"/>
        <v>4</v>
      </c>
      <c r="AC114" s="21">
        <f t="shared" si="28"/>
        <v>1</v>
      </c>
      <c r="AD114" s="21">
        <f t="shared" si="28"/>
        <v>6</v>
      </c>
      <c r="AE114" s="21">
        <f t="shared" si="28"/>
        <v>1</v>
      </c>
      <c r="AF114" s="21">
        <f t="shared" si="28"/>
        <v>1</v>
      </c>
      <c r="AG114" s="21">
        <f t="shared" si="28"/>
        <v>1</v>
      </c>
      <c r="AH114" s="21">
        <f t="shared" si="28"/>
        <v>1</v>
      </c>
      <c r="AI114" s="21">
        <f t="shared" si="28"/>
        <v>4</v>
      </c>
      <c r="AJ114" s="21">
        <f t="shared" si="28"/>
        <v>11</v>
      </c>
      <c r="AK114" s="21">
        <f t="shared" si="28"/>
        <v>33</v>
      </c>
      <c r="AL114" s="21">
        <f t="shared" si="28"/>
        <v>6</v>
      </c>
    </row>
    <row r="119" spans="1:48" s="25" customFormat="1" x14ac:dyDescent="0.2">
      <c r="A119" s="32">
        <v>12864</v>
      </c>
      <c r="B119" s="32" t="s">
        <v>485</v>
      </c>
      <c r="C119" s="28" t="s">
        <v>110</v>
      </c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30">
        <v>1</v>
      </c>
      <c r="O119" s="28" t="s">
        <v>281</v>
      </c>
      <c r="P119" s="31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 t="b">
        <v>1</v>
      </c>
      <c r="AO119" s="28" t="b">
        <v>0</v>
      </c>
      <c r="AP119" s="28"/>
      <c r="AQ119" s="28">
        <v>0</v>
      </c>
      <c r="AR119" s="28"/>
      <c r="AS119" s="28">
        <v>1</v>
      </c>
      <c r="AT119" s="28" t="s">
        <v>355</v>
      </c>
      <c r="AU119" s="27" t="s">
        <v>354</v>
      </c>
      <c r="AV119" s="26" t="s">
        <v>353</v>
      </c>
    </row>
    <row r="120" spans="1:48" s="25" customFormat="1" x14ac:dyDescent="0.2">
      <c r="A120" s="36">
        <v>101693</v>
      </c>
      <c r="B120" s="36"/>
      <c r="C120" s="35" t="s">
        <v>114</v>
      </c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 t="s">
        <v>281</v>
      </c>
      <c r="P120" s="31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30">
        <v>1</v>
      </c>
      <c r="AK120" s="28"/>
      <c r="AL120" s="28"/>
      <c r="AM120" s="28"/>
      <c r="AN120" s="28" t="b">
        <v>0</v>
      </c>
      <c r="AO120" s="28" t="b">
        <v>1</v>
      </c>
      <c r="AP120" s="28" t="b">
        <v>0</v>
      </c>
      <c r="AQ120" s="29">
        <v>0</v>
      </c>
      <c r="AR120" s="28" t="b">
        <v>1</v>
      </c>
      <c r="AS120" s="29">
        <v>1</v>
      </c>
      <c r="AT120" s="35" t="s">
        <v>236</v>
      </c>
      <c r="AU120" s="34" t="s">
        <v>237</v>
      </c>
      <c r="AV120" s="33" t="s">
        <v>66</v>
      </c>
    </row>
    <row r="121" spans="1:48" s="25" customFormat="1" ht="16.5" customHeight="1" x14ac:dyDescent="0.2">
      <c r="A121" s="32">
        <v>102841</v>
      </c>
      <c r="B121" s="32"/>
      <c r="C121" s="28" t="s">
        <v>74</v>
      </c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 t="s">
        <v>281</v>
      </c>
      <c r="P121" s="31"/>
      <c r="Q121" s="28"/>
      <c r="R121" s="28"/>
      <c r="S121" s="28"/>
      <c r="T121" s="28"/>
      <c r="U121" s="28"/>
      <c r="V121" s="30">
        <v>1</v>
      </c>
      <c r="W121" s="30">
        <v>1</v>
      </c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 t="b">
        <v>0</v>
      </c>
      <c r="AO121" s="28" t="b">
        <v>1</v>
      </c>
      <c r="AP121" s="28" t="b">
        <v>1</v>
      </c>
      <c r="AQ121" s="29">
        <v>2</v>
      </c>
      <c r="AR121" s="28" t="b">
        <v>0</v>
      </c>
      <c r="AS121" s="29">
        <v>0</v>
      </c>
      <c r="AT121" s="28" t="s">
        <v>235</v>
      </c>
      <c r="AU121" s="27" t="s">
        <v>234</v>
      </c>
      <c r="AV121" s="26" t="s">
        <v>233</v>
      </c>
    </row>
    <row r="122" spans="1:48" s="25" customFormat="1" x14ac:dyDescent="0.2">
      <c r="A122" s="36">
        <v>102850</v>
      </c>
      <c r="B122" s="36"/>
      <c r="C122" s="35" t="s">
        <v>114</v>
      </c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 t="s">
        <v>281</v>
      </c>
      <c r="P122" s="31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30">
        <v>1</v>
      </c>
      <c r="AE122" s="28"/>
      <c r="AF122" s="28"/>
      <c r="AG122" s="28"/>
      <c r="AH122" s="28"/>
      <c r="AI122" s="28"/>
      <c r="AJ122" s="28"/>
      <c r="AK122" s="28"/>
      <c r="AL122" s="28"/>
      <c r="AM122" s="28"/>
      <c r="AN122" s="28" t="b">
        <v>0</v>
      </c>
      <c r="AO122" s="28" t="b">
        <v>1</v>
      </c>
      <c r="AP122" s="28" t="b">
        <v>0</v>
      </c>
      <c r="AQ122" s="29">
        <v>0</v>
      </c>
      <c r="AR122" s="28" t="b">
        <v>1</v>
      </c>
      <c r="AS122" s="29">
        <v>1</v>
      </c>
      <c r="AT122" s="35" t="s">
        <v>232</v>
      </c>
      <c r="AU122" s="34" t="s">
        <v>234</v>
      </c>
      <c r="AV122" s="33" t="s">
        <v>233</v>
      </c>
    </row>
    <row r="123" spans="1:48" s="25" customFormat="1" x14ac:dyDescent="0.2">
      <c r="A123" s="36"/>
      <c r="B123" s="36"/>
      <c r="C123" s="35"/>
      <c r="D123" s="29">
        <f t="shared" ref="D123:AK123" si="29">COUNT(D121:D122)</f>
        <v>0</v>
      </c>
      <c r="E123" s="29">
        <f t="shared" si="29"/>
        <v>0</v>
      </c>
      <c r="F123" s="29">
        <f t="shared" si="29"/>
        <v>0</v>
      </c>
      <c r="G123" s="29">
        <f t="shared" si="29"/>
        <v>0</v>
      </c>
      <c r="H123" s="29">
        <f t="shared" si="29"/>
        <v>0</v>
      </c>
      <c r="I123" s="29">
        <f t="shared" si="29"/>
        <v>0</v>
      </c>
      <c r="J123" s="29">
        <f t="shared" si="29"/>
        <v>0</v>
      </c>
      <c r="K123" s="29">
        <f t="shared" si="29"/>
        <v>0</v>
      </c>
      <c r="L123" s="29">
        <f t="shared" si="29"/>
        <v>0</v>
      </c>
      <c r="M123" s="29">
        <f t="shared" si="29"/>
        <v>0</v>
      </c>
      <c r="N123" s="29">
        <f t="shared" si="29"/>
        <v>0</v>
      </c>
      <c r="O123" s="29">
        <f t="shared" si="29"/>
        <v>0</v>
      </c>
      <c r="P123" s="29">
        <f t="shared" si="29"/>
        <v>0</v>
      </c>
      <c r="Q123" s="29">
        <f t="shared" si="29"/>
        <v>0</v>
      </c>
      <c r="R123" s="29">
        <f t="shared" si="29"/>
        <v>0</v>
      </c>
      <c r="S123" s="29">
        <f t="shared" si="29"/>
        <v>0</v>
      </c>
      <c r="T123" s="29">
        <f t="shared" si="29"/>
        <v>0</v>
      </c>
      <c r="U123" s="29">
        <f t="shared" si="29"/>
        <v>0</v>
      </c>
      <c r="V123" s="29">
        <f t="shared" si="29"/>
        <v>1</v>
      </c>
      <c r="W123" s="29">
        <f t="shared" si="29"/>
        <v>1</v>
      </c>
      <c r="X123" s="29">
        <f t="shared" si="29"/>
        <v>0</v>
      </c>
      <c r="Y123" s="29">
        <f t="shared" si="29"/>
        <v>0</v>
      </c>
      <c r="Z123" s="29">
        <f t="shared" si="29"/>
        <v>0</v>
      </c>
      <c r="AA123" s="29">
        <f t="shared" si="29"/>
        <v>0</v>
      </c>
      <c r="AB123" s="29">
        <f t="shared" si="29"/>
        <v>0</v>
      </c>
      <c r="AC123" s="29">
        <f t="shared" si="29"/>
        <v>0</v>
      </c>
      <c r="AD123" s="29">
        <f t="shared" si="29"/>
        <v>1</v>
      </c>
      <c r="AE123" s="29">
        <f t="shared" si="29"/>
        <v>0</v>
      </c>
      <c r="AF123" s="29">
        <f t="shared" si="29"/>
        <v>0</v>
      </c>
      <c r="AG123" s="29">
        <f t="shared" si="29"/>
        <v>0</v>
      </c>
      <c r="AH123" s="29">
        <f t="shared" si="29"/>
        <v>0</v>
      </c>
      <c r="AI123" s="29">
        <f t="shared" si="29"/>
        <v>0</v>
      </c>
      <c r="AJ123" s="29">
        <f t="shared" si="29"/>
        <v>0</v>
      </c>
      <c r="AK123" s="29">
        <f t="shared" si="29"/>
        <v>0</v>
      </c>
      <c r="AL123" s="29">
        <f>COUNT(AL121:AL122)</f>
        <v>0</v>
      </c>
      <c r="AM123" s="28"/>
      <c r="AN123" s="28"/>
      <c r="AO123" s="28"/>
      <c r="AP123" s="28"/>
      <c r="AQ123" s="29"/>
      <c r="AR123" s="28"/>
      <c r="AT123" s="35"/>
      <c r="AU123" s="34" t="s">
        <v>234</v>
      </c>
      <c r="AV123" s="33" t="s">
        <v>233</v>
      </c>
    </row>
    <row r="124" spans="1:48" s="25" customFormat="1" x14ac:dyDescent="0.2">
      <c r="A124" s="36"/>
      <c r="B124" s="36"/>
      <c r="C124" s="35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31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30"/>
      <c r="AE124" s="28"/>
      <c r="AF124" s="28"/>
      <c r="AG124" s="28"/>
      <c r="AH124" s="28"/>
      <c r="AI124" s="28"/>
      <c r="AJ124" s="28"/>
      <c r="AK124" s="28"/>
      <c r="AM124" s="28"/>
      <c r="AN124" s="28"/>
      <c r="AO124" s="28"/>
      <c r="AP124" s="28"/>
      <c r="AQ124" s="29"/>
      <c r="AR124" s="28"/>
      <c r="AS124" s="29"/>
      <c r="AT124" s="35"/>
      <c r="AU124" s="34"/>
      <c r="AV124" s="33"/>
    </row>
    <row r="125" spans="1:48" s="25" customFormat="1" x14ac:dyDescent="0.2">
      <c r="A125" s="36">
        <v>103283</v>
      </c>
      <c r="B125" s="36" t="s">
        <v>485</v>
      </c>
      <c r="C125" s="35" t="s">
        <v>81</v>
      </c>
      <c r="D125" s="28"/>
      <c r="E125" s="28"/>
      <c r="F125" s="28"/>
      <c r="G125" s="28"/>
      <c r="H125" s="28"/>
      <c r="I125" s="28"/>
      <c r="J125" s="28"/>
      <c r="K125" s="28"/>
      <c r="L125" s="30">
        <v>1</v>
      </c>
      <c r="M125" s="28"/>
      <c r="N125" s="28"/>
      <c r="O125" s="28"/>
      <c r="P125" s="31"/>
      <c r="Q125" s="28"/>
      <c r="R125" s="28"/>
      <c r="S125" s="28"/>
      <c r="T125" s="28"/>
      <c r="U125" s="30">
        <v>1</v>
      </c>
      <c r="V125" s="28"/>
      <c r="W125" s="28"/>
      <c r="X125" s="30">
        <v>1</v>
      </c>
      <c r="Y125" s="30">
        <v>1</v>
      </c>
      <c r="Z125" s="28"/>
      <c r="AA125" s="30">
        <v>1</v>
      </c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 t="b">
        <v>1</v>
      </c>
      <c r="AO125" s="28" t="b">
        <v>1</v>
      </c>
      <c r="AP125" s="28" t="b">
        <v>1</v>
      </c>
      <c r="AQ125" s="28">
        <v>3</v>
      </c>
      <c r="AR125" s="28" t="b">
        <v>1</v>
      </c>
      <c r="AS125" s="28">
        <v>1</v>
      </c>
      <c r="AT125" s="35" t="s">
        <v>230</v>
      </c>
      <c r="AU125" s="34" t="s">
        <v>229</v>
      </c>
      <c r="AV125" s="33" t="s">
        <v>228</v>
      </c>
    </row>
    <row r="126" spans="1:48" s="25" customFormat="1" x14ac:dyDescent="0.2">
      <c r="A126" s="36">
        <v>103376</v>
      </c>
      <c r="B126" s="36"/>
      <c r="C126" s="35" t="s">
        <v>114</v>
      </c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31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30">
        <v>1</v>
      </c>
      <c r="AK126" s="28"/>
      <c r="AL126" s="28"/>
      <c r="AM126" s="28"/>
      <c r="AN126" s="28" t="b">
        <v>0</v>
      </c>
      <c r="AO126" s="28" t="b">
        <v>1</v>
      </c>
      <c r="AP126" s="28" t="b">
        <v>0</v>
      </c>
      <c r="AQ126" s="29">
        <v>0</v>
      </c>
      <c r="AR126" s="28" t="b">
        <v>1</v>
      </c>
      <c r="AS126" s="29">
        <v>1</v>
      </c>
      <c r="AT126" s="35" t="s">
        <v>227</v>
      </c>
      <c r="AU126" s="34" t="s">
        <v>229</v>
      </c>
      <c r="AV126" s="33" t="s">
        <v>228</v>
      </c>
    </row>
    <row r="127" spans="1:48" s="25" customFormat="1" x14ac:dyDescent="0.2">
      <c r="A127" s="36"/>
      <c r="B127" s="36"/>
      <c r="C127" s="35"/>
      <c r="D127" s="29">
        <f t="shared" ref="D127:AK127" si="30">COUNT(D125:D126)</f>
        <v>0</v>
      </c>
      <c r="E127" s="29">
        <f t="shared" si="30"/>
        <v>0</v>
      </c>
      <c r="F127" s="29">
        <f t="shared" si="30"/>
        <v>0</v>
      </c>
      <c r="G127" s="29">
        <f t="shared" si="30"/>
        <v>0</v>
      </c>
      <c r="H127" s="29">
        <f t="shared" si="30"/>
        <v>0</v>
      </c>
      <c r="I127" s="29">
        <f t="shared" si="30"/>
        <v>0</v>
      </c>
      <c r="J127" s="29">
        <f t="shared" si="30"/>
        <v>0</v>
      </c>
      <c r="K127" s="29">
        <f t="shared" si="30"/>
        <v>0</v>
      </c>
      <c r="L127" s="29">
        <f t="shared" si="30"/>
        <v>1</v>
      </c>
      <c r="M127" s="29">
        <f t="shared" si="30"/>
        <v>0</v>
      </c>
      <c r="N127" s="29">
        <f t="shared" si="30"/>
        <v>0</v>
      </c>
      <c r="O127" s="29">
        <f t="shared" si="30"/>
        <v>0</v>
      </c>
      <c r="P127" s="29">
        <f t="shared" si="30"/>
        <v>0</v>
      </c>
      <c r="Q127" s="29">
        <f t="shared" si="30"/>
        <v>0</v>
      </c>
      <c r="R127" s="29">
        <f t="shared" si="30"/>
        <v>0</v>
      </c>
      <c r="S127" s="29">
        <f t="shared" si="30"/>
        <v>0</v>
      </c>
      <c r="T127" s="29">
        <f t="shared" si="30"/>
        <v>0</v>
      </c>
      <c r="U127" s="29">
        <f t="shared" si="30"/>
        <v>1</v>
      </c>
      <c r="V127" s="29">
        <f t="shared" si="30"/>
        <v>0</v>
      </c>
      <c r="W127" s="29">
        <f t="shared" si="30"/>
        <v>0</v>
      </c>
      <c r="X127" s="29">
        <f t="shared" si="30"/>
        <v>1</v>
      </c>
      <c r="Y127" s="29">
        <f t="shared" si="30"/>
        <v>1</v>
      </c>
      <c r="Z127" s="29">
        <f t="shared" si="30"/>
        <v>0</v>
      </c>
      <c r="AA127" s="29">
        <f t="shared" si="30"/>
        <v>1</v>
      </c>
      <c r="AB127" s="29">
        <f t="shared" si="30"/>
        <v>0</v>
      </c>
      <c r="AC127" s="29">
        <f t="shared" si="30"/>
        <v>0</v>
      </c>
      <c r="AD127" s="29">
        <f t="shared" si="30"/>
        <v>0</v>
      </c>
      <c r="AE127" s="29">
        <f t="shared" si="30"/>
        <v>0</v>
      </c>
      <c r="AF127" s="29">
        <f t="shared" si="30"/>
        <v>0</v>
      </c>
      <c r="AG127" s="29">
        <f t="shared" si="30"/>
        <v>0</v>
      </c>
      <c r="AH127" s="29">
        <f t="shared" si="30"/>
        <v>0</v>
      </c>
      <c r="AI127" s="29">
        <f t="shared" si="30"/>
        <v>0</v>
      </c>
      <c r="AJ127" s="29">
        <f t="shared" si="30"/>
        <v>1</v>
      </c>
      <c r="AK127" s="29">
        <f t="shared" si="30"/>
        <v>0</v>
      </c>
      <c r="AL127" s="29">
        <f>COUNT(AL125:AL126)</f>
        <v>0</v>
      </c>
      <c r="AM127" s="28"/>
      <c r="AN127" s="28"/>
      <c r="AO127" s="28"/>
      <c r="AP127" s="28"/>
      <c r="AQ127" s="29"/>
      <c r="AR127" s="28"/>
      <c r="AS127" s="29"/>
      <c r="AT127" s="35"/>
      <c r="AU127" s="34" t="s">
        <v>229</v>
      </c>
      <c r="AV127" s="33" t="s">
        <v>228</v>
      </c>
    </row>
    <row r="128" spans="1:48" s="25" customFormat="1" x14ac:dyDescent="0.2">
      <c r="A128" s="36"/>
      <c r="B128" s="36"/>
      <c r="C128" s="35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31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30"/>
      <c r="AK128" s="28"/>
      <c r="AL128" s="28"/>
      <c r="AM128" s="28"/>
      <c r="AN128" s="28"/>
      <c r="AO128" s="28"/>
      <c r="AP128" s="28"/>
      <c r="AQ128" s="29"/>
      <c r="AR128" s="28"/>
      <c r="AS128" s="29"/>
      <c r="AT128" s="35"/>
      <c r="AU128" s="34"/>
      <c r="AV128" s="33"/>
    </row>
    <row r="129" spans="1:48" s="25" customFormat="1" x14ac:dyDescent="0.2">
      <c r="A129" s="36">
        <v>103845</v>
      </c>
      <c r="B129" s="36"/>
      <c r="C129" s="35" t="s">
        <v>215</v>
      </c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31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30">
        <v>1</v>
      </c>
      <c r="AK129" s="28"/>
      <c r="AL129" s="28"/>
      <c r="AM129" s="28"/>
      <c r="AN129" s="28" t="b">
        <v>0</v>
      </c>
      <c r="AO129" s="28" t="b">
        <v>1</v>
      </c>
      <c r="AP129" s="28" t="b">
        <v>0</v>
      </c>
      <c r="AQ129" s="29">
        <v>0</v>
      </c>
      <c r="AR129" s="28" t="b">
        <v>1</v>
      </c>
      <c r="AS129" s="29">
        <v>1</v>
      </c>
      <c r="AT129" s="35" t="s">
        <v>226</v>
      </c>
      <c r="AU129" s="34" t="s">
        <v>223</v>
      </c>
      <c r="AV129" s="33" t="s">
        <v>222</v>
      </c>
    </row>
    <row r="130" spans="1:48" s="25" customFormat="1" x14ac:dyDescent="0.2">
      <c r="A130" s="36">
        <v>103909</v>
      </c>
      <c r="B130" s="36"/>
      <c r="C130" s="35" t="s">
        <v>74</v>
      </c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31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30">
        <v>1</v>
      </c>
      <c r="AJ130" s="28"/>
      <c r="AK130" s="28"/>
      <c r="AL130" s="28"/>
      <c r="AM130" s="28"/>
      <c r="AN130" s="28" t="b">
        <v>0</v>
      </c>
      <c r="AO130" s="28" t="b">
        <v>1</v>
      </c>
      <c r="AP130" s="28" t="b">
        <v>0</v>
      </c>
      <c r="AQ130" s="29">
        <v>0</v>
      </c>
      <c r="AR130" s="28" t="b">
        <v>1</v>
      </c>
      <c r="AS130" s="29">
        <v>1</v>
      </c>
      <c r="AT130" s="35" t="s">
        <v>225</v>
      </c>
      <c r="AU130" s="34" t="s">
        <v>223</v>
      </c>
      <c r="AV130" s="33" t="s">
        <v>222</v>
      </c>
    </row>
    <row r="131" spans="1:48" s="25" customFormat="1" x14ac:dyDescent="0.2">
      <c r="A131" s="36">
        <v>104094</v>
      </c>
      <c r="B131" s="36"/>
      <c r="C131" s="35" t="s">
        <v>114</v>
      </c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 t="s">
        <v>281</v>
      </c>
      <c r="P131" s="31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30">
        <v>1</v>
      </c>
      <c r="AJ131" s="28"/>
      <c r="AK131" s="28"/>
      <c r="AL131" s="28"/>
      <c r="AM131" s="28"/>
      <c r="AN131" s="28" t="b">
        <v>0</v>
      </c>
      <c r="AO131" s="28" t="b">
        <v>1</v>
      </c>
      <c r="AP131" s="28" t="b">
        <v>0</v>
      </c>
      <c r="AQ131" s="29">
        <v>0</v>
      </c>
      <c r="AR131" s="28" t="b">
        <v>1</v>
      </c>
      <c r="AS131" s="29">
        <v>1</v>
      </c>
      <c r="AT131" s="35" t="s">
        <v>224</v>
      </c>
      <c r="AU131" s="34" t="s">
        <v>223</v>
      </c>
      <c r="AV131" s="33" t="s">
        <v>222</v>
      </c>
    </row>
    <row r="132" spans="1:48" s="25" customFormat="1" x14ac:dyDescent="0.2">
      <c r="A132" s="36">
        <v>104119</v>
      </c>
      <c r="B132" s="36"/>
      <c r="C132" s="35" t="s">
        <v>114</v>
      </c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 t="s">
        <v>281</v>
      </c>
      <c r="P132" s="31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30">
        <v>1</v>
      </c>
      <c r="AK132" s="28"/>
      <c r="AL132" s="28"/>
      <c r="AM132" s="28"/>
      <c r="AN132" s="28" t="b">
        <v>0</v>
      </c>
      <c r="AO132" s="28" t="b">
        <v>1</v>
      </c>
      <c r="AP132" s="28" t="b">
        <v>0</v>
      </c>
      <c r="AQ132" s="29">
        <v>0</v>
      </c>
      <c r="AR132" s="28" t="b">
        <v>1</v>
      </c>
      <c r="AS132" s="29">
        <v>1</v>
      </c>
      <c r="AT132" s="35" t="s">
        <v>221</v>
      </c>
      <c r="AU132" s="34" t="s">
        <v>223</v>
      </c>
      <c r="AV132" s="33" t="s">
        <v>222</v>
      </c>
    </row>
    <row r="133" spans="1:48" s="25" customFormat="1" x14ac:dyDescent="0.2">
      <c r="A133" s="36"/>
      <c r="B133" s="36"/>
      <c r="C133" s="35"/>
      <c r="D133" s="29">
        <f t="shared" ref="D133:AK133" si="31">COUNT(D129:D132)</f>
        <v>0</v>
      </c>
      <c r="E133" s="29">
        <f t="shared" si="31"/>
        <v>0</v>
      </c>
      <c r="F133" s="29">
        <f t="shared" si="31"/>
        <v>0</v>
      </c>
      <c r="G133" s="29">
        <f t="shared" si="31"/>
        <v>0</v>
      </c>
      <c r="H133" s="29">
        <f t="shared" si="31"/>
        <v>0</v>
      </c>
      <c r="I133" s="29">
        <f t="shared" si="31"/>
        <v>0</v>
      </c>
      <c r="J133" s="29">
        <f t="shared" si="31"/>
        <v>0</v>
      </c>
      <c r="K133" s="29">
        <f t="shared" si="31"/>
        <v>0</v>
      </c>
      <c r="L133" s="29">
        <f t="shared" si="31"/>
        <v>0</v>
      </c>
      <c r="M133" s="29">
        <f t="shared" si="31"/>
        <v>0</v>
      </c>
      <c r="N133" s="29">
        <f t="shared" si="31"/>
        <v>0</v>
      </c>
      <c r="O133" s="29">
        <f t="shared" si="31"/>
        <v>0</v>
      </c>
      <c r="P133" s="29">
        <f t="shared" si="31"/>
        <v>0</v>
      </c>
      <c r="Q133" s="29">
        <f t="shared" si="31"/>
        <v>0</v>
      </c>
      <c r="R133" s="29">
        <f t="shared" si="31"/>
        <v>0</v>
      </c>
      <c r="S133" s="29">
        <f t="shared" si="31"/>
        <v>0</v>
      </c>
      <c r="T133" s="29">
        <f t="shared" si="31"/>
        <v>0</v>
      </c>
      <c r="U133" s="29">
        <f t="shared" si="31"/>
        <v>0</v>
      </c>
      <c r="V133" s="29">
        <f t="shared" si="31"/>
        <v>0</v>
      </c>
      <c r="W133" s="29">
        <f t="shared" si="31"/>
        <v>0</v>
      </c>
      <c r="X133" s="29">
        <f t="shared" si="31"/>
        <v>0</v>
      </c>
      <c r="Y133" s="29">
        <f t="shared" si="31"/>
        <v>0</v>
      </c>
      <c r="Z133" s="29">
        <f t="shared" si="31"/>
        <v>0</v>
      </c>
      <c r="AA133" s="29">
        <f t="shared" si="31"/>
        <v>0</v>
      </c>
      <c r="AB133" s="29">
        <f t="shared" si="31"/>
        <v>0</v>
      </c>
      <c r="AC133" s="29">
        <f t="shared" si="31"/>
        <v>0</v>
      </c>
      <c r="AD133" s="29">
        <f t="shared" si="31"/>
        <v>0</v>
      </c>
      <c r="AE133" s="29">
        <f t="shared" si="31"/>
        <v>0</v>
      </c>
      <c r="AF133" s="29">
        <f t="shared" si="31"/>
        <v>0</v>
      </c>
      <c r="AG133" s="29">
        <f t="shared" si="31"/>
        <v>0</v>
      </c>
      <c r="AH133" s="29">
        <f t="shared" si="31"/>
        <v>0</v>
      </c>
      <c r="AI133" s="29">
        <f t="shared" si="31"/>
        <v>2</v>
      </c>
      <c r="AJ133" s="29">
        <f t="shared" si="31"/>
        <v>2</v>
      </c>
      <c r="AK133" s="29">
        <f t="shared" si="31"/>
        <v>0</v>
      </c>
      <c r="AL133" s="29">
        <f>COUNT(AL129:AL132)</f>
        <v>0</v>
      </c>
      <c r="AM133" s="28"/>
      <c r="AN133" s="28"/>
      <c r="AO133" s="28"/>
      <c r="AP133" s="28"/>
      <c r="AQ133" s="29"/>
      <c r="AR133" s="28"/>
      <c r="AS133" s="29"/>
      <c r="AT133" s="35"/>
      <c r="AU133" s="34" t="s">
        <v>223</v>
      </c>
      <c r="AV133" s="33" t="s">
        <v>222</v>
      </c>
    </row>
    <row r="134" spans="1:48" s="25" customFormat="1" x14ac:dyDescent="0.2">
      <c r="A134" s="36"/>
      <c r="B134" s="36"/>
      <c r="C134" s="35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31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30"/>
      <c r="AK134" s="28"/>
      <c r="AL134" s="28"/>
      <c r="AM134" s="28"/>
      <c r="AN134" s="28"/>
      <c r="AO134" s="28"/>
      <c r="AP134" s="28"/>
      <c r="AQ134" s="29"/>
      <c r="AR134" s="28"/>
      <c r="AS134" s="29"/>
      <c r="AT134" s="35"/>
      <c r="AU134" s="34"/>
      <c r="AV134" s="33"/>
    </row>
    <row r="135" spans="1:48" s="25" customFormat="1" x14ac:dyDescent="0.2">
      <c r="A135" s="32">
        <v>104881</v>
      </c>
      <c r="B135" s="32"/>
      <c r="C135" s="28" t="s">
        <v>352</v>
      </c>
      <c r="D135" s="28"/>
      <c r="E135" s="28"/>
      <c r="F135" s="28"/>
      <c r="G135" s="28"/>
      <c r="H135" s="28"/>
      <c r="I135" s="28"/>
      <c r="J135" s="28"/>
      <c r="K135" s="28"/>
      <c r="L135" s="30">
        <v>1</v>
      </c>
      <c r="M135" s="28"/>
      <c r="N135" s="28"/>
      <c r="O135" s="28" t="s">
        <v>281</v>
      </c>
      <c r="P135" s="31"/>
      <c r="Q135" s="28"/>
      <c r="R135" s="28"/>
      <c r="S135" s="28"/>
      <c r="T135" s="28"/>
      <c r="U135" s="28"/>
      <c r="V135" s="28"/>
      <c r="W135" s="28"/>
      <c r="X135" s="28"/>
      <c r="Y135" s="28"/>
      <c r="Z135" s="28" t="s">
        <v>281</v>
      </c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 t="b">
        <v>1</v>
      </c>
      <c r="AO135" s="28" t="b">
        <v>0</v>
      </c>
      <c r="AP135" s="28"/>
      <c r="AQ135" s="28">
        <v>0</v>
      </c>
      <c r="AR135" s="28"/>
      <c r="AS135" s="28">
        <v>1</v>
      </c>
      <c r="AT135" s="28" t="s">
        <v>351</v>
      </c>
      <c r="AU135" s="27" t="s">
        <v>217</v>
      </c>
      <c r="AV135" s="26" t="s">
        <v>216</v>
      </c>
    </row>
    <row r="136" spans="1:48" s="25" customFormat="1" x14ac:dyDescent="0.2">
      <c r="A136" s="36">
        <v>104891</v>
      </c>
      <c r="B136" s="36"/>
      <c r="C136" s="35" t="s">
        <v>103</v>
      </c>
      <c r="D136" s="28"/>
      <c r="E136" s="28"/>
      <c r="F136" s="28"/>
      <c r="G136" s="28"/>
      <c r="H136" s="28"/>
      <c r="I136" s="28"/>
      <c r="J136" s="28"/>
      <c r="K136" s="28"/>
      <c r="L136" s="28" t="s">
        <v>282</v>
      </c>
      <c r="M136" s="28"/>
      <c r="N136" s="28"/>
      <c r="O136" s="28" t="s">
        <v>281</v>
      </c>
      <c r="P136" s="31"/>
      <c r="Q136" s="28"/>
      <c r="R136" s="28"/>
      <c r="S136" s="28"/>
      <c r="T136" s="28"/>
      <c r="U136" s="28"/>
      <c r="V136" s="28"/>
      <c r="W136" s="28"/>
      <c r="X136" s="28"/>
      <c r="Y136" s="28"/>
      <c r="Z136" s="28" t="s">
        <v>281</v>
      </c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30">
        <v>1</v>
      </c>
      <c r="AM136" s="30"/>
      <c r="AN136" s="30" t="b">
        <v>0</v>
      </c>
      <c r="AO136" s="30" t="b">
        <v>1</v>
      </c>
      <c r="AP136" s="30" t="b">
        <v>0</v>
      </c>
      <c r="AQ136" s="29">
        <v>0</v>
      </c>
      <c r="AR136" s="30" t="b">
        <v>1</v>
      </c>
      <c r="AS136" s="29">
        <v>1</v>
      </c>
      <c r="AT136" s="35" t="s">
        <v>220</v>
      </c>
      <c r="AU136" s="34" t="s">
        <v>217</v>
      </c>
      <c r="AV136" s="33" t="s">
        <v>216</v>
      </c>
    </row>
    <row r="137" spans="1:48" s="25" customFormat="1" x14ac:dyDescent="0.2">
      <c r="A137" s="36">
        <v>104894</v>
      </c>
      <c r="B137" s="36" t="s">
        <v>486</v>
      </c>
      <c r="C137" s="28" t="s">
        <v>114</v>
      </c>
      <c r="D137" s="28"/>
      <c r="E137" s="28"/>
      <c r="F137" s="28"/>
      <c r="G137" s="28"/>
      <c r="H137" s="28"/>
      <c r="I137" s="28"/>
      <c r="J137" s="28"/>
      <c r="K137" s="28"/>
      <c r="L137" s="28" t="s">
        <v>282</v>
      </c>
      <c r="M137" s="30">
        <v>1</v>
      </c>
      <c r="N137" s="28"/>
      <c r="O137" s="28" t="s">
        <v>281</v>
      </c>
      <c r="P137" s="31"/>
      <c r="Q137" s="28"/>
      <c r="R137" s="28"/>
      <c r="S137" s="28"/>
      <c r="T137" s="28"/>
      <c r="U137" s="28"/>
      <c r="V137" s="28"/>
      <c r="W137" s="28"/>
      <c r="X137" s="28"/>
      <c r="Y137" s="28"/>
      <c r="Z137" s="28" t="s">
        <v>281</v>
      </c>
      <c r="AA137" s="28"/>
      <c r="AB137" s="28"/>
      <c r="AC137" s="28"/>
      <c r="AD137" s="28"/>
      <c r="AE137" s="28"/>
      <c r="AF137" s="28"/>
      <c r="AG137" s="28" t="s">
        <v>281</v>
      </c>
      <c r="AH137" s="28"/>
      <c r="AI137" s="28"/>
      <c r="AJ137" s="30">
        <v>1</v>
      </c>
      <c r="AK137" s="30">
        <v>1</v>
      </c>
      <c r="AL137" s="28"/>
      <c r="AM137" s="28"/>
      <c r="AN137" s="28" t="b">
        <v>1</v>
      </c>
      <c r="AO137" s="28" t="b">
        <v>1</v>
      </c>
      <c r="AP137" s="28" t="b">
        <v>0</v>
      </c>
      <c r="AQ137" s="29">
        <v>0</v>
      </c>
      <c r="AR137" s="28" t="b">
        <v>1</v>
      </c>
      <c r="AS137" s="29">
        <v>2</v>
      </c>
      <c r="AT137" s="28" t="s">
        <v>219</v>
      </c>
      <c r="AU137" s="27" t="s">
        <v>217</v>
      </c>
      <c r="AV137" s="26" t="s">
        <v>216</v>
      </c>
    </row>
    <row r="138" spans="1:48" s="25" customFormat="1" x14ac:dyDescent="0.2">
      <c r="A138" s="36">
        <v>104895</v>
      </c>
      <c r="B138" s="36"/>
      <c r="C138" s="35" t="s">
        <v>70</v>
      </c>
      <c r="D138" s="28"/>
      <c r="E138" s="28"/>
      <c r="F138" s="28"/>
      <c r="G138" s="28"/>
      <c r="H138" s="28"/>
      <c r="I138" s="28"/>
      <c r="J138" s="28"/>
      <c r="K138" s="28"/>
      <c r="L138" s="28" t="s">
        <v>282</v>
      </c>
      <c r="M138" s="28"/>
      <c r="N138" s="28"/>
      <c r="O138" s="28" t="s">
        <v>281</v>
      </c>
      <c r="P138" s="31"/>
      <c r="Q138" s="28"/>
      <c r="R138" s="28"/>
      <c r="S138" s="28"/>
      <c r="T138" s="28"/>
      <c r="U138" s="28"/>
      <c r="V138" s="28"/>
      <c r="W138" s="28"/>
      <c r="X138" s="28"/>
      <c r="Y138" s="28"/>
      <c r="Z138" s="28" t="s">
        <v>281</v>
      </c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30">
        <v>1</v>
      </c>
      <c r="AM138" s="30"/>
      <c r="AN138" s="30" t="b">
        <v>0</v>
      </c>
      <c r="AO138" s="30" t="b">
        <v>1</v>
      </c>
      <c r="AP138" s="30" t="b">
        <v>0</v>
      </c>
      <c r="AQ138" s="29">
        <v>0</v>
      </c>
      <c r="AR138" s="30" t="b">
        <v>1</v>
      </c>
      <c r="AS138" s="29">
        <v>1</v>
      </c>
      <c r="AT138" s="35" t="s">
        <v>218</v>
      </c>
      <c r="AU138" s="34" t="s">
        <v>217</v>
      </c>
      <c r="AV138" s="33" t="s">
        <v>216</v>
      </c>
    </row>
    <row r="139" spans="1:48" s="25" customFormat="1" x14ac:dyDescent="0.2">
      <c r="A139" s="36">
        <v>104908</v>
      </c>
      <c r="B139" s="36"/>
      <c r="C139" s="35" t="s">
        <v>215</v>
      </c>
      <c r="D139" s="28"/>
      <c r="E139" s="28"/>
      <c r="F139" s="28"/>
      <c r="G139" s="28"/>
      <c r="H139" s="28"/>
      <c r="I139" s="28"/>
      <c r="J139" s="28"/>
      <c r="K139" s="28"/>
      <c r="L139" s="28" t="s">
        <v>282</v>
      </c>
      <c r="M139" s="28"/>
      <c r="N139" s="28"/>
      <c r="O139" s="28" t="s">
        <v>281</v>
      </c>
      <c r="P139" s="31"/>
      <c r="Q139" s="28"/>
      <c r="R139" s="28"/>
      <c r="S139" s="28"/>
      <c r="T139" s="28"/>
      <c r="U139" s="28"/>
      <c r="V139" s="28"/>
      <c r="W139" s="28"/>
      <c r="X139" s="28"/>
      <c r="Y139" s="28"/>
      <c r="Z139" s="28" t="s">
        <v>281</v>
      </c>
      <c r="AA139" s="28"/>
      <c r="AB139" s="28"/>
      <c r="AC139" s="28"/>
      <c r="AD139" s="28"/>
      <c r="AE139" s="28"/>
      <c r="AF139" s="28"/>
      <c r="AG139" s="28"/>
      <c r="AH139" s="28"/>
      <c r="AI139" s="28"/>
      <c r="AJ139" s="30">
        <v>1</v>
      </c>
      <c r="AK139" s="28"/>
      <c r="AL139" s="28"/>
      <c r="AM139" s="28"/>
      <c r="AN139" s="28" t="b">
        <v>0</v>
      </c>
      <c r="AO139" s="28" t="b">
        <v>1</v>
      </c>
      <c r="AP139" s="28" t="b">
        <v>0</v>
      </c>
      <c r="AQ139" s="29">
        <v>0</v>
      </c>
      <c r="AR139" s="28" t="b">
        <v>1</v>
      </c>
      <c r="AS139" s="29">
        <v>1</v>
      </c>
      <c r="AT139" s="35" t="s">
        <v>214</v>
      </c>
      <c r="AU139" s="34" t="s">
        <v>217</v>
      </c>
      <c r="AV139" s="33" t="s">
        <v>216</v>
      </c>
    </row>
    <row r="140" spans="1:48" s="25" customFormat="1" x14ac:dyDescent="0.2">
      <c r="A140" s="36"/>
      <c r="B140" s="36"/>
      <c r="C140" s="35"/>
      <c r="D140" s="28">
        <f t="shared" ref="D140:AK140" si="32">COUNT(D135:D139)</f>
        <v>0</v>
      </c>
      <c r="E140" s="28">
        <f t="shared" si="32"/>
        <v>0</v>
      </c>
      <c r="F140" s="28">
        <f t="shared" si="32"/>
        <v>0</v>
      </c>
      <c r="G140" s="28">
        <f t="shared" si="32"/>
        <v>0</v>
      </c>
      <c r="H140" s="28">
        <f t="shared" si="32"/>
        <v>0</v>
      </c>
      <c r="I140" s="28">
        <f t="shared" si="32"/>
        <v>0</v>
      </c>
      <c r="J140" s="28">
        <f t="shared" si="32"/>
        <v>0</v>
      </c>
      <c r="K140" s="28">
        <f t="shared" si="32"/>
        <v>0</v>
      </c>
      <c r="L140" s="28">
        <f t="shared" si="32"/>
        <v>1</v>
      </c>
      <c r="M140" s="28">
        <f t="shared" si="32"/>
        <v>1</v>
      </c>
      <c r="N140" s="28">
        <f t="shared" si="32"/>
        <v>0</v>
      </c>
      <c r="O140" s="28">
        <f t="shared" si="32"/>
        <v>0</v>
      </c>
      <c r="P140" s="28">
        <f t="shared" si="32"/>
        <v>0</v>
      </c>
      <c r="Q140" s="28">
        <f t="shared" si="32"/>
        <v>0</v>
      </c>
      <c r="R140" s="28">
        <f t="shared" si="32"/>
        <v>0</v>
      </c>
      <c r="S140" s="28">
        <f t="shared" si="32"/>
        <v>0</v>
      </c>
      <c r="T140" s="28">
        <f t="shared" si="32"/>
        <v>0</v>
      </c>
      <c r="U140" s="28">
        <f t="shared" si="32"/>
        <v>0</v>
      </c>
      <c r="V140" s="28">
        <f t="shared" si="32"/>
        <v>0</v>
      </c>
      <c r="W140" s="28">
        <f t="shared" si="32"/>
        <v>0</v>
      </c>
      <c r="X140" s="28">
        <f t="shared" si="32"/>
        <v>0</v>
      </c>
      <c r="Y140" s="28">
        <f t="shared" si="32"/>
        <v>0</v>
      </c>
      <c r="Z140" s="28">
        <f t="shared" si="32"/>
        <v>0</v>
      </c>
      <c r="AA140" s="28">
        <f t="shared" si="32"/>
        <v>0</v>
      </c>
      <c r="AB140" s="28">
        <f t="shared" si="32"/>
        <v>0</v>
      </c>
      <c r="AC140" s="28">
        <f t="shared" si="32"/>
        <v>0</v>
      </c>
      <c r="AD140" s="28">
        <f t="shared" si="32"/>
        <v>0</v>
      </c>
      <c r="AE140" s="28">
        <f t="shared" si="32"/>
        <v>0</v>
      </c>
      <c r="AF140" s="28">
        <f t="shared" si="32"/>
        <v>0</v>
      </c>
      <c r="AG140" s="28">
        <f t="shared" si="32"/>
        <v>0</v>
      </c>
      <c r="AH140" s="28">
        <f t="shared" si="32"/>
        <v>0</v>
      </c>
      <c r="AI140" s="28">
        <f t="shared" si="32"/>
        <v>0</v>
      </c>
      <c r="AJ140" s="28">
        <f t="shared" si="32"/>
        <v>2</v>
      </c>
      <c r="AK140" s="28">
        <f t="shared" si="32"/>
        <v>1</v>
      </c>
      <c r="AL140" s="28">
        <f>COUNT(AL135:AL139)</f>
        <v>2</v>
      </c>
      <c r="AM140" s="28"/>
      <c r="AN140" s="28"/>
      <c r="AO140" s="28"/>
      <c r="AP140" s="28"/>
      <c r="AQ140" s="29"/>
      <c r="AR140" s="28"/>
      <c r="AS140" s="29"/>
      <c r="AT140" s="35"/>
      <c r="AU140" s="34" t="s">
        <v>217</v>
      </c>
      <c r="AV140" s="33" t="s">
        <v>216</v>
      </c>
    </row>
    <row r="141" spans="1:48" s="25" customFormat="1" x14ac:dyDescent="0.2">
      <c r="A141" s="36"/>
      <c r="B141" s="36"/>
      <c r="C141" s="35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31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30"/>
      <c r="AK141" s="28"/>
      <c r="AL141" s="28"/>
      <c r="AM141" s="28"/>
      <c r="AN141" s="28"/>
      <c r="AO141" s="28"/>
      <c r="AP141" s="28"/>
      <c r="AQ141" s="29"/>
      <c r="AR141" s="28"/>
      <c r="AS141" s="29"/>
      <c r="AT141" s="35"/>
      <c r="AU141" s="34"/>
      <c r="AV141" s="33"/>
    </row>
    <row r="142" spans="1:48" s="25" customFormat="1" x14ac:dyDescent="0.2">
      <c r="A142" s="36">
        <v>106218</v>
      </c>
      <c r="B142" s="36"/>
      <c r="C142" s="35" t="s">
        <v>74</v>
      </c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 t="s">
        <v>281</v>
      </c>
      <c r="P142" s="31"/>
      <c r="Q142" s="28"/>
      <c r="R142" s="28"/>
      <c r="S142" s="30">
        <v>1</v>
      </c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 t="b">
        <v>0</v>
      </c>
      <c r="AO142" s="28" t="b">
        <v>1</v>
      </c>
      <c r="AP142" s="28" t="b">
        <v>1</v>
      </c>
      <c r="AQ142" s="29">
        <v>1</v>
      </c>
      <c r="AR142" s="28" t="b">
        <v>0</v>
      </c>
      <c r="AS142" s="29">
        <v>0</v>
      </c>
      <c r="AT142" s="35" t="s">
        <v>213</v>
      </c>
      <c r="AU142" s="34" t="s">
        <v>212</v>
      </c>
      <c r="AV142" s="33" t="s">
        <v>211</v>
      </c>
    </row>
    <row r="143" spans="1:48" s="25" customFormat="1" x14ac:dyDescent="0.2">
      <c r="A143" s="36">
        <v>106237</v>
      </c>
      <c r="B143" s="36"/>
      <c r="C143" s="35" t="s">
        <v>74</v>
      </c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 t="s">
        <v>281</v>
      </c>
      <c r="P143" s="31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30">
        <v>1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 t="b">
        <v>0</v>
      </c>
      <c r="AO143" s="28" t="b">
        <v>1</v>
      </c>
      <c r="AP143" s="28" t="b">
        <v>0</v>
      </c>
      <c r="AQ143" s="29">
        <v>0</v>
      </c>
      <c r="AR143" s="28" t="b">
        <v>1</v>
      </c>
      <c r="AS143" s="29">
        <v>1</v>
      </c>
      <c r="AT143" s="35" t="s">
        <v>210</v>
      </c>
      <c r="AU143" s="34" t="s">
        <v>212</v>
      </c>
      <c r="AV143" s="33" t="s">
        <v>211</v>
      </c>
    </row>
    <row r="144" spans="1:48" s="25" customFormat="1" x14ac:dyDescent="0.2">
      <c r="A144" s="36"/>
      <c r="B144" s="36"/>
      <c r="C144" s="35"/>
      <c r="D144" s="28">
        <f t="shared" ref="D144:AK144" si="33">COUNT(D142:D143)</f>
        <v>0</v>
      </c>
      <c r="E144" s="28">
        <f t="shared" si="33"/>
        <v>0</v>
      </c>
      <c r="F144" s="28">
        <f t="shared" si="33"/>
        <v>0</v>
      </c>
      <c r="G144" s="28">
        <f t="shared" si="33"/>
        <v>0</v>
      </c>
      <c r="H144" s="28">
        <f t="shared" si="33"/>
        <v>0</v>
      </c>
      <c r="I144" s="28">
        <f t="shared" si="33"/>
        <v>0</v>
      </c>
      <c r="J144" s="28">
        <f t="shared" si="33"/>
        <v>0</v>
      </c>
      <c r="K144" s="28">
        <f t="shared" si="33"/>
        <v>0</v>
      </c>
      <c r="L144" s="28">
        <f t="shared" si="33"/>
        <v>0</v>
      </c>
      <c r="M144" s="28">
        <f t="shared" si="33"/>
        <v>0</v>
      </c>
      <c r="N144" s="28">
        <f t="shared" si="33"/>
        <v>0</v>
      </c>
      <c r="O144" s="28">
        <f t="shared" si="33"/>
        <v>0</v>
      </c>
      <c r="P144" s="28">
        <f t="shared" si="33"/>
        <v>0</v>
      </c>
      <c r="Q144" s="28">
        <f t="shared" si="33"/>
        <v>0</v>
      </c>
      <c r="R144" s="28">
        <f t="shared" si="33"/>
        <v>0</v>
      </c>
      <c r="S144" s="28">
        <f t="shared" si="33"/>
        <v>1</v>
      </c>
      <c r="T144" s="28">
        <f t="shared" si="33"/>
        <v>0</v>
      </c>
      <c r="U144" s="28">
        <f t="shared" si="33"/>
        <v>0</v>
      </c>
      <c r="V144" s="28">
        <f t="shared" si="33"/>
        <v>0</v>
      </c>
      <c r="W144" s="28">
        <f t="shared" si="33"/>
        <v>0</v>
      </c>
      <c r="X144" s="28">
        <f t="shared" si="33"/>
        <v>0</v>
      </c>
      <c r="Y144" s="28">
        <f t="shared" si="33"/>
        <v>0</v>
      </c>
      <c r="Z144" s="28">
        <f t="shared" si="33"/>
        <v>0</v>
      </c>
      <c r="AA144" s="28">
        <f t="shared" si="33"/>
        <v>0</v>
      </c>
      <c r="AB144" s="28">
        <f t="shared" si="33"/>
        <v>1</v>
      </c>
      <c r="AC144" s="28">
        <f t="shared" si="33"/>
        <v>0</v>
      </c>
      <c r="AD144" s="28">
        <f t="shared" si="33"/>
        <v>0</v>
      </c>
      <c r="AE144" s="28">
        <f t="shared" si="33"/>
        <v>0</v>
      </c>
      <c r="AF144" s="28">
        <f t="shared" si="33"/>
        <v>0</v>
      </c>
      <c r="AG144" s="28">
        <f t="shared" si="33"/>
        <v>0</v>
      </c>
      <c r="AH144" s="28">
        <f t="shared" si="33"/>
        <v>0</v>
      </c>
      <c r="AI144" s="28">
        <f t="shared" si="33"/>
        <v>0</v>
      </c>
      <c r="AJ144" s="28">
        <f t="shared" si="33"/>
        <v>0</v>
      </c>
      <c r="AK144" s="28">
        <f t="shared" si="33"/>
        <v>0</v>
      </c>
      <c r="AL144" s="28">
        <f>COUNT(AL142:AL143)</f>
        <v>0</v>
      </c>
      <c r="AM144" s="28"/>
      <c r="AN144" s="28"/>
      <c r="AO144" s="28"/>
      <c r="AP144" s="28"/>
      <c r="AQ144" s="29"/>
      <c r="AR144" s="28"/>
      <c r="AS144" s="29"/>
      <c r="AT144" s="35"/>
      <c r="AU144" s="34" t="s">
        <v>212</v>
      </c>
      <c r="AV144" s="33" t="s">
        <v>211</v>
      </c>
    </row>
    <row r="145" spans="1:48" s="25" customFormat="1" ht="28.5" x14ac:dyDescent="0.2">
      <c r="A145" s="32">
        <v>152770</v>
      </c>
      <c r="B145" s="32"/>
      <c r="C145" s="28" t="s">
        <v>103</v>
      </c>
      <c r="D145" s="28"/>
      <c r="E145" s="28"/>
      <c r="F145" s="30">
        <v>1</v>
      </c>
      <c r="G145" s="28"/>
      <c r="H145" s="28"/>
      <c r="I145" s="28"/>
      <c r="J145" s="28"/>
      <c r="K145" s="28"/>
      <c r="L145" s="28"/>
      <c r="M145" s="28"/>
      <c r="N145" s="28"/>
      <c r="O145" s="28" t="s">
        <v>281</v>
      </c>
      <c r="P145" s="31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 t="b">
        <v>1</v>
      </c>
      <c r="AO145" s="28" t="b">
        <v>0</v>
      </c>
      <c r="AP145" s="28"/>
      <c r="AQ145" s="28">
        <v>1</v>
      </c>
      <c r="AR145" s="28"/>
      <c r="AS145" s="28">
        <v>0</v>
      </c>
      <c r="AT145" s="28" t="s">
        <v>350</v>
      </c>
      <c r="AU145" s="27" t="s">
        <v>349</v>
      </c>
      <c r="AV145" s="26" t="s">
        <v>348</v>
      </c>
    </row>
    <row r="146" spans="1:48" s="25" customFormat="1" x14ac:dyDescent="0.2">
      <c r="A146" s="32">
        <v>154970</v>
      </c>
      <c r="B146" s="32"/>
      <c r="C146" s="28" t="s">
        <v>103</v>
      </c>
      <c r="D146" s="28"/>
      <c r="E146" s="30">
        <v>1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28" t="s">
        <v>281</v>
      </c>
      <c r="P146" s="31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 t="b">
        <v>1</v>
      </c>
      <c r="AO146" s="28" t="b">
        <v>0</v>
      </c>
      <c r="AP146" s="28"/>
      <c r="AQ146" s="28">
        <v>1</v>
      </c>
      <c r="AR146" s="28"/>
      <c r="AS146" s="28">
        <v>0</v>
      </c>
      <c r="AT146" s="28" t="s">
        <v>347</v>
      </c>
      <c r="AU146" s="27" t="s">
        <v>346</v>
      </c>
      <c r="AV146" s="26" t="s">
        <v>208</v>
      </c>
    </row>
    <row r="147" spans="1:48" s="25" customFormat="1" x14ac:dyDescent="0.2">
      <c r="A147" s="36">
        <v>157239</v>
      </c>
      <c r="B147" s="36"/>
      <c r="C147" s="35" t="s">
        <v>168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 t="s">
        <v>281</v>
      </c>
      <c r="P147" s="31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30">
        <v>1</v>
      </c>
      <c r="AL147" s="28"/>
      <c r="AM147" s="28"/>
      <c r="AN147" s="28" t="b">
        <v>0</v>
      </c>
      <c r="AO147" s="28" t="b">
        <v>1</v>
      </c>
      <c r="AP147" s="28" t="b">
        <v>0</v>
      </c>
      <c r="AQ147" s="29">
        <v>0</v>
      </c>
      <c r="AR147" s="28" t="b">
        <v>1</v>
      </c>
      <c r="AS147" s="29">
        <v>1</v>
      </c>
      <c r="AT147" s="35" t="s">
        <v>207</v>
      </c>
      <c r="AU147" s="34" t="s">
        <v>209</v>
      </c>
      <c r="AV147" s="33" t="s">
        <v>208</v>
      </c>
    </row>
    <row r="148" spans="1:48" s="25" customFormat="1" x14ac:dyDescent="0.2">
      <c r="A148" s="32">
        <v>239024</v>
      </c>
      <c r="B148" s="32" t="s">
        <v>485</v>
      </c>
      <c r="C148" s="28" t="s">
        <v>70</v>
      </c>
      <c r="D148" s="28"/>
      <c r="E148" s="28"/>
      <c r="F148" s="28"/>
      <c r="G148" s="28"/>
      <c r="H148" s="28"/>
      <c r="I148" s="28"/>
      <c r="J148" s="28"/>
      <c r="K148" s="30">
        <v>1</v>
      </c>
      <c r="L148" s="28"/>
      <c r="M148" s="28"/>
      <c r="N148" s="28"/>
      <c r="O148" s="28" t="s">
        <v>281</v>
      </c>
      <c r="P148" s="31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 t="b">
        <v>1</v>
      </c>
      <c r="AO148" s="28" t="b">
        <v>0</v>
      </c>
      <c r="AP148" s="28"/>
      <c r="AQ148" s="28">
        <v>0</v>
      </c>
      <c r="AR148" s="28"/>
      <c r="AS148" s="28">
        <v>1</v>
      </c>
      <c r="AT148" s="28" t="s">
        <v>343</v>
      </c>
      <c r="AU148" s="27" t="s">
        <v>342</v>
      </c>
      <c r="AV148" s="26" t="s">
        <v>208</v>
      </c>
    </row>
    <row r="149" spans="1:48" s="25" customFormat="1" x14ac:dyDescent="0.2">
      <c r="A149" s="36">
        <v>239739</v>
      </c>
      <c r="B149" s="36"/>
      <c r="C149" s="35" t="s">
        <v>166</v>
      </c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31"/>
      <c r="Q149" s="30">
        <v>1</v>
      </c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 t="b">
        <v>0</v>
      </c>
      <c r="AO149" s="28" t="b">
        <v>1</v>
      </c>
      <c r="AP149" s="28" t="b">
        <v>1</v>
      </c>
      <c r="AQ149" s="29">
        <v>1</v>
      </c>
      <c r="AR149" s="28" t="b">
        <v>0</v>
      </c>
      <c r="AS149" s="29">
        <v>0</v>
      </c>
      <c r="AT149" s="35" t="s">
        <v>200</v>
      </c>
      <c r="AU149" s="34" t="s">
        <v>197</v>
      </c>
      <c r="AV149" s="33" t="s">
        <v>66</v>
      </c>
    </row>
    <row r="150" spans="1:48" s="25" customFormat="1" x14ac:dyDescent="0.2">
      <c r="A150" s="36">
        <v>239935</v>
      </c>
      <c r="B150" s="36"/>
      <c r="C150" s="35" t="s">
        <v>70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 t="s">
        <v>281</v>
      </c>
      <c r="P150" s="31"/>
      <c r="Q150" s="28"/>
      <c r="R150" s="30">
        <v>1</v>
      </c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 t="b">
        <v>0</v>
      </c>
      <c r="AO150" s="28" t="b">
        <v>1</v>
      </c>
      <c r="AP150" s="28" t="b">
        <v>1</v>
      </c>
      <c r="AQ150" s="29">
        <v>1</v>
      </c>
      <c r="AR150" s="28" t="b">
        <v>0</v>
      </c>
      <c r="AS150" s="29">
        <v>0</v>
      </c>
      <c r="AT150" s="35" t="s">
        <v>199</v>
      </c>
      <c r="AU150" s="34" t="s">
        <v>197</v>
      </c>
      <c r="AV150" s="33" t="s">
        <v>66</v>
      </c>
    </row>
    <row r="151" spans="1:48" s="25" customFormat="1" x14ac:dyDescent="0.2">
      <c r="A151" s="32">
        <v>240165</v>
      </c>
      <c r="B151" s="32" t="s">
        <v>485</v>
      </c>
      <c r="C151" s="28" t="s">
        <v>81</v>
      </c>
      <c r="D151" s="28"/>
      <c r="E151" s="28"/>
      <c r="F151" s="28"/>
      <c r="G151" s="28"/>
      <c r="H151" s="28"/>
      <c r="I151" s="28"/>
      <c r="J151" s="28"/>
      <c r="K151" s="28"/>
      <c r="L151" s="30">
        <v>1</v>
      </c>
      <c r="M151" s="28"/>
      <c r="N151" s="28"/>
      <c r="O151" s="28" t="s">
        <v>281</v>
      </c>
      <c r="P151" s="31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 t="b">
        <v>1</v>
      </c>
      <c r="AO151" s="28" t="b">
        <v>0</v>
      </c>
      <c r="AP151" s="28"/>
      <c r="AQ151" s="28">
        <v>0</v>
      </c>
      <c r="AR151" s="28"/>
      <c r="AS151" s="28">
        <v>1</v>
      </c>
      <c r="AT151" s="28" t="s">
        <v>341</v>
      </c>
      <c r="AU151" s="27" t="s">
        <v>197</v>
      </c>
      <c r="AV151" s="26" t="s">
        <v>66</v>
      </c>
    </row>
    <row r="152" spans="1:48" s="37" customFormat="1" x14ac:dyDescent="0.2">
      <c r="A152" s="133">
        <v>240454</v>
      </c>
      <c r="B152" s="133"/>
      <c r="C152" s="134" t="s">
        <v>81</v>
      </c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3"/>
      <c r="Q152" s="40"/>
      <c r="R152" s="40"/>
      <c r="S152" s="40"/>
      <c r="T152" s="40"/>
      <c r="U152" s="40"/>
      <c r="V152" s="40"/>
      <c r="W152" s="42">
        <v>1</v>
      </c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 t="b">
        <v>0</v>
      </c>
      <c r="AO152" s="40" t="b">
        <v>1</v>
      </c>
      <c r="AP152" s="40" t="b">
        <v>1</v>
      </c>
      <c r="AQ152" s="41">
        <v>1</v>
      </c>
      <c r="AR152" s="40" t="b">
        <v>0</v>
      </c>
      <c r="AS152" s="41">
        <v>0</v>
      </c>
      <c r="AT152" s="134" t="s">
        <v>198</v>
      </c>
      <c r="AU152" s="135" t="s">
        <v>197</v>
      </c>
      <c r="AV152" s="136" t="s">
        <v>66</v>
      </c>
    </row>
    <row r="153" spans="1:48" s="25" customFormat="1" x14ac:dyDescent="0.2">
      <c r="A153" s="36">
        <v>240719</v>
      </c>
      <c r="B153" s="36"/>
      <c r="C153" s="35" t="s">
        <v>89</v>
      </c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 t="s">
        <v>281</v>
      </c>
      <c r="P153" s="31"/>
      <c r="Q153" s="28"/>
      <c r="R153" s="28"/>
      <c r="S153" s="28"/>
      <c r="T153" s="28"/>
      <c r="U153" s="28"/>
      <c r="V153" s="30">
        <v>1</v>
      </c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 t="b">
        <v>0</v>
      </c>
      <c r="AO153" s="28" t="b">
        <v>1</v>
      </c>
      <c r="AP153" s="28" t="b">
        <v>1</v>
      </c>
      <c r="AQ153" s="29">
        <v>1</v>
      </c>
      <c r="AR153" s="28" t="b">
        <v>0</v>
      </c>
      <c r="AS153" s="29">
        <v>0</v>
      </c>
      <c r="AT153" s="35" t="s">
        <v>196</v>
      </c>
      <c r="AU153" s="34" t="s">
        <v>197</v>
      </c>
      <c r="AV153" s="33" t="s">
        <v>66</v>
      </c>
    </row>
    <row r="154" spans="1:48" s="25" customFormat="1" x14ac:dyDescent="0.2">
      <c r="A154" s="36"/>
      <c r="B154" s="36"/>
      <c r="C154" s="35"/>
      <c r="D154" s="28">
        <f t="shared" ref="D154:AK154" si="34">COUNT(D149:D153)</f>
        <v>0</v>
      </c>
      <c r="E154" s="28">
        <f t="shared" si="34"/>
        <v>0</v>
      </c>
      <c r="F154" s="28">
        <f t="shared" si="34"/>
        <v>0</v>
      </c>
      <c r="G154" s="28">
        <f t="shared" si="34"/>
        <v>0</v>
      </c>
      <c r="H154" s="28">
        <f t="shared" si="34"/>
        <v>0</v>
      </c>
      <c r="I154" s="28">
        <f t="shared" si="34"/>
        <v>0</v>
      </c>
      <c r="J154" s="28">
        <f t="shared" si="34"/>
        <v>0</v>
      </c>
      <c r="K154" s="28">
        <f t="shared" si="34"/>
        <v>0</v>
      </c>
      <c r="L154" s="28">
        <f t="shared" si="34"/>
        <v>1</v>
      </c>
      <c r="M154" s="28">
        <f t="shared" si="34"/>
        <v>0</v>
      </c>
      <c r="N154" s="28">
        <f t="shared" si="34"/>
        <v>0</v>
      </c>
      <c r="O154" s="28">
        <f t="shared" si="34"/>
        <v>0</v>
      </c>
      <c r="P154" s="28">
        <f t="shared" si="34"/>
        <v>0</v>
      </c>
      <c r="Q154" s="28">
        <f t="shared" si="34"/>
        <v>1</v>
      </c>
      <c r="R154" s="28">
        <f t="shared" si="34"/>
        <v>1</v>
      </c>
      <c r="S154" s="28">
        <f t="shared" si="34"/>
        <v>0</v>
      </c>
      <c r="T154" s="28">
        <f t="shared" si="34"/>
        <v>0</v>
      </c>
      <c r="U154" s="28">
        <f t="shared" si="34"/>
        <v>0</v>
      </c>
      <c r="V154" s="28">
        <f t="shared" si="34"/>
        <v>1</v>
      </c>
      <c r="W154" s="28">
        <f t="shared" si="34"/>
        <v>1</v>
      </c>
      <c r="X154" s="28">
        <f t="shared" si="34"/>
        <v>0</v>
      </c>
      <c r="Y154" s="28">
        <f t="shared" si="34"/>
        <v>0</v>
      </c>
      <c r="Z154" s="28">
        <f t="shared" si="34"/>
        <v>0</v>
      </c>
      <c r="AA154" s="28">
        <f t="shared" si="34"/>
        <v>0</v>
      </c>
      <c r="AB154" s="28">
        <f t="shared" si="34"/>
        <v>0</v>
      </c>
      <c r="AC154" s="28">
        <f t="shared" si="34"/>
        <v>0</v>
      </c>
      <c r="AD154" s="28">
        <f t="shared" si="34"/>
        <v>0</v>
      </c>
      <c r="AE154" s="28">
        <f t="shared" si="34"/>
        <v>0</v>
      </c>
      <c r="AF154" s="28">
        <f t="shared" si="34"/>
        <v>0</v>
      </c>
      <c r="AG154" s="28">
        <f t="shared" si="34"/>
        <v>0</v>
      </c>
      <c r="AH154" s="28">
        <f t="shared" si="34"/>
        <v>0</v>
      </c>
      <c r="AI154" s="28">
        <f t="shared" si="34"/>
        <v>0</v>
      </c>
      <c r="AJ154" s="28">
        <f t="shared" si="34"/>
        <v>0</v>
      </c>
      <c r="AK154" s="28">
        <f t="shared" si="34"/>
        <v>0</v>
      </c>
      <c r="AL154" s="28">
        <f>COUNT(AL149:AL153)</f>
        <v>0</v>
      </c>
      <c r="AM154" s="28"/>
      <c r="AN154" s="28"/>
      <c r="AO154" s="28"/>
      <c r="AP154" s="28"/>
      <c r="AQ154" s="29"/>
      <c r="AR154" s="28"/>
      <c r="AS154" s="29"/>
      <c r="AT154" s="35"/>
      <c r="AU154" s="34" t="s">
        <v>197</v>
      </c>
      <c r="AV154" s="33" t="s">
        <v>66</v>
      </c>
    </row>
    <row r="155" spans="1:48" s="25" customFormat="1" x14ac:dyDescent="0.2">
      <c r="A155" s="36">
        <v>256217</v>
      </c>
      <c r="B155" s="36"/>
      <c r="C155" s="35" t="s">
        <v>81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31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30">
        <v>1</v>
      </c>
      <c r="AL155" s="28"/>
      <c r="AM155" s="28"/>
      <c r="AN155" s="28" t="b">
        <v>0</v>
      </c>
      <c r="AO155" s="28" t="b">
        <v>1</v>
      </c>
      <c r="AP155" s="28" t="b">
        <v>0</v>
      </c>
      <c r="AQ155" s="29">
        <v>0</v>
      </c>
      <c r="AR155" s="28" t="b">
        <v>1</v>
      </c>
      <c r="AS155" s="29">
        <v>1</v>
      </c>
      <c r="AT155" s="35" t="s">
        <v>194</v>
      </c>
      <c r="AU155" s="34" t="s">
        <v>195</v>
      </c>
      <c r="AV155" s="33" t="s">
        <v>66</v>
      </c>
    </row>
    <row r="156" spans="1:48" s="25" customFormat="1" x14ac:dyDescent="0.2">
      <c r="A156" s="32">
        <v>284356</v>
      </c>
      <c r="B156" s="32"/>
      <c r="C156" s="28" t="s">
        <v>166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 t="s">
        <v>281</v>
      </c>
      <c r="P156" s="31"/>
      <c r="Q156" s="28"/>
      <c r="R156" s="28"/>
      <c r="S156" s="28"/>
      <c r="T156" s="28"/>
      <c r="U156" s="28"/>
      <c r="V156" s="28"/>
      <c r="W156" s="28"/>
      <c r="X156" s="28"/>
      <c r="Y156" s="28"/>
      <c r="Z156" s="30">
        <v>1</v>
      </c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 t="b">
        <v>0</v>
      </c>
      <c r="AO156" s="28" t="b">
        <v>1</v>
      </c>
      <c r="AP156" s="28" t="b">
        <v>0</v>
      </c>
      <c r="AQ156" s="29">
        <v>0</v>
      </c>
      <c r="AR156" s="28" t="b">
        <v>1</v>
      </c>
      <c r="AS156" s="29">
        <v>1</v>
      </c>
      <c r="AT156" s="28" t="s">
        <v>191</v>
      </c>
      <c r="AU156" s="27" t="s">
        <v>193</v>
      </c>
      <c r="AV156" s="26" t="s">
        <v>192</v>
      </c>
    </row>
    <row r="157" spans="1:48" s="25" customFormat="1" x14ac:dyDescent="0.2">
      <c r="A157" s="32">
        <v>340700</v>
      </c>
      <c r="B157" s="32" t="s">
        <v>485</v>
      </c>
      <c r="C157" s="28" t="s">
        <v>81</v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30">
        <v>1</v>
      </c>
      <c r="P157" s="31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 t="b">
        <v>1</v>
      </c>
      <c r="AO157" s="28" t="b">
        <v>0</v>
      </c>
      <c r="AP157" s="28"/>
      <c r="AQ157" s="28">
        <v>0</v>
      </c>
      <c r="AR157" s="28"/>
      <c r="AS157" s="28">
        <v>1</v>
      </c>
      <c r="AT157" s="28" t="s">
        <v>340</v>
      </c>
      <c r="AU157" s="27" t="s">
        <v>339</v>
      </c>
      <c r="AV157" s="26" t="s">
        <v>338</v>
      </c>
    </row>
    <row r="158" spans="1:48" s="25" customFormat="1" x14ac:dyDescent="0.2">
      <c r="A158" s="32">
        <v>490652</v>
      </c>
      <c r="B158" s="32" t="s">
        <v>485</v>
      </c>
      <c r="C158" s="28" t="s">
        <v>70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30">
        <v>1</v>
      </c>
      <c r="P158" s="31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 t="b">
        <v>1</v>
      </c>
      <c r="AO158" s="28" t="b">
        <v>0</v>
      </c>
      <c r="AP158" s="28"/>
      <c r="AQ158" s="28">
        <v>0</v>
      </c>
      <c r="AR158" s="28"/>
      <c r="AS158" s="28">
        <v>1</v>
      </c>
      <c r="AT158" s="28" t="s">
        <v>334</v>
      </c>
      <c r="AU158" s="27" t="s">
        <v>333</v>
      </c>
      <c r="AV158" s="26" t="s">
        <v>332</v>
      </c>
    </row>
    <row r="159" spans="1:48" s="25" customFormat="1" x14ac:dyDescent="0.2">
      <c r="A159" s="32">
        <v>498871</v>
      </c>
      <c r="B159" s="32"/>
      <c r="C159" s="28" t="s">
        <v>74</v>
      </c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 t="s">
        <v>281</v>
      </c>
      <c r="P159" s="31"/>
      <c r="Q159" s="28"/>
      <c r="R159" s="28"/>
      <c r="S159" s="28"/>
      <c r="T159" s="28"/>
      <c r="U159" s="28"/>
      <c r="V159" s="28"/>
      <c r="W159" s="28"/>
      <c r="X159" s="28"/>
      <c r="Y159" s="28"/>
      <c r="Z159" s="30">
        <v>1</v>
      </c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 t="b">
        <v>0</v>
      </c>
      <c r="AO159" s="28" t="b">
        <v>1</v>
      </c>
      <c r="AP159" s="28" t="b">
        <v>0</v>
      </c>
      <c r="AQ159" s="29">
        <v>0</v>
      </c>
      <c r="AR159" s="28" t="b">
        <v>1</v>
      </c>
      <c r="AS159" s="29">
        <v>1</v>
      </c>
      <c r="AT159" s="28" t="s">
        <v>178</v>
      </c>
      <c r="AU159" s="27" t="s">
        <v>180</v>
      </c>
      <c r="AV159" s="26" t="s">
        <v>179</v>
      </c>
    </row>
    <row r="160" spans="1:48" s="25" customFormat="1" x14ac:dyDescent="0.2">
      <c r="A160" s="32">
        <v>504192</v>
      </c>
      <c r="B160" s="32"/>
      <c r="C160" s="28" t="s">
        <v>74</v>
      </c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31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30">
        <v>1</v>
      </c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 t="b">
        <v>0</v>
      </c>
      <c r="AO160" s="28" t="b">
        <v>1</v>
      </c>
      <c r="AP160" s="28" t="b">
        <v>0</v>
      </c>
      <c r="AQ160" s="29">
        <v>0</v>
      </c>
      <c r="AR160" s="28" t="b">
        <v>1</v>
      </c>
      <c r="AS160" s="29">
        <v>1</v>
      </c>
      <c r="AT160" s="28" t="s">
        <v>175</v>
      </c>
      <c r="AU160" s="27" t="s">
        <v>177</v>
      </c>
      <c r="AV160" s="26" t="s">
        <v>176</v>
      </c>
    </row>
    <row r="161" spans="1:48" s="25" customFormat="1" x14ac:dyDescent="0.2">
      <c r="A161" s="32">
        <v>1135395</v>
      </c>
      <c r="B161" s="32"/>
      <c r="C161" s="28" t="s">
        <v>70</v>
      </c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 t="s">
        <v>281</v>
      </c>
      <c r="P161" s="31"/>
      <c r="Q161" s="28"/>
      <c r="R161" s="28"/>
      <c r="S161" s="28"/>
      <c r="T161" s="28"/>
      <c r="U161" s="28"/>
      <c r="V161" s="28"/>
      <c r="W161" s="28"/>
      <c r="X161" s="30">
        <v>1</v>
      </c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 t="b">
        <v>0</v>
      </c>
      <c r="AO161" s="28" t="b">
        <v>1</v>
      </c>
      <c r="AP161" s="28" t="b">
        <v>1</v>
      </c>
      <c r="AQ161" s="29">
        <v>1</v>
      </c>
      <c r="AR161" s="28" t="b">
        <v>0</v>
      </c>
      <c r="AS161" s="29">
        <v>0</v>
      </c>
      <c r="AT161" s="28" t="s">
        <v>117</v>
      </c>
      <c r="AU161" s="27" t="s">
        <v>119</v>
      </c>
      <c r="AV161" s="26" t="s">
        <v>118</v>
      </c>
    </row>
    <row r="162" spans="1:48" s="25" customFormat="1" x14ac:dyDescent="0.2">
      <c r="A162" s="36">
        <v>1271925</v>
      </c>
      <c r="B162" s="36"/>
      <c r="C162" s="35" t="s">
        <v>103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 t="s">
        <v>281</v>
      </c>
      <c r="P162" s="31"/>
      <c r="Q162" s="28"/>
      <c r="R162" s="28"/>
      <c r="S162" s="28"/>
      <c r="T162" s="28"/>
      <c r="U162" s="28"/>
      <c r="V162" s="28"/>
      <c r="W162" s="28"/>
      <c r="X162" s="30">
        <v>1</v>
      </c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 t="b">
        <v>0</v>
      </c>
      <c r="AO162" s="28" t="b">
        <v>1</v>
      </c>
      <c r="AP162" s="28" t="b">
        <v>1</v>
      </c>
      <c r="AQ162" s="29">
        <v>1</v>
      </c>
      <c r="AR162" s="28" t="b">
        <v>0</v>
      </c>
      <c r="AS162" s="29">
        <v>0</v>
      </c>
      <c r="AT162" s="35" t="s">
        <v>108</v>
      </c>
      <c r="AU162" s="34" t="s">
        <v>105</v>
      </c>
      <c r="AV162" s="33" t="s">
        <v>104</v>
      </c>
    </row>
    <row r="163" spans="1:48" s="25" customFormat="1" x14ac:dyDescent="0.2">
      <c r="A163" s="36">
        <v>1272000</v>
      </c>
      <c r="B163" s="36"/>
      <c r="C163" s="35" t="s">
        <v>81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 t="s">
        <v>281</v>
      </c>
      <c r="P163" s="31"/>
      <c r="Q163" s="28"/>
      <c r="R163" s="28"/>
      <c r="S163" s="28"/>
      <c r="T163" s="28"/>
      <c r="U163" s="30">
        <v>1</v>
      </c>
      <c r="V163" s="28"/>
      <c r="W163" s="28"/>
      <c r="X163" s="28"/>
      <c r="Y163" s="30">
        <v>1</v>
      </c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 t="b">
        <v>0</v>
      </c>
      <c r="AO163" s="28" t="b">
        <v>1</v>
      </c>
      <c r="AP163" s="28" t="b">
        <v>1</v>
      </c>
      <c r="AQ163" s="29">
        <v>2</v>
      </c>
      <c r="AR163" s="28" t="b">
        <v>0</v>
      </c>
      <c r="AS163" s="29">
        <v>0</v>
      </c>
      <c r="AT163" s="35" t="s">
        <v>107</v>
      </c>
      <c r="AU163" s="34" t="s">
        <v>105</v>
      </c>
      <c r="AV163" s="33" t="s">
        <v>104</v>
      </c>
    </row>
    <row r="164" spans="1:48" s="25" customFormat="1" x14ac:dyDescent="0.2">
      <c r="A164" s="36">
        <v>1272008</v>
      </c>
      <c r="B164" s="36"/>
      <c r="C164" s="35" t="s">
        <v>81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31"/>
      <c r="Q164" s="28"/>
      <c r="R164" s="28"/>
      <c r="S164" s="28"/>
      <c r="T164" s="28"/>
      <c r="U164" s="30">
        <v>1</v>
      </c>
      <c r="V164" s="28"/>
      <c r="W164" s="28"/>
      <c r="X164" s="28"/>
      <c r="Y164" s="30">
        <v>1</v>
      </c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 t="b">
        <v>0</v>
      </c>
      <c r="AO164" s="28" t="b">
        <v>1</v>
      </c>
      <c r="AP164" s="28" t="b">
        <v>1</v>
      </c>
      <c r="AQ164" s="29">
        <v>2</v>
      </c>
      <c r="AR164" s="28" t="b">
        <v>0</v>
      </c>
      <c r="AS164" s="29">
        <v>0</v>
      </c>
      <c r="AT164" s="35" t="s">
        <v>106</v>
      </c>
      <c r="AU164" s="34" t="s">
        <v>105</v>
      </c>
      <c r="AV164" s="33" t="s">
        <v>104</v>
      </c>
    </row>
    <row r="165" spans="1:48" s="25" customFormat="1" x14ac:dyDescent="0.2">
      <c r="A165" s="32">
        <v>1272988</v>
      </c>
      <c r="B165" s="32"/>
      <c r="C165" s="28" t="s">
        <v>103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 t="s">
        <v>281</v>
      </c>
      <c r="P165" s="31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30">
        <v>1</v>
      </c>
      <c r="AL165" s="28"/>
      <c r="AM165" s="28"/>
      <c r="AN165" s="28" t="b">
        <v>0</v>
      </c>
      <c r="AO165" s="28" t="b">
        <v>1</v>
      </c>
      <c r="AP165" s="28" t="b">
        <v>0</v>
      </c>
      <c r="AQ165" s="29">
        <v>0</v>
      </c>
      <c r="AR165" s="28" t="b">
        <v>1</v>
      </c>
      <c r="AS165" s="29">
        <v>1</v>
      </c>
      <c r="AT165" s="28" t="s">
        <v>102</v>
      </c>
      <c r="AU165" s="27" t="s">
        <v>105</v>
      </c>
      <c r="AV165" s="26" t="s">
        <v>104</v>
      </c>
    </row>
    <row r="166" spans="1:48" s="25" customFormat="1" x14ac:dyDescent="0.2">
      <c r="A166" s="32"/>
      <c r="B166" s="32"/>
      <c r="C166" s="28"/>
      <c r="D166" s="28">
        <f t="shared" ref="D166:AK166" si="35">COUNT(D162:D165)</f>
        <v>0</v>
      </c>
      <c r="E166" s="28">
        <f t="shared" si="35"/>
        <v>0</v>
      </c>
      <c r="F166" s="28">
        <f t="shared" si="35"/>
        <v>0</v>
      </c>
      <c r="G166" s="28">
        <f t="shared" si="35"/>
        <v>0</v>
      </c>
      <c r="H166" s="28">
        <f t="shared" si="35"/>
        <v>0</v>
      </c>
      <c r="I166" s="28">
        <f t="shared" si="35"/>
        <v>0</v>
      </c>
      <c r="J166" s="28">
        <f t="shared" si="35"/>
        <v>0</v>
      </c>
      <c r="K166" s="28">
        <f t="shared" si="35"/>
        <v>0</v>
      </c>
      <c r="L166" s="28">
        <f t="shared" si="35"/>
        <v>0</v>
      </c>
      <c r="M166" s="28">
        <f t="shared" si="35"/>
        <v>0</v>
      </c>
      <c r="N166" s="28">
        <f t="shared" si="35"/>
        <v>0</v>
      </c>
      <c r="O166" s="28">
        <f t="shared" si="35"/>
        <v>0</v>
      </c>
      <c r="P166" s="28">
        <f t="shared" si="35"/>
        <v>0</v>
      </c>
      <c r="Q166" s="28">
        <f t="shared" si="35"/>
        <v>0</v>
      </c>
      <c r="R166" s="28">
        <f t="shared" si="35"/>
        <v>0</v>
      </c>
      <c r="S166" s="28">
        <f t="shared" si="35"/>
        <v>0</v>
      </c>
      <c r="T166" s="28">
        <f t="shared" si="35"/>
        <v>0</v>
      </c>
      <c r="U166" s="28">
        <f t="shared" si="35"/>
        <v>2</v>
      </c>
      <c r="V166" s="28">
        <f t="shared" si="35"/>
        <v>0</v>
      </c>
      <c r="W166" s="28">
        <f t="shared" si="35"/>
        <v>0</v>
      </c>
      <c r="X166" s="28">
        <f t="shared" si="35"/>
        <v>1</v>
      </c>
      <c r="Y166" s="28">
        <f t="shared" si="35"/>
        <v>2</v>
      </c>
      <c r="Z166" s="28">
        <f t="shared" si="35"/>
        <v>0</v>
      </c>
      <c r="AA166" s="28">
        <f t="shared" si="35"/>
        <v>0</v>
      </c>
      <c r="AB166" s="28">
        <f t="shared" si="35"/>
        <v>0</v>
      </c>
      <c r="AC166" s="28">
        <f t="shared" si="35"/>
        <v>0</v>
      </c>
      <c r="AD166" s="28">
        <f t="shared" si="35"/>
        <v>0</v>
      </c>
      <c r="AE166" s="28">
        <f t="shared" si="35"/>
        <v>0</v>
      </c>
      <c r="AF166" s="28">
        <f t="shared" si="35"/>
        <v>0</v>
      </c>
      <c r="AG166" s="28">
        <f t="shared" si="35"/>
        <v>0</v>
      </c>
      <c r="AH166" s="28">
        <f t="shared" si="35"/>
        <v>0</v>
      </c>
      <c r="AI166" s="28">
        <f t="shared" si="35"/>
        <v>0</v>
      </c>
      <c r="AJ166" s="28">
        <f t="shared" si="35"/>
        <v>0</v>
      </c>
      <c r="AK166" s="28">
        <f t="shared" si="35"/>
        <v>1</v>
      </c>
      <c r="AL166" s="28">
        <f>COUNT(AL162:AL165)</f>
        <v>0</v>
      </c>
      <c r="AM166" s="28"/>
      <c r="AN166" s="28"/>
      <c r="AO166" s="28"/>
      <c r="AP166" s="28"/>
      <c r="AQ166" s="29"/>
      <c r="AR166" s="28"/>
      <c r="AS166" s="29"/>
      <c r="AT166" s="28"/>
      <c r="AU166" s="27" t="s">
        <v>105</v>
      </c>
      <c r="AV166" s="26" t="s">
        <v>104</v>
      </c>
    </row>
    <row r="167" spans="1:48" s="25" customFormat="1" x14ac:dyDescent="0.2">
      <c r="A167" s="32"/>
      <c r="B167" s="3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31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30"/>
      <c r="AL167" s="28"/>
      <c r="AM167" s="28"/>
      <c r="AN167" s="28"/>
      <c r="AO167" s="28"/>
      <c r="AP167" s="28"/>
      <c r="AQ167" s="29"/>
      <c r="AR167" s="28"/>
      <c r="AS167" s="29"/>
      <c r="AT167" s="28"/>
      <c r="AU167" s="27"/>
      <c r="AV167" s="26"/>
    </row>
    <row r="168" spans="1:48" s="25" customFormat="1" x14ac:dyDescent="0.2">
      <c r="A168" s="32">
        <v>1407417</v>
      </c>
      <c r="B168" s="32" t="s">
        <v>485</v>
      </c>
      <c r="C168" s="28" t="s">
        <v>110</v>
      </c>
      <c r="D168" s="28"/>
      <c r="E168" s="28"/>
      <c r="F168" s="28"/>
      <c r="G168" s="28"/>
      <c r="H168" s="28"/>
      <c r="I168" s="28"/>
      <c r="J168" s="28"/>
      <c r="K168" s="30">
        <v>1</v>
      </c>
      <c r="L168" s="28"/>
      <c r="M168" s="28"/>
      <c r="N168" s="28"/>
      <c r="O168" s="28"/>
      <c r="P168" s="31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 t="b">
        <v>1</v>
      </c>
      <c r="AO168" s="28" t="b">
        <v>0</v>
      </c>
      <c r="AP168" s="28"/>
      <c r="AQ168" s="28">
        <v>0</v>
      </c>
      <c r="AR168" s="28"/>
      <c r="AS168" s="28">
        <v>1</v>
      </c>
      <c r="AT168" s="28" t="s">
        <v>316</v>
      </c>
      <c r="AU168" s="27" t="s">
        <v>315</v>
      </c>
      <c r="AV168" s="26" t="s">
        <v>314</v>
      </c>
    </row>
    <row r="169" spans="1:48" s="25" customFormat="1" x14ac:dyDescent="0.2">
      <c r="A169" s="32">
        <v>2006492</v>
      </c>
      <c r="B169" s="32" t="s">
        <v>486</v>
      </c>
      <c r="C169" s="28" t="s">
        <v>74</v>
      </c>
      <c r="D169" s="28"/>
      <c r="E169" s="28"/>
      <c r="F169" s="28"/>
      <c r="G169" s="28"/>
      <c r="H169" s="28"/>
      <c r="I169" s="28"/>
      <c r="J169" s="30">
        <v>1</v>
      </c>
      <c r="K169" s="28"/>
      <c r="L169" s="28"/>
      <c r="M169" s="28"/>
      <c r="N169" s="28"/>
      <c r="O169" s="28"/>
      <c r="P169" s="31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 t="b">
        <v>1</v>
      </c>
      <c r="AO169" s="28" t="b">
        <v>0</v>
      </c>
      <c r="AP169" s="28"/>
      <c r="AQ169" s="28">
        <v>0</v>
      </c>
      <c r="AR169" s="28">
        <v>53</v>
      </c>
      <c r="AS169" s="28">
        <v>1</v>
      </c>
      <c r="AT169" s="28" t="s">
        <v>298</v>
      </c>
      <c r="AU169" s="27" t="s">
        <v>297</v>
      </c>
      <c r="AV169" s="26" t="s">
        <v>296</v>
      </c>
    </row>
  </sheetData>
  <sortState ref="A3:AV112">
    <sortCondition ref="A3:A112"/>
  </sortState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abSelected="1" zoomScale="90" zoomScaleNormal="90" workbookViewId="0">
      <pane xSplit="1" ySplit="2" topLeftCell="X3" activePane="bottomRight" state="frozen"/>
      <selection pane="topRight" activeCell="B1" sqref="B1"/>
      <selection pane="bottomLeft" activeCell="A2" sqref="A2"/>
      <selection pane="bottomRight" activeCell="X2" activeCellId="1" sqref="A2:A36 X2:Y36"/>
    </sheetView>
  </sheetViews>
  <sheetFormatPr defaultRowHeight="14.25" x14ac:dyDescent="0.2"/>
  <cols>
    <col min="1" max="1" width="12.875" customWidth="1"/>
    <col min="2" max="2" width="8.625" style="139"/>
    <col min="3" max="3" width="10.125" style="25" customWidth="1"/>
    <col min="4" max="4" width="10.375" style="25" customWidth="1"/>
    <col min="5" max="5" width="12.125" style="25" customWidth="1"/>
    <col min="28" max="28" width="9.25" bestFit="1" customWidth="1"/>
    <col min="39" max="39" width="39.375" customWidth="1"/>
    <col min="40" max="40" width="23.125" customWidth="1"/>
  </cols>
  <sheetData>
    <row r="1" spans="1:28" ht="30" x14ac:dyDescent="0.2">
      <c r="A1" s="138" t="s">
        <v>489</v>
      </c>
      <c r="B1" s="138" t="s">
        <v>18</v>
      </c>
      <c r="C1" s="138" t="s">
        <v>490</v>
      </c>
      <c r="D1" s="138" t="s">
        <v>491</v>
      </c>
      <c r="E1" s="138" t="s">
        <v>492</v>
      </c>
      <c r="F1" t="s">
        <v>493</v>
      </c>
      <c r="G1" t="s">
        <v>494</v>
      </c>
      <c r="H1" t="s">
        <v>495</v>
      </c>
      <c r="I1" t="s">
        <v>496</v>
      </c>
      <c r="J1" t="s">
        <v>497</v>
      </c>
      <c r="K1" t="s">
        <v>498</v>
      </c>
      <c r="L1" t="s">
        <v>499</v>
      </c>
      <c r="M1" t="s">
        <v>500</v>
      </c>
      <c r="N1" t="s">
        <v>501</v>
      </c>
      <c r="O1" t="s">
        <v>502</v>
      </c>
      <c r="P1" t="s">
        <v>503</v>
      </c>
      <c r="Q1" t="s">
        <v>504</v>
      </c>
      <c r="R1" t="s">
        <v>505</v>
      </c>
      <c r="S1" t="s">
        <v>506</v>
      </c>
      <c r="T1" t="s">
        <v>507</v>
      </c>
      <c r="U1" t="s">
        <v>508</v>
      </c>
      <c r="V1" t="s">
        <v>509</v>
      </c>
      <c r="W1" t="s">
        <v>510</v>
      </c>
      <c r="X1" t="s">
        <v>481</v>
      </c>
      <c r="AA1" t="s">
        <v>487</v>
      </c>
      <c r="AB1" t="s">
        <v>488</v>
      </c>
    </row>
    <row r="2" spans="1:28" ht="15" x14ac:dyDescent="0.2">
      <c r="A2" s="171" t="s">
        <v>511</v>
      </c>
      <c r="B2" s="138" t="str">
        <f>LEFT(A2,2)</f>
        <v>01</v>
      </c>
      <c r="C2" s="138" t="str">
        <f>MID(A2,3,1)</f>
        <v>N</v>
      </c>
      <c r="D2" s="138" t="str">
        <f>MID(A2,3,2)</f>
        <v>N2</v>
      </c>
      <c r="E2" s="138" t="s">
        <v>369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f>SUM(F2:W2)</f>
        <v>0</v>
      </c>
      <c r="AA2">
        <f>X2-Y2</f>
        <v>2</v>
      </c>
      <c r="AB2" s="137">
        <f>(Y2/X2)*100</f>
        <v>0</v>
      </c>
    </row>
    <row r="3" spans="1:28" ht="15" x14ac:dyDescent="0.2">
      <c r="A3" s="171" t="s">
        <v>51</v>
      </c>
      <c r="B3" s="138" t="str">
        <f>LEFT(A3,2)</f>
        <v>01</v>
      </c>
      <c r="C3" s="138" t="str">
        <f>MID(A3,3,1)</f>
        <v>N</v>
      </c>
      <c r="D3" s="138" t="str">
        <f>MID(A3,3,2)</f>
        <v>N3</v>
      </c>
      <c r="E3" s="138" t="s">
        <v>369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6</v>
      </c>
      <c r="Y3">
        <f>SUM(F3:W3)</f>
        <v>1</v>
      </c>
      <c r="AA3">
        <f>X3-Y3</f>
        <v>5</v>
      </c>
      <c r="AB3" s="137">
        <f>(Y3/X3)*100</f>
        <v>16.666666666666664</v>
      </c>
    </row>
    <row r="4" spans="1:28" ht="15" x14ac:dyDescent="0.2">
      <c r="A4" s="171" t="s">
        <v>46</v>
      </c>
      <c r="B4" s="138" t="str">
        <f>LEFT(A4,2)</f>
        <v>01</v>
      </c>
      <c r="C4" s="138" t="str">
        <f>MID(A4,3,1)</f>
        <v>N</v>
      </c>
      <c r="D4" s="138" t="str">
        <f>MID(A4,3,2)</f>
        <v>N5</v>
      </c>
      <c r="E4" s="138" t="s">
        <v>369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</v>
      </c>
      <c r="Y4">
        <f>SUM(F4:W4)</f>
        <v>1</v>
      </c>
      <c r="AA4">
        <f>X4-Y4</f>
        <v>4</v>
      </c>
      <c r="AB4" s="137">
        <f>(Y4/X4)*100</f>
        <v>20</v>
      </c>
    </row>
    <row r="5" spans="1:28" ht="15" x14ac:dyDescent="0.2">
      <c r="A5" s="172" t="s">
        <v>54</v>
      </c>
      <c r="B5" s="138" t="str">
        <f>LEFT(A5,2)</f>
        <v>03</v>
      </c>
      <c r="C5" s="138" t="str">
        <f>MID(A5,3,1)</f>
        <v>N</v>
      </c>
      <c r="D5" s="138" t="str">
        <f>MID(A5,3,2)</f>
        <v>N2</v>
      </c>
      <c r="E5" s="138" t="s">
        <v>410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f>SUM(F5:W5)</f>
        <v>0</v>
      </c>
      <c r="AA5">
        <f>X5-Y5</f>
        <v>1</v>
      </c>
      <c r="AB5" s="137">
        <f>(Y5/X5)*100</f>
        <v>0</v>
      </c>
    </row>
    <row r="6" spans="1:28" ht="15" x14ac:dyDescent="0.2">
      <c r="A6" s="171" t="s">
        <v>50</v>
      </c>
      <c r="B6" s="138" t="str">
        <f>LEFT(A6,2)</f>
        <v>03</v>
      </c>
      <c r="C6" s="138" t="str">
        <f>MID(A6,3,1)</f>
        <v>N</v>
      </c>
      <c r="D6" s="138" t="str">
        <f>MID(A6,3,2)</f>
        <v>N3</v>
      </c>
      <c r="E6" s="138" t="s">
        <v>410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</v>
      </c>
      <c r="Y6">
        <f>SUM(F6:W6)</f>
        <v>1</v>
      </c>
      <c r="AA6">
        <f>X6-Y6</f>
        <v>3</v>
      </c>
      <c r="AB6" s="137">
        <f>(Y6/X6)*100</f>
        <v>25</v>
      </c>
    </row>
    <row r="7" spans="1:28" ht="15" x14ac:dyDescent="0.2">
      <c r="A7" s="171" t="s">
        <v>49</v>
      </c>
      <c r="B7" s="138" t="str">
        <f>LEFT(A7,2)</f>
        <v>03</v>
      </c>
      <c r="C7" s="138" t="str">
        <f>MID(A7,3,1)</f>
        <v>N</v>
      </c>
      <c r="D7" s="138" t="str">
        <f>MID(A7,3,2)</f>
        <v>N3</v>
      </c>
      <c r="E7" s="138" t="s">
        <v>410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4</v>
      </c>
      <c r="Y7">
        <f>SUM(F7:W7)</f>
        <v>1</v>
      </c>
      <c r="AA7">
        <f>X7-Y7</f>
        <v>3</v>
      </c>
      <c r="AB7" s="137">
        <f>(Y7/X7)*100</f>
        <v>25</v>
      </c>
    </row>
    <row r="8" spans="1:28" ht="15" x14ac:dyDescent="0.2">
      <c r="A8" s="171" t="s">
        <v>45</v>
      </c>
      <c r="B8" s="138" t="str">
        <f>LEFT(A8,2)</f>
        <v>03</v>
      </c>
      <c r="C8" s="138" t="str">
        <f>MID(A8,3,1)</f>
        <v>N</v>
      </c>
      <c r="D8" s="138" t="str">
        <f>MID(A8,3,2)</f>
        <v>N5</v>
      </c>
      <c r="E8" s="138" t="s">
        <v>410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7</v>
      </c>
      <c r="Y8">
        <f>SUM(F8:W8)</f>
        <v>1</v>
      </c>
      <c r="AA8">
        <f>X8-Y8</f>
        <v>6</v>
      </c>
      <c r="AB8" s="137">
        <f>(Y8/X8)*100</f>
        <v>14.285714285714285</v>
      </c>
    </row>
    <row r="9" spans="1:28" ht="15" x14ac:dyDescent="0.2">
      <c r="A9" s="171" t="s">
        <v>53</v>
      </c>
      <c r="B9" s="138" t="str">
        <f>LEFT(A9,2)</f>
        <v>05</v>
      </c>
      <c r="C9" s="138" t="str">
        <f>MID(A9,3,1)</f>
        <v>N</v>
      </c>
      <c r="D9" s="138" t="str">
        <f>MID(A9,3,2)</f>
        <v>N2</v>
      </c>
      <c r="E9" s="138" t="s">
        <v>410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f>SUM(F9:W9)</f>
        <v>0</v>
      </c>
      <c r="AA9">
        <f>X9-Y9</f>
        <v>1</v>
      </c>
      <c r="AB9" s="137">
        <f>(Y9/X9)*100</f>
        <v>0</v>
      </c>
    </row>
    <row r="10" spans="1:28" ht="15" x14ac:dyDescent="0.2">
      <c r="A10" s="171" t="s">
        <v>48</v>
      </c>
      <c r="B10" s="138" t="str">
        <f>LEFT(A10,2)</f>
        <v>05</v>
      </c>
      <c r="C10" s="138" t="str">
        <f>MID(A10,3,1)</f>
        <v>N</v>
      </c>
      <c r="D10" s="138" t="str">
        <f>MID(A10,3,2)</f>
        <v>N3</v>
      </c>
      <c r="E10" s="138" t="s">
        <v>410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0</v>
      </c>
      <c r="W10">
        <v>0</v>
      </c>
      <c r="X10">
        <v>6</v>
      </c>
      <c r="Y10">
        <f>SUM(F10:W10)</f>
        <v>3</v>
      </c>
      <c r="AA10">
        <f>X10-Y10</f>
        <v>3</v>
      </c>
      <c r="AB10" s="137">
        <f>(Y10/X10)*100</f>
        <v>50</v>
      </c>
    </row>
    <row r="11" spans="1:28" ht="15" x14ac:dyDescent="0.2">
      <c r="A11" s="171" t="s">
        <v>44</v>
      </c>
      <c r="B11" s="138" t="str">
        <f>LEFT(A11,2)</f>
        <v>16</v>
      </c>
      <c r="C11" s="138" t="str">
        <f>MID(A11,3,1)</f>
        <v>N</v>
      </c>
      <c r="D11" s="138" t="str">
        <f>MID(A11,3,2)</f>
        <v>N5</v>
      </c>
      <c r="E11" s="138" t="s">
        <v>410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5</v>
      </c>
      <c r="Y11">
        <f>SUM(F11:W11)</f>
        <v>2</v>
      </c>
      <c r="AA11">
        <f>X11-Y11</f>
        <v>3</v>
      </c>
      <c r="AB11" s="137">
        <f>(Y11/X11)*100</f>
        <v>40</v>
      </c>
    </row>
    <row r="12" spans="1:28" ht="15" x14ac:dyDescent="0.2">
      <c r="A12" s="138" t="s">
        <v>399</v>
      </c>
      <c r="B12" s="138" t="str">
        <f>LEFT(A12,2)</f>
        <v>19</v>
      </c>
      <c r="C12" s="138" t="str">
        <f>MID(A12,3,1)</f>
        <v>N</v>
      </c>
      <c r="D12" s="138" t="str">
        <f>MID(A12,3,2)</f>
        <v>N3</v>
      </c>
      <c r="E12" s="138" t="s">
        <v>410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5</v>
      </c>
      <c r="Y12">
        <f>SUM(F12:W12)</f>
        <v>2</v>
      </c>
      <c r="AA12">
        <f>X12-Y12</f>
        <v>3</v>
      </c>
      <c r="AB12" s="137">
        <f>(Y12/X12)*100</f>
        <v>40</v>
      </c>
    </row>
    <row r="13" spans="1:28" ht="15" x14ac:dyDescent="0.2">
      <c r="A13" s="138" t="s">
        <v>52</v>
      </c>
      <c r="B13" s="138" t="str">
        <f>LEFT(A13,2)</f>
        <v>21</v>
      </c>
      <c r="C13" s="138" t="str">
        <f>MID(A13,3,1)</f>
        <v>N</v>
      </c>
      <c r="D13" s="138" t="str">
        <f>MID(A13,3,2)</f>
        <v>N2</v>
      </c>
      <c r="E13" s="138" t="s">
        <v>410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6</v>
      </c>
      <c r="Y13">
        <f>SUM(F13:W13)</f>
        <v>3</v>
      </c>
      <c r="AA13">
        <f>X13-Y13</f>
        <v>3</v>
      </c>
      <c r="AB13" s="137">
        <f>(Y13/X13)*100</f>
        <v>50</v>
      </c>
    </row>
    <row r="14" spans="1:28" ht="15" x14ac:dyDescent="0.2">
      <c r="A14" s="138" t="s">
        <v>47</v>
      </c>
      <c r="B14" s="138" t="str">
        <f>LEFT(A14,2)</f>
        <v>21</v>
      </c>
      <c r="C14" s="138" t="str">
        <f>MID(A14,3,1)</f>
        <v>N</v>
      </c>
      <c r="D14" s="138" t="str">
        <f>MID(A14,3,2)</f>
        <v>N3</v>
      </c>
      <c r="E14" s="138" t="s">
        <v>410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</v>
      </c>
      <c r="V14">
        <v>0</v>
      </c>
      <c r="W14">
        <v>0</v>
      </c>
      <c r="X14">
        <v>6</v>
      </c>
      <c r="Y14">
        <f>SUM(F14:W14)</f>
        <v>3</v>
      </c>
      <c r="AA14">
        <f>X14-Y14</f>
        <v>3</v>
      </c>
      <c r="AB14" s="137">
        <f>(Y14/X14)*100</f>
        <v>50</v>
      </c>
    </row>
    <row r="15" spans="1:28" ht="15" x14ac:dyDescent="0.2">
      <c r="A15" s="171" t="s">
        <v>39</v>
      </c>
      <c r="B15" s="138" t="str">
        <f>LEFT(A15,2)</f>
        <v>01</v>
      </c>
      <c r="C15" s="138" t="str">
        <f>MID(A15,3,1)</f>
        <v>P</v>
      </c>
      <c r="D15" s="138" t="str">
        <f>MID(A15,3,2)</f>
        <v>P3</v>
      </c>
      <c r="E15" s="138" t="s">
        <v>369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5</v>
      </c>
      <c r="Y15">
        <f>SUM(F15:W15)</f>
        <v>0</v>
      </c>
      <c r="AA15">
        <f>X15-Y15</f>
        <v>5</v>
      </c>
      <c r="AB15" s="137">
        <f>(Y15/X15)*100</f>
        <v>0</v>
      </c>
    </row>
    <row r="16" spans="1:28" ht="15" x14ac:dyDescent="0.2">
      <c r="A16" s="171" t="s">
        <v>32</v>
      </c>
      <c r="B16" s="138" t="str">
        <f>LEFT(A16,2)</f>
        <v>01</v>
      </c>
      <c r="C16" s="138" t="str">
        <f>MID(A16,3,1)</f>
        <v>P</v>
      </c>
      <c r="D16" s="138" t="str">
        <f>MID(A16,3,2)</f>
        <v>P4</v>
      </c>
      <c r="E16" s="138" t="s">
        <v>369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3</v>
      </c>
      <c r="Y16">
        <f>SUM(F16:W16)</f>
        <v>0</v>
      </c>
      <c r="AA16">
        <f>X16-Y16</f>
        <v>3</v>
      </c>
      <c r="AB16" s="137">
        <f>(Y16/X16)*100</f>
        <v>0</v>
      </c>
    </row>
    <row r="17" spans="1:28" ht="15" x14ac:dyDescent="0.2">
      <c r="A17" s="171" t="s">
        <v>28</v>
      </c>
      <c r="B17" s="138" t="str">
        <f>LEFT(A17,2)</f>
        <v>01</v>
      </c>
      <c r="C17" s="138" t="str">
        <f>MID(A17,3,1)</f>
        <v>P</v>
      </c>
      <c r="D17" s="138" t="str">
        <f>MID(A17,3,2)</f>
        <v>P5</v>
      </c>
      <c r="E17" s="138" t="s">
        <v>369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4</v>
      </c>
      <c r="Y17">
        <f>SUM(F17:W17)</f>
        <v>0</v>
      </c>
      <c r="AA17">
        <f>X17-Y17</f>
        <v>4</v>
      </c>
      <c r="AB17" s="137">
        <f>(Y17/X17)*100</f>
        <v>0</v>
      </c>
    </row>
    <row r="18" spans="1:28" ht="15" x14ac:dyDescent="0.2">
      <c r="A18" s="171" t="s">
        <v>38</v>
      </c>
      <c r="B18" s="138" t="str">
        <f>LEFT(A18,2)</f>
        <v>03</v>
      </c>
      <c r="C18" s="138" t="str">
        <f>MID(A18,3,1)</f>
        <v>P</v>
      </c>
      <c r="D18" s="138" t="str">
        <f>MID(A18,3,2)</f>
        <v>P3</v>
      </c>
      <c r="E18" s="138" t="s">
        <v>369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f>SUM(F18:W18)</f>
        <v>1</v>
      </c>
      <c r="AA18">
        <f>X18-Y18</f>
        <v>2</v>
      </c>
      <c r="AB18" s="137">
        <f>(Y18/X18)*100</f>
        <v>33.333333333333329</v>
      </c>
    </row>
    <row r="19" spans="1:28" ht="15" x14ac:dyDescent="0.2">
      <c r="A19" s="171" t="s">
        <v>37</v>
      </c>
      <c r="B19" s="138" t="str">
        <f>LEFT(A19,2)</f>
        <v>05</v>
      </c>
      <c r="C19" s="138" t="str">
        <f>MID(A19,3,1)</f>
        <v>P</v>
      </c>
      <c r="D19" s="138" t="str">
        <f>MID(A19,3,2)</f>
        <v>P3</v>
      </c>
      <c r="E19" s="138" t="s">
        <v>369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6</v>
      </c>
      <c r="Y19">
        <f>SUM(F19:W19)</f>
        <v>2</v>
      </c>
      <c r="AA19">
        <f>X19-Y19</f>
        <v>4</v>
      </c>
      <c r="AB19" s="137">
        <f>(Y19/X19)*100</f>
        <v>33.333333333333329</v>
      </c>
    </row>
    <row r="20" spans="1:28" ht="15" x14ac:dyDescent="0.2">
      <c r="A20" s="171" t="s">
        <v>36</v>
      </c>
      <c r="B20" s="138" t="str">
        <f>LEFT(A20,2)</f>
        <v>12</v>
      </c>
      <c r="C20" s="138" t="str">
        <f>MID(A20,3,1)</f>
        <v>P</v>
      </c>
      <c r="D20" s="138" t="str">
        <f>MID(A20,3,2)</f>
        <v>P3</v>
      </c>
      <c r="E20" s="138" t="s">
        <v>369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7</v>
      </c>
      <c r="Y20">
        <f>SUM(F20:W20)</f>
        <v>3</v>
      </c>
      <c r="AA20">
        <f>X20-Y20</f>
        <v>4</v>
      </c>
      <c r="AB20" s="137">
        <f>(Y20/X20)*100</f>
        <v>42.857142857142854</v>
      </c>
    </row>
    <row r="21" spans="1:28" ht="15" x14ac:dyDescent="0.2">
      <c r="A21" s="171" t="s">
        <v>35</v>
      </c>
      <c r="B21" s="138" t="str">
        <f>LEFT(A21,2)</f>
        <v>16</v>
      </c>
      <c r="C21" s="138" t="str">
        <f>MID(A21,3,1)</f>
        <v>P</v>
      </c>
      <c r="D21" s="138" t="str">
        <f>MID(A21,3,2)</f>
        <v>P3</v>
      </c>
      <c r="E21" s="138" t="s">
        <v>369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  <c r="Y21">
        <f>SUM(F21:W21)</f>
        <v>1</v>
      </c>
      <c r="AA21">
        <f>X21-Y21</f>
        <v>1</v>
      </c>
      <c r="AB21" s="137">
        <f>(Y21/X21)*100</f>
        <v>50</v>
      </c>
    </row>
    <row r="22" spans="1:28" ht="15" x14ac:dyDescent="0.2">
      <c r="A22" s="171" t="s">
        <v>34</v>
      </c>
      <c r="B22" s="138" t="str">
        <f>LEFT(A22,2)</f>
        <v>19</v>
      </c>
      <c r="C22" s="138" t="str">
        <f>MID(A22,3,1)</f>
        <v>P</v>
      </c>
      <c r="D22" s="138" t="str">
        <f>MID(A22,3,2)</f>
        <v>P3</v>
      </c>
      <c r="E22" s="138" t="s">
        <v>369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</v>
      </c>
      <c r="Y22">
        <f>SUM(F22:W22)</f>
        <v>1</v>
      </c>
      <c r="AA22">
        <f>X22-Y22</f>
        <v>2</v>
      </c>
      <c r="AB22" s="137">
        <f>(Y22/X22)*100</f>
        <v>33.333333333333329</v>
      </c>
    </row>
    <row r="23" spans="1:28" ht="15" x14ac:dyDescent="0.2">
      <c r="A23" s="171" t="s">
        <v>33</v>
      </c>
      <c r="B23" s="138" t="str">
        <f>LEFT(A23,2)</f>
        <v>21</v>
      </c>
      <c r="C23" s="138" t="str">
        <f>MID(A23,3,1)</f>
        <v>P</v>
      </c>
      <c r="D23" s="138" t="str">
        <f>MID(A23,3,2)</f>
        <v>P3</v>
      </c>
      <c r="E23" s="138" t="s">
        <v>369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3</v>
      </c>
      <c r="Y23">
        <f>SUM(F23:W23)</f>
        <v>0</v>
      </c>
      <c r="AA23">
        <f>X23-Y23</f>
        <v>3</v>
      </c>
      <c r="AB23" s="137">
        <f>(Y23/X23)*100</f>
        <v>0</v>
      </c>
    </row>
    <row r="24" spans="1:28" ht="15" x14ac:dyDescent="0.2">
      <c r="A24" s="171" t="s">
        <v>43</v>
      </c>
      <c r="B24" s="138" t="str">
        <f>LEFT(A24,2)</f>
        <v>03</v>
      </c>
      <c r="C24" s="138" t="str">
        <f>MID(A24,3,1)</f>
        <v>P</v>
      </c>
      <c r="D24" s="138" t="str">
        <f>MID(A24,3,2)</f>
        <v>P2</v>
      </c>
      <c r="E24" s="138" t="s">
        <v>410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5</v>
      </c>
      <c r="Y24">
        <f>SUM(F24:W24)</f>
        <v>1</v>
      </c>
      <c r="AA24">
        <f>X24-Y24</f>
        <v>4</v>
      </c>
      <c r="AB24" s="137">
        <f>(Y24/X24)*100</f>
        <v>20</v>
      </c>
    </row>
    <row r="25" spans="1:28" ht="15" x14ac:dyDescent="0.2">
      <c r="A25" s="171" t="s">
        <v>512</v>
      </c>
      <c r="B25" s="138" t="str">
        <f>LEFT(A25,2)</f>
        <v>03</v>
      </c>
      <c r="C25" s="138" t="str">
        <f>MID(A25,3,1)</f>
        <v>P</v>
      </c>
      <c r="D25" s="138" t="str">
        <f>MID(A25,3,2)</f>
        <v>P5</v>
      </c>
      <c r="E25" s="138" t="s">
        <v>410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f>SUM(F25:W25)</f>
        <v>1</v>
      </c>
      <c r="AA25">
        <f>X25-Y25</f>
        <v>3</v>
      </c>
      <c r="AB25" s="137">
        <f>(Y25/X25)*100</f>
        <v>25</v>
      </c>
    </row>
    <row r="26" spans="1:28" ht="15" x14ac:dyDescent="0.2">
      <c r="A26" s="171" t="s">
        <v>42</v>
      </c>
      <c r="B26" s="138" t="str">
        <f>LEFT(A26,2)</f>
        <v>05</v>
      </c>
      <c r="C26" s="138" t="str">
        <f>MID(A26,3,1)</f>
        <v>P</v>
      </c>
      <c r="D26" s="138" t="str">
        <f>MID(A26,3,2)</f>
        <v>P2</v>
      </c>
      <c r="E26" s="138" t="s">
        <v>410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4</v>
      </c>
      <c r="Y26">
        <f>SUM(F26:W26)</f>
        <v>1</v>
      </c>
      <c r="AA26">
        <f>X26-Y26</f>
        <v>3</v>
      </c>
      <c r="AB26" s="137">
        <f>(Y26/X26)*100</f>
        <v>25</v>
      </c>
    </row>
    <row r="27" spans="1:28" ht="15" x14ac:dyDescent="0.2">
      <c r="A27" s="171" t="s">
        <v>41</v>
      </c>
      <c r="B27" s="138" t="str">
        <f>LEFT(A27,2)</f>
        <v>05</v>
      </c>
      <c r="C27" s="138" t="str">
        <f>MID(A27,3,1)</f>
        <v>P</v>
      </c>
      <c r="D27" s="138" t="str">
        <f>MID(A27,3,2)</f>
        <v>P2</v>
      </c>
      <c r="E27" s="138" t="s">
        <v>410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>SUM(F27:W27)</f>
        <v>0</v>
      </c>
      <c r="AA27">
        <f>X27-Y27</f>
        <v>1</v>
      </c>
      <c r="AB27" s="137">
        <f>(Y27/X27)*100</f>
        <v>0</v>
      </c>
    </row>
    <row r="28" spans="1:28" ht="15" x14ac:dyDescent="0.2">
      <c r="A28" s="171" t="s">
        <v>31</v>
      </c>
      <c r="B28" s="138" t="str">
        <f>LEFT(A28,2)</f>
        <v>05</v>
      </c>
      <c r="C28" s="138" t="str">
        <f>MID(A28,3,1)</f>
        <v>P</v>
      </c>
      <c r="D28" s="138" t="str">
        <f>MID(A28,3,2)</f>
        <v>P4</v>
      </c>
      <c r="E28" s="138" t="s">
        <v>410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6</v>
      </c>
      <c r="Y28">
        <f>SUM(F28:W28)</f>
        <v>1</v>
      </c>
      <c r="AA28">
        <f>X28-Y28</f>
        <v>5</v>
      </c>
      <c r="AB28" s="137">
        <f>(Y28/X28)*100</f>
        <v>16.666666666666664</v>
      </c>
    </row>
    <row r="29" spans="1:28" ht="15" x14ac:dyDescent="0.2">
      <c r="A29" s="171" t="s">
        <v>26</v>
      </c>
      <c r="B29" s="138" t="str">
        <f>LEFT(A29,2)</f>
        <v>05</v>
      </c>
      <c r="C29" s="138" t="str">
        <f>MID(A29,3,1)</f>
        <v>P</v>
      </c>
      <c r="D29" s="138" t="str">
        <f>MID(A29,3,2)</f>
        <v>P5</v>
      </c>
      <c r="E29" s="138" t="s">
        <v>410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f>SUM(F29:W29)</f>
        <v>0</v>
      </c>
      <c r="AA29">
        <f>X29-Y29</f>
        <v>1</v>
      </c>
      <c r="AB29" s="137">
        <f>(Y29/X29)*100</f>
        <v>0</v>
      </c>
    </row>
    <row r="30" spans="1:28" ht="15" x14ac:dyDescent="0.2">
      <c r="A30" s="138" t="s">
        <v>400</v>
      </c>
      <c r="B30" s="138" t="str">
        <f>LEFT(A30,2)</f>
        <v>12</v>
      </c>
      <c r="C30" s="138" t="str">
        <f>MID(A30,3,1)</f>
        <v>P</v>
      </c>
      <c r="D30" s="138" t="str">
        <f>MID(A30,3,2)</f>
        <v>P2</v>
      </c>
      <c r="E30" s="138" t="s">
        <v>410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f>SUM(F30:W30)</f>
        <v>0</v>
      </c>
      <c r="AA30">
        <f>X30-Y30</f>
        <v>1</v>
      </c>
      <c r="AB30" s="137">
        <f>(Y30/X30)*100</f>
        <v>0</v>
      </c>
    </row>
    <row r="31" spans="1:28" ht="15" x14ac:dyDescent="0.2">
      <c r="A31" s="171" t="s">
        <v>30</v>
      </c>
      <c r="B31" s="138" t="str">
        <f>LEFT(A31,2)</f>
        <v>12</v>
      </c>
      <c r="C31" s="138" t="str">
        <f>MID(A31,3,1)</f>
        <v>P</v>
      </c>
      <c r="D31" s="138" t="str">
        <f>MID(A31,3,2)</f>
        <v>P4</v>
      </c>
      <c r="E31" s="138" t="s">
        <v>410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f>SUM(F31:W31)</f>
        <v>0</v>
      </c>
      <c r="AA31">
        <f>X31-Y31</f>
        <v>1</v>
      </c>
      <c r="AB31" s="137">
        <f>(Y31/X31)*100</f>
        <v>0</v>
      </c>
    </row>
    <row r="32" spans="1:28" ht="15" x14ac:dyDescent="0.2">
      <c r="A32" s="171" t="s">
        <v>25</v>
      </c>
      <c r="B32" s="138" t="str">
        <f>LEFT(A32,2)</f>
        <v>16</v>
      </c>
      <c r="C32" s="138" t="str">
        <f>MID(A32,3,1)</f>
        <v>P</v>
      </c>
      <c r="D32" s="138" t="str">
        <f>MID(A32,3,2)</f>
        <v>P5</v>
      </c>
      <c r="E32" s="138" t="s">
        <v>410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>SUM(F32:W32)</f>
        <v>0</v>
      </c>
      <c r="AA32">
        <f>X32-Y32</f>
        <v>1</v>
      </c>
      <c r="AB32" s="137">
        <f>(Y32/X32)*100</f>
        <v>0</v>
      </c>
    </row>
    <row r="33" spans="1:28" ht="15" x14ac:dyDescent="0.2">
      <c r="A33" s="171" t="s">
        <v>24</v>
      </c>
      <c r="B33" s="138" t="str">
        <f>LEFT(A33,2)</f>
        <v>19</v>
      </c>
      <c r="C33" s="138" t="str">
        <f>MID(A33,3,1)</f>
        <v>P</v>
      </c>
      <c r="D33" s="138" t="str">
        <f>MID(A33,3,2)</f>
        <v>P5</v>
      </c>
      <c r="E33" s="138" t="s">
        <v>410</v>
      </c>
      <c r="F33">
        <v>0</v>
      </c>
      <c r="G33">
        <v>0</v>
      </c>
      <c r="H33">
        <v>0</v>
      </c>
      <c r="I33">
        <v>0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4</v>
      </c>
      <c r="Y33">
        <f>SUM(F33:W33)</f>
        <v>2</v>
      </c>
      <c r="AA33">
        <f>X33-Y33</f>
        <v>2</v>
      </c>
      <c r="AB33" s="137">
        <f>(Y33/X33)*100</f>
        <v>50</v>
      </c>
    </row>
    <row r="34" spans="1:28" ht="15" x14ac:dyDescent="0.2">
      <c r="A34" s="171" t="s">
        <v>398</v>
      </c>
      <c r="B34" s="138" t="str">
        <f>LEFT(A34,2)</f>
        <v>21</v>
      </c>
      <c r="C34" s="138" t="str">
        <f>MID(A34,3,1)</f>
        <v>P</v>
      </c>
      <c r="D34" s="138" t="str">
        <f>MID(A34,3,2)</f>
        <v>P2</v>
      </c>
      <c r="E34" s="138" t="s">
        <v>410</v>
      </c>
      <c r="F34">
        <v>0</v>
      </c>
      <c r="G34">
        <v>1</v>
      </c>
      <c r="H34">
        <v>0</v>
      </c>
      <c r="I34">
        <v>1</v>
      </c>
      <c r="J34">
        <v>2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11</v>
      </c>
      <c r="Y34">
        <f>SUM(F34:W34)</f>
        <v>6</v>
      </c>
      <c r="AA34">
        <f>X34-Y34</f>
        <v>5</v>
      </c>
      <c r="AB34" s="137">
        <f>(Y34/X34)*100</f>
        <v>54.54545454545454</v>
      </c>
    </row>
    <row r="35" spans="1:28" ht="15" x14ac:dyDescent="0.2">
      <c r="A35" s="171" t="s">
        <v>29</v>
      </c>
      <c r="B35" s="138" t="str">
        <f>LEFT(A35,2)</f>
        <v>21</v>
      </c>
      <c r="C35" s="138" t="str">
        <f>MID(A35,3,1)</f>
        <v>P</v>
      </c>
      <c r="D35" s="138" t="str">
        <f>MID(A35,3,2)</f>
        <v>P4</v>
      </c>
      <c r="E35" s="138" t="s">
        <v>410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1</v>
      </c>
      <c r="S35">
        <v>0</v>
      </c>
      <c r="T35">
        <v>0</v>
      </c>
      <c r="U35">
        <v>1</v>
      </c>
      <c r="V35">
        <v>0</v>
      </c>
      <c r="W35">
        <v>0</v>
      </c>
      <c r="X35">
        <v>33</v>
      </c>
      <c r="Y35">
        <f>SUM(F35:W35)</f>
        <v>4</v>
      </c>
      <c r="AA35">
        <f>X35-Y35</f>
        <v>29</v>
      </c>
      <c r="AB35" s="137">
        <f>(Y35/X35)*100</f>
        <v>12.121212121212121</v>
      </c>
    </row>
    <row r="36" spans="1:28" ht="15" x14ac:dyDescent="0.2">
      <c r="A36" s="171" t="s">
        <v>23</v>
      </c>
      <c r="B36" s="138" t="str">
        <f>LEFT(A36,2)</f>
        <v>21</v>
      </c>
      <c r="C36" s="138" t="str">
        <f>MID(A36,3,1)</f>
        <v>P</v>
      </c>
      <c r="D36" s="138" t="str">
        <f>MID(A36,3,2)</f>
        <v>P5</v>
      </c>
      <c r="E36" s="138" t="s">
        <v>410</v>
      </c>
      <c r="F36">
        <v>0</v>
      </c>
      <c r="G36">
        <v>0</v>
      </c>
      <c r="H36">
        <v>0</v>
      </c>
      <c r="I36">
        <v>0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6</v>
      </c>
      <c r="Y36">
        <f>SUM(F36:W36)</f>
        <v>2</v>
      </c>
      <c r="AA36">
        <f>X36-Y36</f>
        <v>4</v>
      </c>
      <c r="AB36" s="137">
        <f>(Y36/X36)*100</f>
        <v>33.333333333333329</v>
      </c>
    </row>
    <row r="37" spans="1:28" ht="15" x14ac:dyDescent="0.2">
      <c r="A37" s="138"/>
      <c r="B37" s="138"/>
      <c r="C37" s="47"/>
      <c r="D37" s="47"/>
      <c r="E37" s="47"/>
    </row>
    <row r="45" spans="1:28" x14ac:dyDescent="0.2">
      <c r="R45" t="s">
        <v>513</v>
      </c>
    </row>
  </sheetData>
  <sortState ref="A1:AB36">
    <sortCondition ref="C1:C36"/>
    <sortCondition ref="E1:E36"/>
    <sortCondition ref="B1:B36"/>
  </sortState>
  <conditionalFormatting sqref="F3:W36 F1:W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101"/>
  <sheetViews>
    <sheetView topLeftCell="DJ1" zoomScale="70" zoomScaleNormal="70" workbookViewId="0">
      <selection activeCell="DV1" sqref="DV1:DV1048576"/>
    </sheetView>
  </sheetViews>
  <sheetFormatPr defaultRowHeight="14.25" x14ac:dyDescent="0.2"/>
  <sheetData>
    <row r="1" spans="1:210" x14ac:dyDescent="0.2">
      <c r="A1" t="s">
        <v>19</v>
      </c>
      <c r="F1">
        <v>-125</v>
      </c>
      <c r="G1">
        <v>-6</v>
      </c>
      <c r="H1">
        <v>-6</v>
      </c>
      <c r="I1">
        <v>-6</v>
      </c>
      <c r="J1">
        <v>-6</v>
      </c>
      <c r="K1">
        <v>9</v>
      </c>
      <c r="L1">
        <v>9</v>
      </c>
      <c r="M1">
        <v>9</v>
      </c>
      <c r="N1">
        <v>9</v>
      </c>
      <c r="O1">
        <v>9</v>
      </c>
      <c r="P1">
        <v>23</v>
      </c>
      <c r="Q1">
        <v>23</v>
      </c>
      <c r="R1">
        <v>23</v>
      </c>
      <c r="S1">
        <v>23</v>
      </c>
      <c r="T1">
        <v>72</v>
      </c>
      <c r="U1">
        <v>72</v>
      </c>
      <c r="V1">
        <v>72</v>
      </c>
      <c r="W1">
        <v>72</v>
      </c>
      <c r="X1">
        <v>100</v>
      </c>
      <c r="Y1">
        <v>129</v>
      </c>
      <c r="Z1">
        <v>129</v>
      </c>
      <c r="AA1">
        <v>129</v>
      </c>
      <c r="AB1">
        <v>129</v>
      </c>
      <c r="AC1">
        <v>-6</v>
      </c>
      <c r="AD1">
        <v>-6</v>
      </c>
      <c r="AE1">
        <v>-6</v>
      </c>
      <c r="AF1">
        <v>9</v>
      </c>
      <c r="AG1">
        <v>9</v>
      </c>
      <c r="AH1">
        <v>9</v>
      </c>
      <c r="AI1">
        <v>9</v>
      </c>
      <c r="AJ1">
        <v>23</v>
      </c>
      <c r="AK1">
        <v>23</v>
      </c>
      <c r="AL1">
        <v>72</v>
      </c>
      <c r="AM1">
        <v>72</v>
      </c>
      <c r="AN1">
        <v>72</v>
      </c>
      <c r="AO1">
        <v>72</v>
      </c>
      <c r="AP1">
        <v>72</v>
      </c>
      <c r="AQ1">
        <v>100</v>
      </c>
      <c r="AR1">
        <v>129</v>
      </c>
      <c r="AS1">
        <v>129</v>
      </c>
      <c r="AT1">
        <v>129</v>
      </c>
      <c r="AU1">
        <v>166</v>
      </c>
      <c r="AV1">
        <v>166</v>
      </c>
      <c r="AW1">
        <v>166</v>
      </c>
      <c r="AX1">
        <v>-6</v>
      </c>
      <c r="AY1">
        <v>-6</v>
      </c>
      <c r="AZ1">
        <v>9</v>
      </c>
      <c r="BA1">
        <v>9</v>
      </c>
      <c r="BB1">
        <v>9</v>
      </c>
      <c r="BC1">
        <v>9</v>
      </c>
      <c r="BD1">
        <v>9</v>
      </c>
      <c r="BE1">
        <v>23</v>
      </c>
      <c r="BF1">
        <v>23</v>
      </c>
      <c r="BG1">
        <v>23</v>
      </c>
      <c r="BH1">
        <v>23</v>
      </c>
      <c r="BI1">
        <v>72</v>
      </c>
      <c r="BJ1">
        <v>72</v>
      </c>
      <c r="BK1">
        <v>72</v>
      </c>
      <c r="BL1">
        <v>72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129</v>
      </c>
      <c r="BS1">
        <v>166</v>
      </c>
      <c r="BT1">
        <v>-6</v>
      </c>
      <c r="BU1">
        <v>-6</v>
      </c>
      <c r="BV1">
        <v>-6</v>
      </c>
      <c r="BW1">
        <v>9</v>
      </c>
      <c r="BX1">
        <v>9</v>
      </c>
      <c r="BY1">
        <v>9</v>
      </c>
      <c r="BZ1">
        <v>72</v>
      </c>
      <c r="CA1">
        <v>100</v>
      </c>
      <c r="CB1">
        <v>100</v>
      </c>
      <c r="CC1">
        <v>100</v>
      </c>
      <c r="CD1">
        <v>129</v>
      </c>
      <c r="CE1">
        <v>129</v>
      </c>
      <c r="CF1">
        <v>166</v>
      </c>
      <c r="CG1">
        <v>166</v>
      </c>
      <c r="CH1">
        <v>-6</v>
      </c>
      <c r="CI1">
        <v>-6</v>
      </c>
      <c r="CJ1">
        <v>-6</v>
      </c>
      <c r="CK1">
        <v>-6</v>
      </c>
      <c r="CL1">
        <v>9</v>
      </c>
      <c r="CM1">
        <v>9</v>
      </c>
      <c r="CN1">
        <v>23</v>
      </c>
      <c r="CO1">
        <v>23</v>
      </c>
      <c r="CP1">
        <v>23</v>
      </c>
      <c r="CQ1">
        <v>23</v>
      </c>
      <c r="CR1">
        <v>23</v>
      </c>
      <c r="CS1">
        <v>72</v>
      </c>
      <c r="CT1">
        <v>72</v>
      </c>
      <c r="CU1">
        <v>72</v>
      </c>
      <c r="CV1">
        <v>72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129</v>
      </c>
      <c r="DC1">
        <v>166</v>
      </c>
      <c r="DD1">
        <v>166</v>
      </c>
      <c r="DE1">
        <v>166</v>
      </c>
      <c r="DF1">
        <v>166</v>
      </c>
      <c r="DG1">
        <v>166</v>
      </c>
      <c r="DH1">
        <v>-6</v>
      </c>
      <c r="DI1">
        <v>-6</v>
      </c>
      <c r="DJ1">
        <v>-6</v>
      </c>
      <c r="DK1">
        <v>-6</v>
      </c>
      <c r="DL1">
        <v>-6</v>
      </c>
      <c r="DM1">
        <v>9</v>
      </c>
      <c r="DN1">
        <v>9</v>
      </c>
      <c r="DO1">
        <v>9</v>
      </c>
      <c r="DP1">
        <v>23</v>
      </c>
      <c r="DQ1">
        <v>23</v>
      </c>
      <c r="DR1">
        <v>23</v>
      </c>
      <c r="DS1">
        <v>72</v>
      </c>
      <c r="DT1">
        <v>72</v>
      </c>
      <c r="DU1">
        <v>72</v>
      </c>
      <c r="DV1">
        <v>72</v>
      </c>
      <c r="DW1">
        <v>100</v>
      </c>
      <c r="DX1">
        <v>100</v>
      </c>
      <c r="DY1">
        <v>100</v>
      </c>
      <c r="DZ1">
        <v>100</v>
      </c>
      <c r="EA1">
        <v>100</v>
      </c>
      <c r="EB1">
        <v>129</v>
      </c>
      <c r="EC1">
        <v>129</v>
      </c>
      <c r="ED1">
        <v>166</v>
      </c>
      <c r="EE1">
        <v>166</v>
      </c>
      <c r="EF1">
        <v>-6</v>
      </c>
      <c r="EG1">
        <v>-6</v>
      </c>
      <c r="EH1">
        <v>-6</v>
      </c>
      <c r="EI1">
        <v>-6</v>
      </c>
      <c r="EJ1">
        <v>9</v>
      </c>
      <c r="EK1">
        <v>9</v>
      </c>
      <c r="EL1">
        <v>9</v>
      </c>
      <c r="EM1">
        <v>9</v>
      </c>
      <c r="EN1">
        <v>23</v>
      </c>
      <c r="EO1">
        <v>23</v>
      </c>
      <c r="EP1">
        <v>23</v>
      </c>
      <c r="EQ1">
        <v>23</v>
      </c>
      <c r="ER1">
        <v>23</v>
      </c>
      <c r="ES1">
        <v>72</v>
      </c>
      <c r="ET1">
        <v>72</v>
      </c>
      <c r="EU1">
        <v>72</v>
      </c>
      <c r="EV1">
        <v>72</v>
      </c>
      <c r="EW1">
        <v>100</v>
      </c>
      <c r="EX1">
        <v>100</v>
      </c>
      <c r="EY1">
        <v>100</v>
      </c>
      <c r="EZ1">
        <v>100</v>
      </c>
      <c r="FA1">
        <v>129</v>
      </c>
      <c r="FB1">
        <v>129</v>
      </c>
      <c r="FC1">
        <v>166</v>
      </c>
      <c r="FD1">
        <v>166</v>
      </c>
      <c r="FE1">
        <v>166</v>
      </c>
      <c r="FF1">
        <v>166</v>
      </c>
      <c r="FG1">
        <v>166</v>
      </c>
      <c r="FH1">
        <v>-6</v>
      </c>
      <c r="FI1">
        <v>-6</v>
      </c>
      <c r="FJ1">
        <v>-6</v>
      </c>
      <c r="FK1">
        <v>-6</v>
      </c>
      <c r="FL1">
        <v>23</v>
      </c>
      <c r="FM1">
        <v>23</v>
      </c>
      <c r="FN1">
        <v>23</v>
      </c>
      <c r="FO1">
        <v>72</v>
      </c>
      <c r="FP1">
        <v>72</v>
      </c>
      <c r="FQ1">
        <v>72</v>
      </c>
      <c r="FR1">
        <v>72</v>
      </c>
      <c r="FS1">
        <v>72</v>
      </c>
      <c r="FT1">
        <v>100</v>
      </c>
      <c r="FU1">
        <v>100</v>
      </c>
      <c r="FV1">
        <v>100</v>
      </c>
      <c r="FW1">
        <v>100</v>
      </c>
      <c r="FX1">
        <v>100</v>
      </c>
      <c r="FY1">
        <v>129</v>
      </c>
      <c r="FZ1">
        <v>129</v>
      </c>
      <c r="GA1">
        <v>129</v>
      </c>
      <c r="GB1">
        <v>166</v>
      </c>
      <c r="GC1">
        <v>166</v>
      </c>
      <c r="GD1">
        <v>166</v>
      </c>
      <c r="GE1">
        <v>-6</v>
      </c>
      <c r="GF1">
        <v>9</v>
      </c>
      <c r="GG1">
        <v>9</v>
      </c>
      <c r="GH1">
        <v>9</v>
      </c>
      <c r="GI1">
        <v>23</v>
      </c>
      <c r="GJ1">
        <v>23</v>
      </c>
      <c r="GK1">
        <v>72</v>
      </c>
      <c r="GL1">
        <v>72</v>
      </c>
      <c r="GM1">
        <v>72</v>
      </c>
      <c r="GN1">
        <v>100</v>
      </c>
      <c r="GO1">
        <v>100</v>
      </c>
      <c r="GP1">
        <v>100</v>
      </c>
      <c r="GQ1">
        <v>100</v>
      </c>
      <c r="GR1">
        <v>100</v>
      </c>
      <c r="GS1">
        <v>129</v>
      </c>
      <c r="GT1">
        <v>129</v>
      </c>
      <c r="GU1">
        <v>129</v>
      </c>
      <c r="GV1">
        <v>129</v>
      </c>
      <c r="GW1">
        <v>166</v>
      </c>
      <c r="GX1">
        <v>166</v>
      </c>
      <c r="GY1">
        <v>166</v>
      </c>
      <c r="GZ1">
        <v>166</v>
      </c>
      <c r="HA1">
        <v>166</v>
      </c>
      <c r="HB1">
        <v>23</v>
      </c>
    </row>
    <row r="2" spans="1:210" x14ac:dyDescent="0.2">
      <c r="B2" t="s">
        <v>18</v>
      </c>
      <c r="F2" t="s">
        <v>17</v>
      </c>
      <c r="G2">
        <v>1</v>
      </c>
      <c r="H2">
        <v>1</v>
      </c>
      <c r="I2">
        <v>1</v>
      </c>
      <c r="J2">
        <v>1</v>
      </c>
      <c r="K2">
        <v>3</v>
      </c>
      <c r="L2">
        <v>3</v>
      </c>
      <c r="M2">
        <v>3</v>
      </c>
      <c r="N2">
        <v>3</v>
      </c>
      <c r="O2">
        <v>3</v>
      </c>
      <c r="P2">
        <v>5</v>
      </c>
      <c r="Q2">
        <v>5</v>
      </c>
      <c r="R2">
        <v>5</v>
      </c>
      <c r="S2">
        <v>5</v>
      </c>
      <c r="T2">
        <v>12</v>
      </c>
      <c r="U2">
        <v>12</v>
      </c>
      <c r="V2">
        <v>12</v>
      </c>
      <c r="W2">
        <v>12</v>
      </c>
      <c r="X2">
        <v>16</v>
      </c>
      <c r="Y2">
        <v>19</v>
      </c>
      <c r="Z2">
        <v>19</v>
      </c>
      <c r="AA2">
        <v>19</v>
      </c>
      <c r="AB2">
        <v>19</v>
      </c>
      <c r="AC2">
        <v>1</v>
      </c>
      <c r="AD2">
        <v>1</v>
      </c>
      <c r="AE2">
        <v>1</v>
      </c>
      <c r="AF2">
        <v>3</v>
      </c>
      <c r="AG2">
        <v>3</v>
      </c>
      <c r="AH2">
        <v>3</v>
      </c>
      <c r="AI2">
        <v>3</v>
      </c>
      <c r="AJ2">
        <v>5</v>
      </c>
      <c r="AK2">
        <v>5</v>
      </c>
      <c r="AL2">
        <v>12</v>
      </c>
      <c r="AM2">
        <v>12</v>
      </c>
      <c r="AN2">
        <v>12</v>
      </c>
      <c r="AO2">
        <v>12</v>
      </c>
      <c r="AP2">
        <v>12</v>
      </c>
      <c r="AQ2">
        <v>16</v>
      </c>
      <c r="AR2">
        <v>19</v>
      </c>
      <c r="AS2">
        <v>19</v>
      </c>
      <c r="AT2">
        <v>19</v>
      </c>
      <c r="AU2">
        <v>21</v>
      </c>
      <c r="AV2">
        <v>21</v>
      </c>
      <c r="AW2">
        <v>21</v>
      </c>
      <c r="AX2">
        <v>1</v>
      </c>
      <c r="AY2">
        <v>1</v>
      </c>
      <c r="AZ2">
        <v>3</v>
      </c>
      <c r="BA2">
        <v>3</v>
      </c>
      <c r="BB2">
        <v>3</v>
      </c>
      <c r="BC2">
        <v>3</v>
      </c>
      <c r="BD2">
        <v>3</v>
      </c>
      <c r="BE2">
        <v>5</v>
      </c>
      <c r="BF2">
        <v>5</v>
      </c>
      <c r="BG2">
        <v>5</v>
      </c>
      <c r="BH2">
        <v>5</v>
      </c>
      <c r="BI2">
        <v>12</v>
      </c>
      <c r="BJ2">
        <v>12</v>
      </c>
      <c r="BK2">
        <v>12</v>
      </c>
      <c r="BL2">
        <v>12</v>
      </c>
      <c r="BM2">
        <v>16</v>
      </c>
      <c r="BN2">
        <v>16</v>
      </c>
      <c r="BO2">
        <v>16</v>
      </c>
      <c r="BP2">
        <v>16</v>
      </c>
      <c r="BQ2">
        <v>16</v>
      </c>
      <c r="BR2">
        <v>19</v>
      </c>
      <c r="BS2">
        <v>21</v>
      </c>
      <c r="BT2">
        <v>1</v>
      </c>
      <c r="BU2">
        <v>1</v>
      </c>
      <c r="BV2">
        <v>1</v>
      </c>
      <c r="BW2">
        <v>3</v>
      </c>
      <c r="BX2">
        <v>3</v>
      </c>
      <c r="BY2">
        <v>3</v>
      </c>
      <c r="BZ2">
        <v>12</v>
      </c>
      <c r="CA2">
        <v>16</v>
      </c>
      <c r="CB2">
        <v>16</v>
      </c>
      <c r="CC2">
        <v>16</v>
      </c>
      <c r="CD2">
        <v>19</v>
      </c>
      <c r="CE2">
        <v>19</v>
      </c>
      <c r="CF2">
        <v>21</v>
      </c>
      <c r="CG2">
        <v>21</v>
      </c>
      <c r="CH2">
        <v>1</v>
      </c>
      <c r="CI2">
        <v>1</v>
      </c>
      <c r="CJ2">
        <v>1</v>
      </c>
      <c r="CK2">
        <v>1</v>
      </c>
      <c r="CL2">
        <v>3</v>
      </c>
      <c r="CM2">
        <v>3</v>
      </c>
      <c r="CN2">
        <v>5</v>
      </c>
      <c r="CO2">
        <v>5</v>
      </c>
      <c r="CP2">
        <v>5</v>
      </c>
      <c r="CQ2">
        <v>5</v>
      </c>
      <c r="CR2">
        <v>5</v>
      </c>
      <c r="CS2">
        <v>12</v>
      </c>
      <c r="CT2">
        <v>12</v>
      </c>
      <c r="CU2">
        <v>12</v>
      </c>
      <c r="CV2">
        <v>12</v>
      </c>
      <c r="CW2">
        <v>16</v>
      </c>
      <c r="CX2">
        <v>16</v>
      </c>
      <c r="CY2">
        <v>16</v>
      </c>
      <c r="CZ2">
        <v>16</v>
      </c>
      <c r="DA2">
        <v>16</v>
      </c>
      <c r="DB2">
        <v>19</v>
      </c>
      <c r="DC2">
        <v>21</v>
      </c>
      <c r="DD2">
        <v>21</v>
      </c>
      <c r="DE2">
        <v>21</v>
      </c>
      <c r="DF2">
        <v>21</v>
      </c>
      <c r="DG2">
        <v>21</v>
      </c>
      <c r="DH2">
        <v>1</v>
      </c>
      <c r="DI2">
        <v>1</v>
      </c>
      <c r="DJ2">
        <v>1</v>
      </c>
      <c r="DK2">
        <v>1</v>
      </c>
      <c r="DL2">
        <v>1</v>
      </c>
      <c r="DM2">
        <v>3</v>
      </c>
      <c r="DN2">
        <v>3</v>
      </c>
      <c r="DO2">
        <v>3</v>
      </c>
      <c r="DP2">
        <v>5</v>
      </c>
      <c r="DQ2">
        <v>5</v>
      </c>
      <c r="DR2">
        <v>5</v>
      </c>
      <c r="DS2">
        <v>12</v>
      </c>
      <c r="DT2">
        <v>12</v>
      </c>
      <c r="DU2">
        <v>12</v>
      </c>
      <c r="DV2">
        <v>12</v>
      </c>
      <c r="DW2">
        <v>16</v>
      </c>
      <c r="DX2">
        <v>16</v>
      </c>
      <c r="DY2">
        <v>16</v>
      </c>
      <c r="DZ2">
        <v>16</v>
      </c>
      <c r="EA2">
        <v>16</v>
      </c>
      <c r="EB2">
        <v>19</v>
      </c>
      <c r="EC2">
        <v>19</v>
      </c>
      <c r="ED2">
        <v>21</v>
      </c>
      <c r="EE2">
        <v>21</v>
      </c>
      <c r="EF2">
        <v>1</v>
      </c>
      <c r="EG2">
        <v>1</v>
      </c>
      <c r="EH2">
        <v>1</v>
      </c>
      <c r="EI2">
        <v>1</v>
      </c>
      <c r="EJ2">
        <v>3</v>
      </c>
      <c r="EK2">
        <v>3</v>
      </c>
      <c r="EL2">
        <v>3</v>
      </c>
      <c r="EM2">
        <v>3</v>
      </c>
      <c r="EN2">
        <v>5</v>
      </c>
      <c r="EO2">
        <v>5</v>
      </c>
      <c r="EP2">
        <v>5</v>
      </c>
      <c r="EQ2">
        <v>5</v>
      </c>
      <c r="ER2">
        <v>5</v>
      </c>
      <c r="ES2">
        <v>12</v>
      </c>
      <c r="ET2">
        <v>12</v>
      </c>
      <c r="EU2">
        <v>12</v>
      </c>
      <c r="EV2">
        <v>12</v>
      </c>
      <c r="EW2">
        <v>16</v>
      </c>
      <c r="EX2">
        <v>16</v>
      </c>
      <c r="EY2">
        <v>16</v>
      </c>
      <c r="EZ2">
        <v>16</v>
      </c>
      <c r="FA2">
        <v>19</v>
      </c>
      <c r="FB2">
        <v>19</v>
      </c>
      <c r="FC2">
        <v>21</v>
      </c>
      <c r="FD2">
        <v>21</v>
      </c>
      <c r="FE2">
        <v>21</v>
      </c>
      <c r="FF2">
        <v>21</v>
      </c>
      <c r="FG2">
        <v>21</v>
      </c>
      <c r="FH2">
        <v>1</v>
      </c>
      <c r="FI2">
        <v>1</v>
      </c>
      <c r="FJ2">
        <v>1</v>
      </c>
      <c r="FK2">
        <v>1</v>
      </c>
      <c r="FL2">
        <v>5</v>
      </c>
      <c r="FM2">
        <v>5</v>
      </c>
      <c r="FN2">
        <v>5</v>
      </c>
      <c r="FO2">
        <v>12</v>
      </c>
      <c r="FP2">
        <v>12</v>
      </c>
      <c r="FQ2">
        <v>12</v>
      </c>
      <c r="FR2">
        <v>12</v>
      </c>
      <c r="FS2">
        <v>12</v>
      </c>
      <c r="FT2">
        <v>16</v>
      </c>
      <c r="FU2">
        <v>16</v>
      </c>
      <c r="FV2">
        <v>16</v>
      </c>
      <c r="FW2">
        <v>16</v>
      </c>
      <c r="FX2">
        <v>16</v>
      </c>
      <c r="FY2">
        <v>19</v>
      </c>
      <c r="FZ2">
        <v>19</v>
      </c>
      <c r="GA2">
        <v>19</v>
      </c>
      <c r="GB2">
        <v>21</v>
      </c>
      <c r="GC2">
        <v>21</v>
      </c>
      <c r="GD2">
        <v>21</v>
      </c>
      <c r="GE2">
        <v>1</v>
      </c>
      <c r="GF2">
        <v>3</v>
      </c>
      <c r="GG2">
        <v>3</v>
      </c>
      <c r="GH2">
        <v>3</v>
      </c>
      <c r="GI2">
        <v>5</v>
      </c>
      <c r="GJ2">
        <v>5</v>
      </c>
      <c r="GK2">
        <v>12</v>
      </c>
      <c r="GL2">
        <v>12</v>
      </c>
      <c r="GM2">
        <v>12</v>
      </c>
      <c r="GN2">
        <v>16</v>
      </c>
      <c r="GO2">
        <v>16</v>
      </c>
      <c r="GP2">
        <v>16</v>
      </c>
      <c r="GQ2">
        <v>16</v>
      </c>
      <c r="GR2">
        <v>16</v>
      </c>
      <c r="GS2">
        <v>19</v>
      </c>
      <c r="GT2">
        <v>19</v>
      </c>
      <c r="GU2">
        <v>19</v>
      </c>
      <c r="GV2">
        <v>19</v>
      </c>
      <c r="GW2">
        <v>21</v>
      </c>
      <c r="GX2">
        <v>21</v>
      </c>
      <c r="GY2">
        <v>21</v>
      </c>
      <c r="GZ2">
        <v>21</v>
      </c>
      <c r="HA2">
        <v>21</v>
      </c>
      <c r="HB2">
        <v>5</v>
      </c>
    </row>
    <row r="3" spans="1:210" x14ac:dyDescent="0.2">
      <c r="C3" t="s">
        <v>16</v>
      </c>
      <c r="F3" t="s">
        <v>0</v>
      </c>
      <c r="G3" t="s">
        <v>15</v>
      </c>
      <c r="H3" t="s">
        <v>15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  <c r="P3" t="s">
        <v>15</v>
      </c>
      <c r="Q3" t="s">
        <v>15</v>
      </c>
      <c r="R3" t="s">
        <v>15</v>
      </c>
      <c r="S3" t="s">
        <v>15</v>
      </c>
      <c r="T3" t="s">
        <v>15</v>
      </c>
      <c r="U3" t="s">
        <v>15</v>
      </c>
      <c r="V3" t="s">
        <v>15</v>
      </c>
      <c r="W3" t="s">
        <v>15</v>
      </c>
      <c r="X3" t="s">
        <v>15</v>
      </c>
      <c r="Y3" t="s">
        <v>15</v>
      </c>
      <c r="Z3" t="s">
        <v>15</v>
      </c>
      <c r="AA3" t="s">
        <v>15</v>
      </c>
      <c r="AB3" t="s">
        <v>15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14</v>
      </c>
      <c r="CI3" t="s">
        <v>14</v>
      </c>
      <c r="CJ3" t="s">
        <v>14</v>
      </c>
      <c r="CK3" t="s">
        <v>14</v>
      </c>
      <c r="CL3" t="s">
        <v>14</v>
      </c>
      <c r="CM3" t="s">
        <v>14</v>
      </c>
      <c r="CN3" t="s">
        <v>14</v>
      </c>
      <c r="CO3" t="s">
        <v>14</v>
      </c>
      <c r="CP3" t="s">
        <v>14</v>
      </c>
      <c r="CQ3" t="s">
        <v>14</v>
      </c>
      <c r="CR3" t="s">
        <v>14</v>
      </c>
      <c r="CS3" t="s">
        <v>14</v>
      </c>
      <c r="CT3" t="s">
        <v>14</v>
      </c>
      <c r="CU3" t="s">
        <v>14</v>
      </c>
      <c r="CV3" t="s">
        <v>14</v>
      </c>
      <c r="CW3" t="s">
        <v>14</v>
      </c>
      <c r="CX3" t="s">
        <v>14</v>
      </c>
      <c r="CY3" t="s">
        <v>14</v>
      </c>
      <c r="CZ3" t="s">
        <v>14</v>
      </c>
      <c r="DA3" t="s">
        <v>14</v>
      </c>
      <c r="DB3" t="s">
        <v>14</v>
      </c>
      <c r="DC3" t="s">
        <v>14</v>
      </c>
      <c r="DD3" t="s">
        <v>14</v>
      </c>
      <c r="DE3" t="s">
        <v>14</v>
      </c>
      <c r="DF3" t="s">
        <v>14</v>
      </c>
      <c r="DG3" t="s">
        <v>14</v>
      </c>
      <c r="DH3" t="s">
        <v>4</v>
      </c>
      <c r="DI3" t="s">
        <v>4</v>
      </c>
      <c r="DJ3" t="s">
        <v>4</v>
      </c>
      <c r="DK3" t="s">
        <v>4</v>
      </c>
      <c r="DL3" t="s">
        <v>4</v>
      </c>
      <c r="DM3" t="s">
        <v>4</v>
      </c>
      <c r="DN3" t="s">
        <v>4</v>
      </c>
      <c r="DO3" t="s">
        <v>4</v>
      </c>
      <c r="DP3" t="s">
        <v>4</v>
      </c>
      <c r="DQ3" t="s">
        <v>4</v>
      </c>
      <c r="DR3" t="s">
        <v>4</v>
      </c>
      <c r="DS3" t="s">
        <v>4</v>
      </c>
      <c r="DT3" t="s">
        <v>4</v>
      </c>
      <c r="DU3" t="s">
        <v>4</v>
      </c>
      <c r="DV3" t="s">
        <v>4</v>
      </c>
      <c r="DW3" t="s">
        <v>4</v>
      </c>
      <c r="DX3" t="s">
        <v>4</v>
      </c>
      <c r="DY3" t="s">
        <v>4</v>
      </c>
      <c r="DZ3" t="s">
        <v>4</v>
      </c>
      <c r="EA3" t="s">
        <v>4</v>
      </c>
      <c r="EB3" t="s">
        <v>4</v>
      </c>
      <c r="EC3" t="s">
        <v>4</v>
      </c>
      <c r="ED3" t="s">
        <v>4</v>
      </c>
      <c r="EE3" t="s">
        <v>4</v>
      </c>
      <c r="EF3" t="s">
        <v>13</v>
      </c>
      <c r="EG3" t="s">
        <v>13</v>
      </c>
      <c r="EH3" t="s">
        <v>13</v>
      </c>
      <c r="EI3" t="s">
        <v>13</v>
      </c>
      <c r="EJ3" t="s">
        <v>13</v>
      </c>
      <c r="EK3" t="s">
        <v>13</v>
      </c>
      <c r="EL3" t="s">
        <v>13</v>
      </c>
      <c r="EM3" t="s">
        <v>13</v>
      </c>
      <c r="EN3" t="s">
        <v>13</v>
      </c>
      <c r="EO3" t="s">
        <v>13</v>
      </c>
      <c r="EP3" t="s">
        <v>13</v>
      </c>
      <c r="EQ3" t="s">
        <v>13</v>
      </c>
      <c r="ER3" t="s">
        <v>13</v>
      </c>
      <c r="ES3" t="s">
        <v>13</v>
      </c>
      <c r="ET3" t="s">
        <v>13</v>
      </c>
      <c r="EU3" t="s">
        <v>13</v>
      </c>
      <c r="EV3" t="s">
        <v>13</v>
      </c>
      <c r="EW3" t="s">
        <v>13</v>
      </c>
      <c r="EX3" t="s">
        <v>13</v>
      </c>
      <c r="EY3" t="s">
        <v>13</v>
      </c>
      <c r="EZ3" t="s">
        <v>13</v>
      </c>
      <c r="FA3" t="s">
        <v>13</v>
      </c>
      <c r="FB3" t="s">
        <v>13</v>
      </c>
      <c r="FC3" t="s">
        <v>13</v>
      </c>
      <c r="FD3" t="s">
        <v>13</v>
      </c>
      <c r="FE3" t="s">
        <v>13</v>
      </c>
      <c r="FF3" t="s">
        <v>13</v>
      </c>
      <c r="FG3" t="s">
        <v>13</v>
      </c>
      <c r="FH3" t="s">
        <v>3</v>
      </c>
      <c r="FI3" t="s">
        <v>3</v>
      </c>
      <c r="FJ3" t="s">
        <v>3</v>
      </c>
      <c r="FK3" t="s">
        <v>3</v>
      </c>
      <c r="FL3" t="s">
        <v>3</v>
      </c>
      <c r="FM3" t="s">
        <v>3</v>
      </c>
      <c r="FN3" t="s">
        <v>3</v>
      </c>
      <c r="FO3" t="s">
        <v>3</v>
      </c>
      <c r="FP3" t="s">
        <v>3</v>
      </c>
      <c r="FQ3" t="s">
        <v>3</v>
      </c>
      <c r="FR3" t="s">
        <v>3</v>
      </c>
      <c r="FS3" t="s">
        <v>3</v>
      </c>
      <c r="FT3" t="s">
        <v>3</v>
      </c>
      <c r="FU3" t="s">
        <v>3</v>
      </c>
      <c r="FV3" t="s">
        <v>3</v>
      </c>
      <c r="FW3" t="s">
        <v>3</v>
      </c>
      <c r="FX3" t="s">
        <v>3</v>
      </c>
      <c r="FY3" t="s">
        <v>3</v>
      </c>
      <c r="FZ3" t="s">
        <v>3</v>
      </c>
      <c r="GA3" t="s">
        <v>3</v>
      </c>
      <c r="GB3" t="s">
        <v>3</v>
      </c>
      <c r="GC3" t="s">
        <v>3</v>
      </c>
      <c r="GD3" t="s">
        <v>3</v>
      </c>
      <c r="GE3" t="s">
        <v>2</v>
      </c>
      <c r="GF3" t="s">
        <v>2</v>
      </c>
      <c r="GG3" t="s">
        <v>2</v>
      </c>
      <c r="GH3" t="s">
        <v>2</v>
      </c>
      <c r="GI3" t="s">
        <v>2</v>
      </c>
      <c r="GJ3" t="s">
        <v>2</v>
      </c>
      <c r="GK3" t="s">
        <v>2</v>
      </c>
      <c r="GL3" t="s">
        <v>2</v>
      </c>
      <c r="GM3" t="s">
        <v>2</v>
      </c>
      <c r="GN3" t="s">
        <v>2</v>
      </c>
      <c r="GO3" t="s">
        <v>2</v>
      </c>
      <c r="GP3" t="s">
        <v>2</v>
      </c>
      <c r="GQ3" t="s">
        <v>2</v>
      </c>
      <c r="GR3" t="s">
        <v>2</v>
      </c>
      <c r="GS3" t="s">
        <v>2</v>
      </c>
      <c r="GT3" t="s">
        <v>2</v>
      </c>
      <c r="GU3" t="s">
        <v>2</v>
      </c>
      <c r="GV3" t="s">
        <v>2</v>
      </c>
      <c r="GW3" t="s">
        <v>2</v>
      </c>
      <c r="GX3" t="s">
        <v>2</v>
      </c>
      <c r="GY3" t="s">
        <v>2</v>
      </c>
      <c r="GZ3" t="s">
        <v>2</v>
      </c>
      <c r="HA3" t="s">
        <v>2</v>
      </c>
      <c r="HB3" t="s">
        <v>2</v>
      </c>
    </row>
    <row r="4" spans="1:210" x14ac:dyDescent="0.2">
      <c r="D4" t="s">
        <v>12</v>
      </c>
      <c r="F4">
        <v>1</v>
      </c>
      <c r="G4">
        <v>2</v>
      </c>
      <c r="H4">
        <v>3</v>
      </c>
      <c r="I4">
        <v>4</v>
      </c>
      <c r="J4">
        <v>5</v>
      </c>
      <c r="K4">
        <v>1</v>
      </c>
      <c r="L4">
        <v>2</v>
      </c>
      <c r="M4">
        <v>3</v>
      </c>
      <c r="N4">
        <v>4</v>
      </c>
      <c r="O4">
        <v>5</v>
      </c>
      <c r="P4">
        <v>2</v>
      </c>
      <c r="Q4">
        <v>3</v>
      </c>
      <c r="R4">
        <v>4</v>
      </c>
      <c r="S4">
        <v>5</v>
      </c>
      <c r="T4">
        <v>1</v>
      </c>
      <c r="U4">
        <v>3</v>
      </c>
      <c r="V4">
        <v>4</v>
      </c>
      <c r="W4">
        <v>5</v>
      </c>
      <c r="X4">
        <v>1</v>
      </c>
      <c r="Y4">
        <v>1</v>
      </c>
      <c r="Z4">
        <v>2</v>
      </c>
      <c r="AA4">
        <v>4</v>
      </c>
      <c r="AB4">
        <v>5</v>
      </c>
      <c r="AC4">
        <v>1</v>
      </c>
      <c r="AD4">
        <v>3</v>
      </c>
      <c r="AE4">
        <v>4</v>
      </c>
      <c r="AF4">
        <v>1</v>
      </c>
      <c r="AG4">
        <v>3</v>
      </c>
      <c r="AH4">
        <v>4</v>
      </c>
      <c r="AI4">
        <v>5</v>
      </c>
      <c r="AJ4">
        <v>4</v>
      </c>
      <c r="AK4">
        <v>5</v>
      </c>
      <c r="AL4">
        <v>1</v>
      </c>
      <c r="AM4">
        <v>2</v>
      </c>
      <c r="AN4">
        <v>3</v>
      </c>
      <c r="AO4">
        <v>4</v>
      </c>
      <c r="AP4">
        <v>5</v>
      </c>
      <c r="AQ4">
        <v>1</v>
      </c>
      <c r="AR4">
        <v>1</v>
      </c>
      <c r="AS4">
        <v>2</v>
      </c>
      <c r="AT4">
        <v>3</v>
      </c>
      <c r="AU4">
        <v>1</v>
      </c>
      <c r="AV4">
        <v>3</v>
      </c>
      <c r="AW4">
        <v>4</v>
      </c>
      <c r="AX4">
        <v>2</v>
      </c>
      <c r="AY4">
        <v>3</v>
      </c>
      <c r="AZ4">
        <v>1</v>
      </c>
      <c r="BA4">
        <v>2</v>
      </c>
      <c r="BB4">
        <v>3</v>
      </c>
      <c r="BC4">
        <v>4</v>
      </c>
      <c r="BD4">
        <v>5</v>
      </c>
      <c r="BE4">
        <v>2</v>
      </c>
      <c r="BF4">
        <v>3</v>
      </c>
      <c r="BG4">
        <v>4</v>
      </c>
      <c r="BH4">
        <v>4</v>
      </c>
      <c r="BI4">
        <v>1</v>
      </c>
      <c r="BJ4">
        <v>2</v>
      </c>
      <c r="BK4">
        <v>3</v>
      </c>
      <c r="BL4">
        <v>4</v>
      </c>
      <c r="BM4">
        <v>1</v>
      </c>
      <c r="BN4">
        <v>2</v>
      </c>
      <c r="BO4">
        <v>3</v>
      </c>
      <c r="BP4">
        <v>4</v>
      </c>
      <c r="BQ4">
        <v>5</v>
      </c>
      <c r="BR4">
        <v>1</v>
      </c>
      <c r="BS4">
        <v>2</v>
      </c>
      <c r="BT4">
        <v>1</v>
      </c>
      <c r="BU4">
        <v>3</v>
      </c>
      <c r="BV4">
        <v>4</v>
      </c>
      <c r="BW4">
        <v>1</v>
      </c>
      <c r="BX4">
        <v>2</v>
      </c>
      <c r="BY4">
        <v>4</v>
      </c>
      <c r="BZ4">
        <v>4</v>
      </c>
      <c r="CA4">
        <v>1</v>
      </c>
      <c r="CB4">
        <v>4</v>
      </c>
      <c r="CC4">
        <v>5</v>
      </c>
      <c r="CD4">
        <v>1</v>
      </c>
      <c r="CE4">
        <v>5</v>
      </c>
      <c r="CF4">
        <v>3</v>
      </c>
      <c r="CG4">
        <v>5</v>
      </c>
      <c r="CH4">
        <v>2</v>
      </c>
      <c r="CI4">
        <v>3</v>
      </c>
      <c r="CJ4">
        <v>4</v>
      </c>
      <c r="CK4">
        <v>5</v>
      </c>
      <c r="CL4">
        <v>1</v>
      </c>
      <c r="CM4">
        <v>5</v>
      </c>
      <c r="CN4">
        <v>1</v>
      </c>
      <c r="CO4">
        <v>2</v>
      </c>
      <c r="CP4">
        <v>3</v>
      </c>
      <c r="CQ4">
        <v>4</v>
      </c>
      <c r="CR4">
        <v>5</v>
      </c>
      <c r="CS4">
        <v>1</v>
      </c>
      <c r="CT4">
        <v>2</v>
      </c>
      <c r="CU4">
        <v>3</v>
      </c>
      <c r="CV4">
        <v>4</v>
      </c>
      <c r="CW4">
        <v>1</v>
      </c>
      <c r="CX4">
        <v>2</v>
      </c>
      <c r="CY4">
        <v>3</v>
      </c>
      <c r="CZ4">
        <v>4</v>
      </c>
      <c r="DA4">
        <v>5</v>
      </c>
      <c r="DB4">
        <v>2</v>
      </c>
      <c r="DC4">
        <v>1</v>
      </c>
      <c r="DD4">
        <v>2</v>
      </c>
      <c r="DE4">
        <v>3</v>
      </c>
      <c r="DF4">
        <v>4</v>
      </c>
      <c r="DG4">
        <v>5</v>
      </c>
      <c r="DH4">
        <v>1</v>
      </c>
      <c r="DI4">
        <v>2</v>
      </c>
      <c r="DJ4">
        <v>3</v>
      </c>
      <c r="DK4">
        <v>4</v>
      </c>
      <c r="DL4">
        <v>5</v>
      </c>
      <c r="DM4">
        <v>2</v>
      </c>
      <c r="DN4">
        <v>3</v>
      </c>
      <c r="DO4">
        <v>4</v>
      </c>
      <c r="DP4">
        <v>1</v>
      </c>
      <c r="DQ4">
        <v>2</v>
      </c>
      <c r="DR4">
        <v>5</v>
      </c>
      <c r="DS4">
        <v>1</v>
      </c>
      <c r="DT4">
        <v>2</v>
      </c>
      <c r="DU4">
        <v>3</v>
      </c>
      <c r="DV4">
        <v>4</v>
      </c>
      <c r="DW4">
        <v>1</v>
      </c>
      <c r="DX4">
        <v>2</v>
      </c>
      <c r="DY4">
        <v>3</v>
      </c>
      <c r="DZ4">
        <v>4</v>
      </c>
      <c r="EA4">
        <v>5</v>
      </c>
      <c r="EB4">
        <v>2</v>
      </c>
      <c r="EC4">
        <v>5</v>
      </c>
      <c r="ED4">
        <v>2</v>
      </c>
      <c r="EE4">
        <v>5</v>
      </c>
      <c r="EF4">
        <v>1</v>
      </c>
      <c r="EG4">
        <v>2</v>
      </c>
      <c r="EH4">
        <v>4</v>
      </c>
      <c r="EI4">
        <v>5</v>
      </c>
      <c r="EJ4">
        <v>1</v>
      </c>
      <c r="EK4">
        <v>2</v>
      </c>
      <c r="EL4">
        <v>4</v>
      </c>
      <c r="EM4">
        <v>5</v>
      </c>
      <c r="EN4">
        <v>1</v>
      </c>
      <c r="EO4">
        <v>2</v>
      </c>
      <c r="EP4">
        <v>3</v>
      </c>
      <c r="EQ4">
        <v>4</v>
      </c>
      <c r="ER4">
        <v>5</v>
      </c>
      <c r="ES4">
        <v>2</v>
      </c>
      <c r="ET4">
        <v>3</v>
      </c>
      <c r="EU4">
        <v>4</v>
      </c>
      <c r="EV4">
        <v>5</v>
      </c>
      <c r="EW4">
        <v>1</v>
      </c>
      <c r="EX4">
        <v>2</v>
      </c>
      <c r="EY4">
        <v>3</v>
      </c>
      <c r="EZ4">
        <v>4</v>
      </c>
      <c r="FA4">
        <v>2</v>
      </c>
      <c r="FB4">
        <v>4</v>
      </c>
      <c r="FC4">
        <v>1</v>
      </c>
      <c r="FD4">
        <v>2</v>
      </c>
      <c r="FE4">
        <v>3</v>
      </c>
      <c r="FF4">
        <v>4</v>
      </c>
      <c r="FG4">
        <v>5</v>
      </c>
      <c r="FH4">
        <v>2</v>
      </c>
      <c r="FI4">
        <v>3</v>
      </c>
      <c r="FJ4">
        <v>4</v>
      </c>
      <c r="FK4">
        <v>5</v>
      </c>
      <c r="FL4">
        <v>1</v>
      </c>
      <c r="FM4">
        <v>4</v>
      </c>
      <c r="FN4">
        <v>5</v>
      </c>
      <c r="FO4">
        <v>1</v>
      </c>
      <c r="FP4">
        <v>2</v>
      </c>
      <c r="FQ4">
        <v>3</v>
      </c>
      <c r="FR4">
        <v>4</v>
      </c>
      <c r="FS4">
        <v>5</v>
      </c>
      <c r="FT4">
        <v>1</v>
      </c>
      <c r="FU4">
        <v>2</v>
      </c>
      <c r="FV4">
        <v>3</v>
      </c>
      <c r="FW4">
        <v>4</v>
      </c>
      <c r="FX4">
        <v>5</v>
      </c>
      <c r="FY4">
        <v>3</v>
      </c>
      <c r="FZ4">
        <v>4</v>
      </c>
      <c r="GA4">
        <v>5</v>
      </c>
      <c r="GB4">
        <v>2</v>
      </c>
      <c r="GC4">
        <v>2</v>
      </c>
      <c r="GD4">
        <v>4</v>
      </c>
      <c r="GE4">
        <v>1</v>
      </c>
      <c r="GF4">
        <v>3</v>
      </c>
      <c r="GG4">
        <v>4</v>
      </c>
      <c r="GH4">
        <v>5</v>
      </c>
      <c r="GI4">
        <v>2</v>
      </c>
      <c r="GJ4">
        <v>4</v>
      </c>
      <c r="GK4">
        <v>2</v>
      </c>
      <c r="GL4">
        <v>4</v>
      </c>
      <c r="GM4">
        <v>5</v>
      </c>
      <c r="GN4">
        <v>1</v>
      </c>
      <c r="GO4">
        <v>2</v>
      </c>
      <c r="GP4">
        <v>3</v>
      </c>
      <c r="GQ4">
        <v>4</v>
      </c>
      <c r="GR4">
        <v>5</v>
      </c>
      <c r="GS4">
        <v>1</v>
      </c>
      <c r="GT4">
        <v>2</v>
      </c>
      <c r="GU4">
        <v>3</v>
      </c>
      <c r="GV4">
        <v>5</v>
      </c>
      <c r="GW4">
        <v>1</v>
      </c>
      <c r="GX4">
        <v>2</v>
      </c>
      <c r="GY4">
        <v>3</v>
      </c>
      <c r="GZ4">
        <v>4</v>
      </c>
      <c r="HA4">
        <v>5</v>
      </c>
      <c r="HB4">
        <v>5</v>
      </c>
    </row>
    <row r="5" spans="1:210" x14ac:dyDescent="0.2">
      <c r="E5" t="s">
        <v>11</v>
      </c>
      <c r="F5" t="s">
        <v>0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6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6</v>
      </c>
      <c r="BA5" t="s">
        <v>6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6</v>
      </c>
      <c r="BN5" t="s">
        <v>6</v>
      </c>
      <c r="BO5" t="s">
        <v>6</v>
      </c>
      <c r="BP5" t="s">
        <v>6</v>
      </c>
      <c r="BQ5" t="s">
        <v>6</v>
      </c>
      <c r="BR5" t="s">
        <v>6</v>
      </c>
      <c r="BS5" t="s">
        <v>6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6</v>
      </c>
      <c r="CA5" t="s">
        <v>6</v>
      </c>
      <c r="CB5" t="s">
        <v>6</v>
      </c>
      <c r="CC5" t="s">
        <v>6</v>
      </c>
      <c r="CD5" t="s">
        <v>6</v>
      </c>
      <c r="CE5" t="s">
        <v>6</v>
      </c>
      <c r="CF5" t="s">
        <v>6</v>
      </c>
      <c r="CG5" t="s">
        <v>6</v>
      </c>
      <c r="CH5" t="s">
        <v>1</v>
      </c>
      <c r="CI5" t="s">
        <v>1</v>
      </c>
      <c r="CJ5" t="s">
        <v>1</v>
      </c>
      <c r="CK5" t="s">
        <v>1</v>
      </c>
      <c r="CL5" t="s">
        <v>1</v>
      </c>
      <c r="CM5" t="s">
        <v>1</v>
      </c>
      <c r="CN5" t="s">
        <v>1</v>
      </c>
      <c r="CO5" t="s">
        <v>1</v>
      </c>
      <c r="CP5" t="s">
        <v>1</v>
      </c>
      <c r="CQ5" t="s">
        <v>1</v>
      </c>
      <c r="CR5" t="s">
        <v>1</v>
      </c>
      <c r="CS5" t="s">
        <v>1</v>
      </c>
      <c r="CT5" t="s">
        <v>1</v>
      </c>
      <c r="CU5" t="s">
        <v>1</v>
      </c>
      <c r="CV5" t="s">
        <v>1</v>
      </c>
      <c r="CW5" t="s">
        <v>1</v>
      </c>
      <c r="CX5" t="s">
        <v>1</v>
      </c>
      <c r="CY5" t="s">
        <v>1</v>
      </c>
      <c r="CZ5" t="s">
        <v>1</v>
      </c>
      <c r="DA5" t="s">
        <v>1</v>
      </c>
      <c r="DB5" t="s">
        <v>1</v>
      </c>
      <c r="DC5" t="s">
        <v>1</v>
      </c>
      <c r="DD5" t="s">
        <v>1</v>
      </c>
      <c r="DE5" t="s">
        <v>1</v>
      </c>
      <c r="DF5" t="s">
        <v>1</v>
      </c>
      <c r="DG5" t="s">
        <v>1</v>
      </c>
      <c r="DH5" t="s">
        <v>1</v>
      </c>
      <c r="DI5" t="s">
        <v>1</v>
      </c>
      <c r="DJ5" t="s">
        <v>1</v>
      </c>
      <c r="DK5" t="s">
        <v>1</v>
      </c>
      <c r="DL5" t="s">
        <v>1</v>
      </c>
      <c r="DM5" t="s">
        <v>1</v>
      </c>
      <c r="DN5" t="s">
        <v>1</v>
      </c>
      <c r="DO5" t="s">
        <v>1</v>
      </c>
      <c r="DP5" t="s">
        <v>1</v>
      </c>
      <c r="DQ5" t="s">
        <v>1</v>
      </c>
      <c r="DR5" t="s">
        <v>1</v>
      </c>
      <c r="DS5" t="s">
        <v>1</v>
      </c>
      <c r="DT5" t="s">
        <v>1</v>
      </c>
      <c r="DU5" t="s">
        <v>1</v>
      </c>
      <c r="DV5" t="s">
        <v>1</v>
      </c>
      <c r="DW5" t="s">
        <v>1</v>
      </c>
      <c r="DX5" t="s">
        <v>1</v>
      </c>
      <c r="DY5" t="s">
        <v>1</v>
      </c>
      <c r="DZ5" t="s">
        <v>1</v>
      </c>
      <c r="EA5" t="s">
        <v>1</v>
      </c>
      <c r="EB5" t="s">
        <v>1</v>
      </c>
      <c r="EC5" t="s">
        <v>1</v>
      </c>
      <c r="ED5" t="s">
        <v>1</v>
      </c>
      <c r="EE5" t="s">
        <v>1</v>
      </c>
      <c r="EF5" t="s">
        <v>1</v>
      </c>
      <c r="EG5" t="s">
        <v>1</v>
      </c>
      <c r="EH5" t="s">
        <v>1</v>
      </c>
      <c r="EI5" t="s">
        <v>1</v>
      </c>
      <c r="EJ5" t="s">
        <v>1</v>
      </c>
      <c r="EK5" t="s">
        <v>1</v>
      </c>
      <c r="EL5" t="s">
        <v>1</v>
      </c>
      <c r="EM5" t="s">
        <v>1</v>
      </c>
      <c r="EN5" t="s">
        <v>1</v>
      </c>
      <c r="EO5" t="s">
        <v>1</v>
      </c>
      <c r="EP5" t="s">
        <v>1</v>
      </c>
      <c r="EQ5" t="s">
        <v>1</v>
      </c>
      <c r="ER5" t="s">
        <v>1</v>
      </c>
      <c r="ES5" t="s">
        <v>1</v>
      </c>
      <c r="ET5" t="s">
        <v>1</v>
      </c>
      <c r="EU5" t="s">
        <v>1</v>
      </c>
      <c r="EV5" t="s">
        <v>1</v>
      </c>
      <c r="EW5" t="s">
        <v>1</v>
      </c>
      <c r="EX5" t="s">
        <v>1</v>
      </c>
      <c r="EY5" t="s">
        <v>1</v>
      </c>
      <c r="EZ5" t="s">
        <v>1</v>
      </c>
      <c r="FA5" t="s">
        <v>1</v>
      </c>
      <c r="FB5" t="s">
        <v>1</v>
      </c>
      <c r="FC5" t="s">
        <v>1</v>
      </c>
      <c r="FD5" t="s">
        <v>1</v>
      </c>
      <c r="FE5" t="s">
        <v>1</v>
      </c>
      <c r="FF5" t="s">
        <v>1</v>
      </c>
      <c r="FG5" t="s">
        <v>1</v>
      </c>
      <c r="FH5" t="s">
        <v>1</v>
      </c>
      <c r="FI5" t="s">
        <v>1</v>
      </c>
      <c r="FJ5" t="s">
        <v>1</v>
      </c>
      <c r="FK5" t="s">
        <v>1</v>
      </c>
      <c r="FL5" t="s">
        <v>1</v>
      </c>
      <c r="FM5" t="s">
        <v>1</v>
      </c>
      <c r="FN5" t="s">
        <v>1</v>
      </c>
      <c r="FO5" t="s">
        <v>1</v>
      </c>
      <c r="FP5" t="s">
        <v>1</v>
      </c>
      <c r="FQ5" t="s">
        <v>1</v>
      </c>
      <c r="FR5" t="s">
        <v>1</v>
      </c>
      <c r="FS5" t="s">
        <v>1</v>
      </c>
      <c r="FT5" t="s">
        <v>1</v>
      </c>
      <c r="FU5" t="s">
        <v>1</v>
      </c>
      <c r="FV5" t="s">
        <v>1</v>
      </c>
      <c r="FW5" t="s">
        <v>1</v>
      </c>
      <c r="FX5" t="s">
        <v>1</v>
      </c>
      <c r="FY5" t="s">
        <v>1</v>
      </c>
      <c r="FZ5" t="s">
        <v>1</v>
      </c>
      <c r="GA5" t="s">
        <v>1</v>
      </c>
      <c r="GB5" t="s">
        <v>1</v>
      </c>
      <c r="GC5" t="s">
        <v>1</v>
      </c>
      <c r="GD5" t="s">
        <v>1</v>
      </c>
      <c r="GE5" t="s">
        <v>1</v>
      </c>
      <c r="GF5" t="s">
        <v>1</v>
      </c>
      <c r="GG5" t="s">
        <v>1</v>
      </c>
      <c r="GH5" t="s">
        <v>1</v>
      </c>
      <c r="GI5" t="s">
        <v>1</v>
      </c>
      <c r="GJ5" t="s">
        <v>1</v>
      </c>
      <c r="GK5" t="s">
        <v>1</v>
      </c>
      <c r="GL5" t="s">
        <v>1</v>
      </c>
      <c r="GM5" t="s">
        <v>1</v>
      </c>
      <c r="GN5" t="s">
        <v>1</v>
      </c>
      <c r="GO5" t="s">
        <v>1</v>
      </c>
      <c r="GP5" t="s">
        <v>1</v>
      </c>
      <c r="GQ5" t="s">
        <v>1</v>
      </c>
      <c r="GR5" t="s">
        <v>1</v>
      </c>
      <c r="GS5" t="s">
        <v>1</v>
      </c>
      <c r="GT5" t="s">
        <v>1</v>
      </c>
      <c r="GU5" t="s">
        <v>1</v>
      </c>
      <c r="GV5" t="s">
        <v>1</v>
      </c>
      <c r="GW5" t="s">
        <v>1</v>
      </c>
      <c r="GX5" t="s">
        <v>1</v>
      </c>
      <c r="GY5" t="s">
        <v>1</v>
      </c>
      <c r="GZ5" t="s">
        <v>1</v>
      </c>
      <c r="HA5" t="s">
        <v>1</v>
      </c>
    </row>
    <row r="6" spans="1:210" x14ac:dyDescent="0.2">
      <c r="A6">
        <v>0</v>
      </c>
      <c r="B6">
        <v>0</v>
      </c>
      <c r="C6" t="s">
        <v>10</v>
      </c>
      <c r="D6">
        <v>1</v>
      </c>
      <c r="E6" t="s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0</v>
      </c>
      <c r="AX6">
        <v>0</v>
      </c>
      <c r="AY6">
        <v>1</v>
      </c>
      <c r="AZ6">
        <v>1</v>
      </c>
      <c r="BA6">
        <v>0</v>
      </c>
      <c r="BB6">
        <v>1</v>
      </c>
      <c r="BC6">
        <v>1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1</v>
      </c>
      <c r="BV6">
        <v>1</v>
      </c>
      <c r="BW6">
        <v>0</v>
      </c>
      <c r="BX6">
        <v>1</v>
      </c>
      <c r="BY6">
        <v>0</v>
      </c>
      <c r="BZ6">
        <v>0</v>
      </c>
      <c r="CA6">
        <v>0</v>
      </c>
      <c r="CB6">
        <v>0</v>
      </c>
      <c r="CC6">
        <v>0</v>
      </c>
      <c r="CD6">
        <v>1</v>
      </c>
      <c r="CE6">
        <v>0</v>
      </c>
      <c r="CF6">
        <v>0</v>
      </c>
      <c r="CG6">
        <v>0</v>
      </c>
      <c r="CH6">
        <v>1</v>
      </c>
      <c r="CI6">
        <v>1</v>
      </c>
      <c r="CJ6">
        <v>0</v>
      </c>
      <c r="CK6">
        <v>1</v>
      </c>
      <c r="CL6">
        <v>0</v>
      </c>
      <c r="CM6">
        <v>0</v>
      </c>
      <c r="CN6">
        <v>1</v>
      </c>
      <c r="CO6">
        <v>1</v>
      </c>
      <c r="CP6">
        <v>1</v>
      </c>
      <c r="CQ6">
        <v>1</v>
      </c>
      <c r="CR6">
        <v>0</v>
      </c>
      <c r="CS6">
        <v>1</v>
      </c>
      <c r="CT6">
        <v>1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0</v>
      </c>
      <c r="DN6" t="s">
        <v>5</v>
      </c>
      <c r="DO6">
        <v>1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1</v>
      </c>
      <c r="ED6">
        <v>1</v>
      </c>
      <c r="EE6">
        <v>0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1</v>
      </c>
      <c r="FB6">
        <v>0</v>
      </c>
      <c r="FC6">
        <v>0</v>
      </c>
      <c r="FD6">
        <v>0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0</v>
      </c>
      <c r="FM6">
        <v>0</v>
      </c>
      <c r="FN6">
        <v>1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</v>
      </c>
      <c r="FZ6">
        <v>1</v>
      </c>
      <c r="GA6">
        <v>1</v>
      </c>
      <c r="GB6">
        <v>0</v>
      </c>
      <c r="GC6">
        <v>0</v>
      </c>
      <c r="GD6">
        <v>0</v>
      </c>
      <c r="GE6">
        <v>0</v>
      </c>
      <c r="GF6">
        <v>1</v>
      </c>
      <c r="GG6">
        <v>1</v>
      </c>
      <c r="GH6">
        <v>0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</row>
    <row r="7" spans="1:210" x14ac:dyDescent="0.2">
      <c r="A7">
        <v>9</v>
      </c>
      <c r="B7">
        <v>3</v>
      </c>
      <c r="C7" t="s">
        <v>8</v>
      </c>
      <c r="D7">
        <v>1</v>
      </c>
      <c r="E7" t="s">
        <v>6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0</v>
      </c>
      <c r="BB7">
        <v>1</v>
      </c>
      <c r="BC7">
        <v>1</v>
      </c>
      <c r="BD7">
        <v>0</v>
      </c>
      <c r="BE7">
        <v>0</v>
      </c>
      <c r="BF7">
        <v>0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0</v>
      </c>
      <c r="CG7">
        <v>0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0</v>
      </c>
      <c r="CS7">
        <v>1</v>
      </c>
      <c r="CT7">
        <v>1</v>
      </c>
      <c r="CU7">
        <v>1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1</v>
      </c>
      <c r="DC7">
        <v>1</v>
      </c>
      <c r="DD7">
        <v>0</v>
      </c>
      <c r="DE7">
        <v>0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 t="s">
        <v>5</v>
      </c>
      <c r="DO7">
        <v>1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</v>
      </c>
      <c r="FB7">
        <v>0</v>
      </c>
      <c r="FC7">
        <v>0</v>
      </c>
      <c r="FD7">
        <v>0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0</v>
      </c>
      <c r="FM7">
        <v>0</v>
      </c>
      <c r="FN7">
        <v>1</v>
      </c>
      <c r="FO7">
        <v>0</v>
      </c>
      <c r="FP7">
        <v>0</v>
      </c>
      <c r="FQ7">
        <v>0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1</v>
      </c>
      <c r="FZ7">
        <v>1</v>
      </c>
      <c r="GA7">
        <v>1</v>
      </c>
      <c r="GB7">
        <v>0</v>
      </c>
      <c r="GC7">
        <v>0</v>
      </c>
      <c r="GD7">
        <v>0</v>
      </c>
      <c r="GE7">
        <v>1</v>
      </c>
      <c r="GF7">
        <v>1</v>
      </c>
      <c r="GG7">
        <v>1</v>
      </c>
      <c r="GH7">
        <v>0</v>
      </c>
      <c r="GI7">
        <v>0</v>
      </c>
      <c r="GJ7">
        <v>1</v>
      </c>
      <c r="GK7">
        <v>0</v>
      </c>
      <c r="GL7">
        <v>0</v>
      </c>
      <c r="GM7">
        <v>0</v>
      </c>
      <c r="GN7">
        <v>0</v>
      </c>
      <c r="GO7">
        <v>0</v>
      </c>
      <c r="GP7">
        <v>1</v>
      </c>
      <c r="GQ7">
        <v>0</v>
      </c>
      <c r="GR7">
        <v>0</v>
      </c>
      <c r="GS7">
        <v>1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</row>
    <row r="8" spans="1:210" x14ac:dyDescent="0.2">
      <c r="A8">
        <v>9</v>
      </c>
      <c r="B8">
        <v>3</v>
      </c>
      <c r="C8" t="s">
        <v>8</v>
      </c>
      <c r="D8">
        <v>2</v>
      </c>
      <c r="E8" t="s">
        <v>6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0</v>
      </c>
      <c r="AX8">
        <v>1</v>
      </c>
      <c r="AY8">
        <v>1</v>
      </c>
      <c r="AZ8">
        <v>1</v>
      </c>
      <c r="BA8">
        <v>0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0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0</v>
      </c>
      <c r="CS8">
        <v>1</v>
      </c>
      <c r="CT8">
        <v>1</v>
      </c>
      <c r="CU8">
        <v>1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</v>
      </c>
      <c r="DC8">
        <v>1</v>
      </c>
      <c r="DD8">
        <v>0</v>
      </c>
      <c r="DE8">
        <v>0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0</v>
      </c>
      <c r="DN8" t="s">
        <v>5</v>
      </c>
      <c r="DO8">
        <v>1</v>
      </c>
      <c r="DP8">
        <v>0</v>
      </c>
      <c r="DQ8">
        <v>0</v>
      </c>
      <c r="DR8">
        <v>1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1</v>
      </c>
      <c r="EE8">
        <v>0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0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0</v>
      </c>
      <c r="FM8">
        <v>0</v>
      </c>
      <c r="FN8">
        <v>1</v>
      </c>
      <c r="FO8">
        <v>0</v>
      </c>
      <c r="FP8">
        <v>0</v>
      </c>
      <c r="FQ8">
        <v>0</v>
      </c>
      <c r="FR8">
        <v>0</v>
      </c>
      <c r="FS8">
        <v>0</v>
      </c>
      <c r="FT8">
        <v>1</v>
      </c>
      <c r="FU8">
        <v>0</v>
      </c>
      <c r="FV8">
        <v>0</v>
      </c>
      <c r="FW8">
        <v>0</v>
      </c>
      <c r="FX8">
        <v>0</v>
      </c>
      <c r="FY8">
        <v>1</v>
      </c>
      <c r="FZ8">
        <v>1</v>
      </c>
      <c r="GA8">
        <v>1</v>
      </c>
      <c r="GB8">
        <v>0</v>
      </c>
      <c r="GC8">
        <v>0</v>
      </c>
      <c r="GD8">
        <v>0</v>
      </c>
      <c r="GE8">
        <v>1</v>
      </c>
      <c r="GF8">
        <v>1</v>
      </c>
      <c r="GG8">
        <v>1</v>
      </c>
      <c r="GH8">
        <v>0</v>
      </c>
      <c r="GI8">
        <v>0</v>
      </c>
      <c r="GJ8">
        <v>1</v>
      </c>
      <c r="GK8">
        <v>0</v>
      </c>
      <c r="GL8">
        <v>0</v>
      </c>
      <c r="GM8">
        <v>0</v>
      </c>
      <c r="GN8">
        <v>0</v>
      </c>
      <c r="GO8">
        <v>0</v>
      </c>
      <c r="GP8">
        <v>1</v>
      </c>
      <c r="GQ8">
        <v>0</v>
      </c>
      <c r="GR8">
        <v>0</v>
      </c>
      <c r="GS8">
        <v>1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</row>
    <row r="9" spans="1:210" x14ac:dyDescent="0.2">
      <c r="A9">
        <v>9</v>
      </c>
      <c r="B9">
        <v>3</v>
      </c>
      <c r="C9" t="s">
        <v>7</v>
      </c>
      <c r="D9">
        <v>1</v>
      </c>
      <c r="E9" t="s">
        <v>6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0</v>
      </c>
      <c r="AE9">
        <v>1</v>
      </c>
      <c r="AF9">
        <v>1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0</v>
      </c>
      <c r="AX9">
        <v>1</v>
      </c>
      <c r="AY9">
        <v>1</v>
      </c>
      <c r="AZ9">
        <v>1</v>
      </c>
      <c r="BA9">
        <v>0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0</v>
      </c>
      <c r="CS9">
        <v>1</v>
      </c>
      <c r="CT9">
        <v>1</v>
      </c>
      <c r="CU9">
        <v>1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1</v>
      </c>
      <c r="DC9">
        <v>1</v>
      </c>
      <c r="DD9">
        <v>0</v>
      </c>
      <c r="DE9">
        <v>0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0</v>
      </c>
      <c r="DN9" t="s">
        <v>5</v>
      </c>
      <c r="DO9">
        <v>1</v>
      </c>
      <c r="DP9">
        <v>0</v>
      </c>
      <c r="DQ9">
        <v>0</v>
      </c>
      <c r="DR9">
        <v>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1</v>
      </c>
      <c r="ED9">
        <v>1</v>
      </c>
      <c r="EE9">
        <v>0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0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0</v>
      </c>
      <c r="FM9">
        <v>0</v>
      </c>
      <c r="FN9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1</v>
      </c>
      <c r="FZ9">
        <v>1</v>
      </c>
      <c r="GA9">
        <v>1</v>
      </c>
      <c r="GB9">
        <v>0</v>
      </c>
      <c r="GC9">
        <v>0</v>
      </c>
      <c r="GD9">
        <v>0</v>
      </c>
      <c r="GE9">
        <v>1</v>
      </c>
      <c r="GF9">
        <v>1</v>
      </c>
      <c r="GG9">
        <v>1</v>
      </c>
      <c r="GH9">
        <v>0</v>
      </c>
      <c r="GI9">
        <v>0</v>
      </c>
      <c r="GJ9">
        <v>1</v>
      </c>
      <c r="GK9">
        <v>0</v>
      </c>
      <c r="GL9">
        <v>0</v>
      </c>
      <c r="GM9">
        <v>0</v>
      </c>
      <c r="GN9">
        <v>0</v>
      </c>
      <c r="GO9">
        <v>0</v>
      </c>
      <c r="GP9">
        <v>1</v>
      </c>
      <c r="GQ9">
        <v>0</v>
      </c>
      <c r="GR9">
        <v>0</v>
      </c>
      <c r="GS9">
        <v>1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</row>
    <row r="10" spans="1:210" x14ac:dyDescent="0.2">
      <c r="A10">
        <v>9</v>
      </c>
      <c r="B10">
        <v>3</v>
      </c>
      <c r="C10" t="s">
        <v>7</v>
      </c>
      <c r="D10">
        <v>2</v>
      </c>
      <c r="E10" t="s">
        <v>6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0</v>
      </c>
      <c r="AX10">
        <v>1</v>
      </c>
      <c r="AY10">
        <v>1</v>
      </c>
      <c r="AZ10">
        <v>1</v>
      </c>
      <c r="BA10">
        <v>0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</v>
      </c>
      <c r="BT10">
        <v>1</v>
      </c>
      <c r="BU10">
        <v>1</v>
      </c>
      <c r="BV10">
        <v>1</v>
      </c>
      <c r="BW10">
        <v>0</v>
      </c>
      <c r="BX10">
        <v>1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0</v>
      </c>
      <c r="CS10">
        <v>1</v>
      </c>
      <c r="CT10">
        <v>1</v>
      </c>
      <c r="CU10">
        <v>1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0</v>
      </c>
      <c r="DE10">
        <v>0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0</v>
      </c>
      <c r="DN10" t="s">
        <v>5</v>
      </c>
      <c r="DO10">
        <v>1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0</v>
      </c>
      <c r="FC10">
        <v>0</v>
      </c>
      <c r="FD10">
        <v>0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0</v>
      </c>
      <c r="FM10">
        <v>0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0</v>
      </c>
      <c r="FV10">
        <v>0</v>
      </c>
      <c r="FW10">
        <v>0</v>
      </c>
      <c r="FX10">
        <v>0</v>
      </c>
      <c r="FY10">
        <v>1</v>
      </c>
      <c r="FZ10">
        <v>1</v>
      </c>
      <c r="GA10">
        <v>1</v>
      </c>
      <c r="GB10">
        <v>0</v>
      </c>
      <c r="GC10">
        <v>0</v>
      </c>
      <c r="GD10">
        <v>0</v>
      </c>
      <c r="GE10">
        <v>1</v>
      </c>
      <c r="GF10">
        <v>1</v>
      </c>
      <c r="GG10">
        <v>1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1</v>
      </c>
      <c r="GQ10">
        <v>0</v>
      </c>
      <c r="GR10">
        <v>0</v>
      </c>
      <c r="GS10">
        <v>1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</row>
    <row r="11" spans="1:210" x14ac:dyDescent="0.2">
      <c r="A11">
        <v>9</v>
      </c>
      <c r="B11">
        <v>3</v>
      </c>
      <c r="C11" t="s">
        <v>9</v>
      </c>
      <c r="D11">
        <v>1</v>
      </c>
      <c r="E11" t="s">
        <v>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1</v>
      </c>
      <c r="AY11">
        <v>1</v>
      </c>
      <c r="AZ11">
        <v>1</v>
      </c>
      <c r="BA11">
        <v>0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0</v>
      </c>
      <c r="CS11">
        <v>1</v>
      </c>
      <c r="CT11">
        <v>1</v>
      </c>
      <c r="CU11">
        <v>1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</v>
      </c>
      <c r="DD11">
        <v>0</v>
      </c>
      <c r="DE11">
        <v>0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0</v>
      </c>
      <c r="DN11" t="s">
        <v>5</v>
      </c>
      <c r="DO11">
        <v>1</v>
      </c>
      <c r="DP11">
        <v>0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1</v>
      </c>
      <c r="EE11">
        <v>0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0</v>
      </c>
      <c r="FN11">
        <v>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</v>
      </c>
      <c r="FU11">
        <v>0</v>
      </c>
      <c r="FV11">
        <v>0</v>
      </c>
      <c r="FW11">
        <v>0</v>
      </c>
      <c r="FX11">
        <v>0</v>
      </c>
      <c r="FY11">
        <v>1</v>
      </c>
      <c r="FZ11">
        <v>1</v>
      </c>
      <c r="GA11">
        <v>1</v>
      </c>
      <c r="GB11">
        <v>0</v>
      </c>
      <c r="GC11">
        <v>0</v>
      </c>
      <c r="GD11">
        <v>0</v>
      </c>
      <c r="GE11">
        <v>1</v>
      </c>
      <c r="GF11">
        <v>1</v>
      </c>
      <c r="GG11">
        <v>1</v>
      </c>
      <c r="GH11">
        <v>0</v>
      </c>
      <c r="GI11">
        <v>0</v>
      </c>
      <c r="GJ11">
        <v>1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</v>
      </c>
      <c r="GQ11">
        <v>0</v>
      </c>
      <c r="GR11">
        <v>0</v>
      </c>
      <c r="GS11">
        <v>1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</row>
    <row r="12" spans="1:210" x14ac:dyDescent="0.2">
      <c r="A12">
        <v>9</v>
      </c>
      <c r="B12">
        <v>3</v>
      </c>
      <c r="C12" t="s">
        <v>9</v>
      </c>
      <c r="D12">
        <v>2</v>
      </c>
      <c r="E12" t="s">
        <v>6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0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1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0</v>
      </c>
      <c r="CS12">
        <v>1</v>
      </c>
      <c r="CT12">
        <v>1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1</v>
      </c>
      <c r="DD12">
        <v>0</v>
      </c>
      <c r="DE12">
        <v>0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0</v>
      </c>
      <c r="DN12" t="s">
        <v>5</v>
      </c>
      <c r="DO12">
        <v>1</v>
      </c>
      <c r="DP12">
        <v>0</v>
      </c>
      <c r="DQ12">
        <v>0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1</v>
      </c>
      <c r="EE12">
        <v>0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0</v>
      </c>
      <c r="FM12">
        <v>0</v>
      </c>
      <c r="FN12">
        <v>1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1</v>
      </c>
      <c r="FZ12">
        <v>1</v>
      </c>
      <c r="GA12">
        <v>1</v>
      </c>
      <c r="GB12">
        <v>0</v>
      </c>
      <c r="GC12">
        <v>0</v>
      </c>
      <c r="GD12">
        <v>0</v>
      </c>
      <c r="GE12">
        <v>1</v>
      </c>
      <c r="GF12">
        <v>1</v>
      </c>
      <c r="GG12">
        <v>1</v>
      </c>
      <c r="GH12">
        <v>0</v>
      </c>
      <c r="GI12">
        <v>0</v>
      </c>
      <c r="GJ12">
        <v>1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</v>
      </c>
      <c r="GQ12">
        <v>0</v>
      </c>
      <c r="GR12">
        <v>0</v>
      </c>
      <c r="GS12">
        <v>1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</row>
    <row r="13" spans="1:210" x14ac:dyDescent="0.2">
      <c r="A13">
        <v>23</v>
      </c>
      <c r="B13">
        <v>5</v>
      </c>
      <c r="C13" t="s">
        <v>8</v>
      </c>
      <c r="D13">
        <v>2</v>
      </c>
      <c r="E13" t="s">
        <v>6</v>
      </c>
      <c r="F13">
        <v>1</v>
      </c>
      <c r="G13">
        <v>0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1</v>
      </c>
      <c r="BU13">
        <v>1</v>
      </c>
      <c r="BV13">
        <v>1</v>
      </c>
      <c r="BW13">
        <v>0</v>
      </c>
      <c r="BX13">
        <v>1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0</v>
      </c>
      <c r="CS13">
        <v>1</v>
      </c>
      <c r="CT13">
        <v>1</v>
      </c>
      <c r="CU13">
        <v>1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1</v>
      </c>
      <c r="DC13">
        <v>1</v>
      </c>
      <c r="DD13">
        <v>0</v>
      </c>
      <c r="DE13">
        <v>0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0</v>
      </c>
      <c r="DN13" t="s">
        <v>5</v>
      </c>
      <c r="DO13">
        <v>1</v>
      </c>
      <c r="DP13">
        <v>0</v>
      </c>
      <c r="DQ13">
        <v>0</v>
      </c>
      <c r="DR13">
        <v>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1</v>
      </c>
      <c r="ED13">
        <v>1</v>
      </c>
      <c r="EE13">
        <v>0</v>
      </c>
      <c r="EF13">
        <v>1</v>
      </c>
      <c r="EG13">
        <v>1</v>
      </c>
      <c r="EH13">
        <v>0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1</v>
      </c>
      <c r="FF13">
        <v>1</v>
      </c>
      <c r="FG13">
        <v>1</v>
      </c>
      <c r="FH13">
        <v>0</v>
      </c>
      <c r="FI13">
        <v>1</v>
      </c>
      <c r="FJ13">
        <v>1</v>
      </c>
      <c r="FK13">
        <v>1</v>
      </c>
      <c r="FL13">
        <v>0</v>
      </c>
      <c r="FM13">
        <v>0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1</v>
      </c>
      <c r="FU13">
        <v>0</v>
      </c>
      <c r="FV13">
        <v>0</v>
      </c>
      <c r="FW13">
        <v>0</v>
      </c>
      <c r="FX13">
        <v>0</v>
      </c>
      <c r="FY13">
        <v>1</v>
      </c>
      <c r="FZ13">
        <v>1</v>
      </c>
      <c r="GA13">
        <v>1</v>
      </c>
      <c r="GB13">
        <v>0</v>
      </c>
      <c r="GC13">
        <v>0</v>
      </c>
      <c r="GD13">
        <v>0</v>
      </c>
      <c r="GE13">
        <v>1</v>
      </c>
      <c r="GF13">
        <v>1</v>
      </c>
      <c r="GG13">
        <v>1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</v>
      </c>
      <c r="GQ13">
        <v>0</v>
      </c>
      <c r="GR13">
        <v>0</v>
      </c>
      <c r="GS13">
        <v>1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 t="s">
        <v>0</v>
      </c>
    </row>
    <row r="14" spans="1:210" x14ac:dyDescent="0.2">
      <c r="A14">
        <v>23</v>
      </c>
      <c r="B14">
        <v>5</v>
      </c>
      <c r="C14" t="s">
        <v>8</v>
      </c>
      <c r="D14">
        <v>2</v>
      </c>
      <c r="E14" t="s">
        <v>6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1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 t="s">
        <v>5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0</v>
      </c>
      <c r="EH14">
        <v>1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1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 t="s">
        <v>0</v>
      </c>
    </row>
    <row r="15" spans="1:210" x14ac:dyDescent="0.2">
      <c r="A15">
        <v>23</v>
      </c>
      <c r="B15">
        <v>5</v>
      </c>
      <c r="C15" t="s">
        <v>8</v>
      </c>
      <c r="D15">
        <v>3</v>
      </c>
      <c r="E15" t="s">
        <v>6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1</v>
      </c>
      <c r="W15">
        <v>1</v>
      </c>
      <c r="X15">
        <v>1</v>
      </c>
      <c r="Y15">
        <v>1</v>
      </c>
      <c r="Z15">
        <v>0</v>
      </c>
      <c r="AA15">
        <v>1</v>
      </c>
      <c r="AB15">
        <v>1</v>
      </c>
      <c r="AC15">
        <v>1</v>
      </c>
      <c r="AD15">
        <v>0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0</v>
      </c>
      <c r="CF15">
        <v>0</v>
      </c>
      <c r="CG15">
        <v>0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0</v>
      </c>
      <c r="CS15">
        <v>1</v>
      </c>
      <c r="CT15">
        <v>1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</v>
      </c>
      <c r="DC15">
        <v>1</v>
      </c>
      <c r="DD15">
        <v>0</v>
      </c>
      <c r="DE15">
        <v>0</v>
      </c>
      <c r="DF15">
        <v>1</v>
      </c>
      <c r="DG15">
        <v>1</v>
      </c>
      <c r="DH15">
        <v>1</v>
      </c>
      <c r="DI15">
        <v>1</v>
      </c>
      <c r="DJ15">
        <v>1</v>
      </c>
      <c r="DK15">
        <v>1</v>
      </c>
      <c r="DL15">
        <v>1</v>
      </c>
      <c r="DM15">
        <v>0</v>
      </c>
      <c r="DN15" t="s">
        <v>5</v>
      </c>
      <c r="DO15">
        <v>1</v>
      </c>
      <c r="DP15">
        <v>0</v>
      </c>
      <c r="DQ15">
        <v>0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1</v>
      </c>
      <c r="EE15">
        <v>0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1</v>
      </c>
      <c r="FB15">
        <v>0</v>
      </c>
      <c r="FC15">
        <v>0</v>
      </c>
      <c r="FD15">
        <v>0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0</v>
      </c>
      <c r="FM15">
        <v>0</v>
      </c>
      <c r="FN15">
        <v>1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0</v>
      </c>
      <c r="FV15">
        <v>0</v>
      </c>
      <c r="FW15">
        <v>0</v>
      </c>
      <c r="FX15">
        <v>0</v>
      </c>
      <c r="FY15">
        <v>1</v>
      </c>
      <c r="FZ15">
        <v>1</v>
      </c>
      <c r="GA15">
        <v>0</v>
      </c>
      <c r="GB15">
        <v>0</v>
      </c>
      <c r="GC15">
        <v>0</v>
      </c>
      <c r="GD15">
        <v>0</v>
      </c>
      <c r="GE15">
        <v>1</v>
      </c>
      <c r="GF15">
        <v>1</v>
      </c>
      <c r="GG15">
        <v>1</v>
      </c>
      <c r="GH15">
        <v>0</v>
      </c>
      <c r="GI15">
        <v>0</v>
      </c>
      <c r="GJ15">
        <v>1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1</v>
      </c>
      <c r="GQ15">
        <v>0</v>
      </c>
      <c r="GR15">
        <v>0</v>
      </c>
      <c r="GS15">
        <v>1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 t="s">
        <v>0</v>
      </c>
    </row>
    <row r="16" spans="1:210" x14ac:dyDescent="0.2">
      <c r="A16">
        <v>23</v>
      </c>
      <c r="B16">
        <v>5</v>
      </c>
      <c r="C16" t="s">
        <v>7</v>
      </c>
      <c r="D16">
        <v>1</v>
      </c>
      <c r="E16" t="s">
        <v>6</v>
      </c>
      <c r="F16">
        <v>1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1</v>
      </c>
      <c r="Z16">
        <v>0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1</v>
      </c>
      <c r="AY16">
        <v>1</v>
      </c>
      <c r="AZ16">
        <v>1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0</v>
      </c>
      <c r="BX16">
        <v>1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1</v>
      </c>
      <c r="CT16">
        <v>1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1</v>
      </c>
      <c r="DC16">
        <v>1</v>
      </c>
      <c r="DD16">
        <v>0</v>
      </c>
      <c r="DE16">
        <v>0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0</v>
      </c>
      <c r="DN16" t="s">
        <v>5</v>
      </c>
      <c r="DO16">
        <v>1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1</v>
      </c>
      <c r="ED16">
        <v>1</v>
      </c>
      <c r="EE16">
        <v>0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1</v>
      </c>
      <c r="FF16">
        <v>1</v>
      </c>
      <c r="FG16">
        <v>0</v>
      </c>
      <c r="FH16">
        <v>1</v>
      </c>
      <c r="FI16">
        <v>1</v>
      </c>
      <c r="FJ16">
        <v>1</v>
      </c>
      <c r="FK16">
        <v>1</v>
      </c>
      <c r="FL16">
        <v>0</v>
      </c>
      <c r="FM16">
        <v>0</v>
      </c>
      <c r="FN16">
        <v>1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1</v>
      </c>
      <c r="FZ16">
        <v>1</v>
      </c>
      <c r="GA16">
        <v>0</v>
      </c>
      <c r="GB16">
        <v>0</v>
      </c>
      <c r="GC16">
        <v>0</v>
      </c>
      <c r="GD16">
        <v>0</v>
      </c>
      <c r="GE16">
        <v>1</v>
      </c>
      <c r="GF16">
        <v>1</v>
      </c>
      <c r="GG16">
        <v>1</v>
      </c>
      <c r="GH16">
        <v>0</v>
      </c>
      <c r="GI16">
        <v>0</v>
      </c>
      <c r="GJ16">
        <v>1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1</v>
      </c>
      <c r="GQ16">
        <v>0</v>
      </c>
      <c r="GR16">
        <v>0</v>
      </c>
      <c r="GS16">
        <v>1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 t="s">
        <v>0</v>
      </c>
    </row>
    <row r="17" spans="1:210" x14ac:dyDescent="0.2">
      <c r="A17">
        <v>23</v>
      </c>
      <c r="B17">
        <v>5</v>
      </c>
      <c r="C17" t="s">
        <v>7</v>
      </c>
      <c r="D17">
        <v>2</v>
      </c>
      <c r="E17" t="s">
        <v>6</v>
      </c>
      <c r="F17">
        <v>1</v>
      </c>
      <c r="G17">
        <v>0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0</v>
      </c>
      <c r="AA17">
        <v>1</v>
      </c>
      <c r="AB17">
        <v>1</v>
      </c>
      <c r="AC17">
        <v>1</v>
      </c>
      <c r="AD17">
        <v>0</v>
      </c>
      <c r="AE17">
        <v>1</v>
      </c>
      <c r="AF17">
        <v>1</v>
      </c>
      <c r="AG17">
        <v>1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1</v>
      </c>
      <c r="BA17">
        <v>0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1</v>
      </c>
      <c r="CI17">
        <v>0</v>
      </c>
      <c r="CJ17">
        <v>0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0</v>
      </c>
      <c r="CS17">
        <v>1</v>
      </c>
      <c r="CT17">
        <v>1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</v>
      </c>
      <c r="DC17">
        <v>1</v>
      </c>
      <c r="DD17">
        <v>0</v>
      </c>
      <c r="DE17">
        <v>0</v>
      </c>
      <c r="DF17">
        <v>1</v>
      </c>
      <c r="DG17">
        <v>1</v>
      </c>
      <c r="DH17">
        <v>1</v>
      </c>
      <c r="DI17">
        <v>1</v>
      </c>
      <c r="DJ17">
        <v>0</v>
      </c>
      <c r="DK17">
        <v>1</v>
      </c>
      <c r="DL17">
        <v>1</v>
      </c>
      <c r="DM17">
        <v>0</v>
      </c>
      <c r="DN17" t="s">
        <v>5</v>
      </c>
      <c r="DO17">
        <v>1</v>
      </c>
      <c r="DP17">
        <v>0</v>
      </c>
      <c r="DQ17">
        <v>0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1</v>
      </c>
      <c r="EE17">
        <v>0</v>
      </c>
      <c r="EF17">
        <v>0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1</v>
      </c>
      <c r="EP17">
        <v>1</v>
      </c>
      <c r="EQ17">
        <v>1</v>
      </c>
      <c r="ER17">
        <v>1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</v>
      </c>
      <c r="FB17">
        <v>0</v>
      </c>
      <c r="FC17">
        <v>0</v>
      </c>
      <c r="FD17">
        <v>0</v>
      </c>
      <c r="FE17">
        <v>1</v>
      </c>
      <c r="FF17">
        <v>1</v>
      </c>
      <c r="FG17">
        <v>0</v>
      </c>
      <c r="FH17">
        <v>1</v>
      </c>
      <c r="FI17">
        <v>1</v>
      </c>
      <c r="FJ17">
        <v>1</v>
      </c>
      <c r="FK17">
        <v>1</v>
      </c>
      <c r="FL17">
        <v>0</v>
      </c>
      <c r="FM17">
        <v>0</v>
      </c>
      <c r="FN17">
        <v>1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1</v>
      </c>
      <c r="FU17">
        <v>0</v>
      </c>
      <c r="FV17">
        <v>0</v>
      </c>
      <c r="FW17">
        <v>0</v>
      </c>
      <c r="FX17">
        <v>0</v>
      </c>
      <c r="FY17">
        <v>1</v>
      </c>
      <c r="FZ17">
        <v>1</v>
      </c>
      <c r="GA17">
        <v>0</v>
      </c>
      <c r="GB17">
        <v>0</v>
      </c>
      <c r="GC17">
        <v>0</v>
      </c>
      <c r="GD17">
        <v>0</v>
      </c>
      <c r="GE17">
        <v>1</v>
      </c>
      <c r="GF17">
        <v>1</v>
      </c>
      <c r="GG17">
        <v>0</v>
      </c>
      <c r="GH17">
        <v>0</v>
      </c>
      <c r="GI17">
        <v>0</v>
      </c>
      <c r="GJ17">
        <v>1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1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 t="s">
        <v>0</v>
      </c>
    </row>
    <row r="18" spans="1:210" x14ac:dyDescent="0.2">
      <c r="A18">
        <v>23</v>
      </c>
      <c r="B18">
        <v>5</v>
      </c>
      <c r="C18" t="s">
        <v>7</v>
      </c>
      <c r="D18">
        <v>3</v>
      </c>
      <c r="E18" t="s">
        <v>6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1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1</v>
      </c>
      <c r="DD18">
        <v>0</v>
      </c>
      <c r="DE18">
        <v>0</v>
      </c>
      <c r="DF18">
        <v>1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 t="s">
        <v>5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1</v>
      </c>
      <c r="ED18">
        <v>1</v>
      </c>
      <c r="EE18">
        <v>1</v>
      </c>
      <c r="EF18">
        <v>1</v>
      </c>
      <c r="EG18">
        <v>1</v>
      </c>
      <c r="EH18">
        <v>1</v>
      </c>
      <c r="EI18">
        <v>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0</v>
      </c>
      <c r="FE18">
        <v>0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1</v>
      </c>
      <c r="FZ18">
        <v>1</v>
      </c>
      <c r="GA18">
        <v>1</v>
      </c>
      <c r="GB18">
        <v>0</v>
      </c>
      <c r="GC18">
        <v>0</v>
      </c>
      <c r="GD18">
        <v>0</v>
      </c>
      <c r="GE18">
        <v>1</v>
      </c>
      <c r="GF18">
        <v>0</v>
      </c>
      <c r="GG18">
        <v>1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 t="s">
        <v>0</v>
      </c>
    </row>
    <row r="19" spans="1:210" x14ac:dyDescent="0.2">
      <c r="A19">
        <v>23</v>
      </c>
      <c r="B19">
        <v>5</v>
      </c>
      <c r="C19" t="s">
        <v>9</v>
      </c>
      <c r="D19">
        <v>1</v>
      </c>
      <c r="E19" t="s">
        <v>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1</v>
      </c>
      <c r="W19">
        <v>1</v>
      </c>
      <c r="X19">
        <v>1</v>
      </c>
      <c r="Y19">
        <v>1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1</v>
      </c>
      <c r="BU19">
        <v>1</v>
      </c>
      <c r="BV19">
        <v>1</v>
      </c>
      <c r="BW19">
        <v>0</v>
      </c>
      <c r="BX19">
        <v>1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0</v>
      </c>
      <c r="CN19">
        <v>1</v>
      </c>
      <c r="CO19">
        <v>1</v>
      </c>
      <c r="CP19">
        <v>1</v>
      </c>
      <c r="CQ19">
        <v>1</v>
      </c>
      <c r="CR19">
        <v>0</v>
      </c>
      <c r="CS19">
        <v>1</v>
      </c>
      <c r="CT19">
        <v>1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1</v>
      </c>
      <c r="DG19">
        <v>1</v>
      </c>
      <c r="DH19">
        <v>1</v>
      </c>
      <c r="DI19">
        <v>1</v>
      </c>
      <c r="DJ19">
        <v>1</v>
      </c>
      <c r="DK19">
        <v>1</v>
      </c>
      <c r="DL19">
        <v>1</v>
      </c>
      <c r="DM19">
        <v>0</v>
      </c>
      <c r="DN19" t="s">
        <v>5</v>
      </c>
      <c r="DO19">
        <v>1</v>
      </c>
      <c r="DP19">
        <v>0</v>
      </c>
      <c r="DQ19">
        <v>0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1</v>
      </c>
      <c r="EE19">
        <v>0</v>
      </c>
      <c r="EF19">
        <v>1</v>
      </c>
      <c r="EG19">
        <v>1</v>
      </c>
      <c r="EH19">
        <v>1</v>
      </c>
      <c r="EI19">
        <v>1</v>
      </c>
      <c r="EJ19">
        <v>1</v>
      </c>
      <c r="EK19">
        <v>1</v>
      </c>
      <c r="EL19">
        <v>1</v>
      </c>
      <c r="EM19">
        <v>1</v>
      </c>
      <c r="EN19">
        <v>1</v>
      </c>
      <c r="EO19">
        <v>1</v>
      </c>
      <c r="EP19">
        <v>1</v>
      </c>
      <c r="EQ19">
        <v>1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1</v>
      </c>
      <c r="FB19">
        <v>0</v>
      </c>
      <c r="FC19">
        <v>0</v>
      </c>
      <c r="FD19">
        <v>0</v>
      </c>
      <c r="FE19">
        <v>1</v>
      </c>
      <c r="FF19">
        <v>1</v>
      </c>
      <c r="FG19">
        <v>0</v>
      </c>
      <c r="FH19">
        <v>1</v>
      </c>
      <c r="FI19">
        <v>1</v>
      </c>
      <c r="FJ19">
        <v>1</v>
      </c>
      <c r="FK19">
        <v>1</v>
      </c>
      <c r="FL19">
        <v>0</v>
      </c>
      <c r="FM19">
        <v>0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1</v>
      </c>
      <c r="FU19">
        <v>0</v>
      </c>
      <c r="FV19">
        <v>0</v>
      </c>
      <c r="FW19">
        <v>0</v>
      </c>
      <c r="FX19">
        <v>0</v>
      </c>
      <c r="FY19">
        <v>1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1</v>
      </c>
      <c r="GF19">
        <v>1</v>
      </c>
      <c r="GG19">
        <v>1</v>
      </c>
      <c r="GH19">
        <v>0</v>
      </c>
      <c r="GI19">
        <v>0</v>
      </c>
      <c r="GJ19">
        <v>1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1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 t="s">
        <v>0</v>
      </c>
    </row>
    <row r="20" spans="1:210" x14ac:dyDescent="0.2">
      <c r="A20">
        <v>23</v>
      </c>
      <c r="B20">
        <v>5</v>
      </c>
      <c r="C20" t="s">
        <v>9</v>
      </c>
      <c r="D20">
        <v>2</v>
      </c>
      <c r="E20" t="s">
        <v>6</v>
      </c>
      <c r="F20">
        <v>1</v>
      </c>
      <c r="G20">
        <v>0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1</v>
      </c>
      <c r="AY20">
        <v>1</v>
      </c>
      <c r="AZ20">
        <v>1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1</v>
      </c>
      <c r="BU20">
        <v>1</v>
      </c>
      <c r="BV20">
        <v>1</v>
      </c>
      <c r="BW20">
        <v>0</v>
      </c>
      <c r="BX20">
        <v>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0</v>
      </c>
      <c r="CN20">
        <v>1</v>
      </c>
      <c r="CO20">
        <v>1</v>
      </c>
      <c r="CP20">
        <v>1</v>
      </c>
      <c r="CQ20">
        <v>1</v>
      </c>
      <c r="CR20">
        <v>0</v>
      </c>
      <c r="CS20">
        <v>1</v>
      </c>
      <c r="CT20">
        <v>1</v>
      </c>
      <c r="CU20">
        <v>1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1</v>
      </c>
      <c r="DC20">
        <v>1</v>
      </c>
      <c r="DD20">
        <v>0</v>
      </c>
      <c r="DE20">
        <v>0</v>
      </c>
      <c r="DF20">
        <v>1</v>
      </c>
      <c r="DG20">
        <v>1</v>
      </c>
      <c r="DH20">
        <v>1</v>
      </c>
      <c r="DI20">
        <v>1</v>
      </c>
      <c r="DJ20">
        <v>1</v>
      </c>
      <c r="DK20">
        <v>1</v>
      </c>
      <c r="DL20">
        <v>1</v>
      </c>
      <c r="DM20">
        <v>0</v>
      </c>
      <c r="DN20" t="s">
        <v>5</v>
      </c>
      <c r="DO20">
        <v>1</v>
      </c>
      <c r="DP20">
        <v>0</v>
      </c>
      <c r="DQ20">
        <v>0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1</v>
      </c>
      <c r="EE20">
        <v>0</v>
      </c>
      <c r="EF20">
        <v>1</v>
      </c>
      <c r="EG20">
        <v>1</v>
      </c>
      <c r="EH20">
        <v>0</v>
      </c>
      <c r="EI20">
        <v>1</v>
      </c>
      <c r="EJ20">
        <v>1</v>
      </c>
      <c r="EK20">
        <v>1</v>
      </c>
      <c r="EL20">
        <v>1</v>
      </c>
      <c r="EM20">
        <v>1</v>
      </c>
      <c r="EN20">
        <v>1</v>
      </c>
      <c r="EO20">
        <v>1</v>
      </c>
      <c r="EP20">
        <v>1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1</v>
      </c>
      <c r="FB20">
        <v>0</v>
      </c>
      <c r="FC20">
        <v>0</v>
      </c>
      <c r="FD20">
        <v>0</v>
      </c>
      <c r="FE20">
        <v>1</v>
      </c>
      <c r="FF20">
        <v>1</v>
      </c>
      <c r="FG20">
        <v>1</v>
      </c>
      <c r="FH20">
        <v>0</v>
      </c>
      <c r="FI20">
        <v>1</v>
      </c>
      <c r="FJ20">
        <v>1</v>
      </c>
      <c r="FK20">
        <v>1</v>
      </c>
      <c r="FL20">
        <v>0</v>
      </c>
      <c r="FM20">
        <v>0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</v>
      </c>
      <c r="FU20">
        <v>0</v>
      </c>
      <c r="FV20">
        <v>0</v>
      </c>
      <c r="FW20">
        <v>0</v>
      </c>
      <c r="FX20">
        <v>0</v>
      </c>
      <c r="FY20">
        <v>1</v>
      </c>
      <c r="FZ20">
        <v>1</v>
      </c>
      <c r="GA20">
        <v>1</v>
      </c>
      <c r="GB20">
        <v>0</v>
      </c>
      <c r="GC20">
        <v>0</v>
      </c>
      <c r="GD20">
        <v>0</v>
      </c>
      <c r="GE20">
        <v>1</v>
      </c>
      <c r="GF20">
        <v>1</v>
      </c>
      <c r="GG20">
        <v>0</v>
      </c>
      <c r="GH20">
        <v>0</v>
      </c>
      <c r="GI20">
        <v>0</v>
      </c>
      <c r="GJ20">
        <v>1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1</v>
      </c>
      <c r="GQ20">
        <v>0</v>
      </c>
      <c r="GR20">
        <v>0</v>
      </c>
      <c r="GS20">
        <v>1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 t="s">
        <v>0</v>
      </c>
    </row>
    <row r="21" spans="1:210" x14ac:dyDescent="0.2">
      <c r="A21">
        <v>23</v>
      </c>
      <c r="B21">
        <v>5</v>
      </c>
      <c r="C21" t="s">
        <v>9</v>
      </c>
      <c r="D21">
        <v>3</v>
      </c>
      <c r="E21" t="s">
        <v>6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1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1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 t="s">
        <v>5</v>
      </c>
      <c r="DO21">
        <v>0</v>
      </c>
      <c r="DP21">
        <v>1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1</v>
      </c>
      <c r="EE21">
        <v>1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0</v>
      </c>
      <c r="FF21">
        <v>1</v>
      </c>
      <c r="FG21">
        <v>1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</v>
      </c>
      <c r="FZ21">
        <v>1</v>
      </c>
      <c r="GA21">
        <v>1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1</v>
      </c>
      <c r="GT21">
        <v>0</v>
      </c>
      <c r="GU21">
        <v>0</v>
      </c>
      <c r="GV21">
        <v>0</v>
      </c>
      <c r="GW21">
        <v>1</v>
      </c>
      <c r="GX21">
        <v>0</v>
      </c>
      <c r="GY21">
        <v>0</v>
      </c>
      <c r="GZ21">
        <v>0</v>
      </c>
      <c r="HA21">
        <v>0</v>
      </c>
      <c r="HB21" t="s">
        <v>0</v>
      </c>
    </row>
    <row r="22" spans="1:210" x14ac:dyDescent="0.2">
      <c r="A22">
        <v>72</v>
      </c>
      <c r="B22">
        <v>12</v>
      </c>
      <c r="C22" t="s">
        <v>8</v>
      </c>
      <c r="D22">
        <v>1</v>
      </c>
      <c r="E22" t="s">
        <v>6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1</v>
      </c>
      <c r="AY22">
        <v>1</v>
      </c>
      <c r="AZ22">
        <v>1</v>
      </c>
      <c r="BA22">
        <v>0</v>
      </c>
      <c r="BB22">
        <v>1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1</v>
      </c>
      <c r="BU22">
        <v>1</v>
      </c>
      <c r="BV22">
        <v>1</v>
      </c>
      <c r="BW22">
        <v>0</v>
      </c>
      <c r="BX22">
        <v>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1</v>
      </c>
      <c r="CE22">
        <v>0</v>
      </c>
      <c r="CF22">
        <v>0</v>
      </c>
      <c r="CG22">
        <v>0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0</v>
      </c>
      <c r="CS22">
        <v>1</v>
      </c>
      <c r="CT22">
        <v>1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</v>
      </c>
      <c r="DC22">
        <v>1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0</v>
      </c>
      <c r="DN22" t="s">
        <v>5</v>
      </c>
      <c r="DO22">
        <v>1</v>
      </c>
      <c r="DP22">
        <v>0</v>
      </c>
      <c r="DQ22">
        <v>0</v>
      </c>
      <c r="DR22">
        <v>1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1</v>
      </c>
      <c r="EE22">
        <v>0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1</v>
      </c>
      <c r="FF22">
        <v>1</v>
      </c>
      <c r="FG22">
        <v>1</v>
      </c>
      <c r="FH22" t="s">
        <v>5</v>
      </c>
      <c r="FI22">
        <v>1</v>
      </c>
      <c r="FJ22">
        <v>1</v>
      </c>
      <c r="FK22">
        <v>1</v>
      </c>
      <c r="FL22">
        <v>0</v>
      </c>
      <c r="FM22">
        <v>0</v>
      </c>
      <c r="FN22">
        <v>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1</v>
      </c>
      <c r="GA22">
        <v>0</v>
      </c>
      <c r="GB22">
        <v>0</v>
      </c>
      <c r="GC22">
        <v>0</v>
      </c>
      <c r="GD22">
        <v>0</v>
      </c>
      <c r="GE22">
        <v>1</v>
      </c>
      <c r="GF22">
        <v>1</v>
      </c>
      <c r="GG22">
        <v>1</v>
      </c>
      <c r="GH22">
        <v>0</v>
      </c>
      <c r="GI22">
        <v>0</v>
      </c>
      <c r="GJ22">
        <v>1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1</v>
      </c>
      <c r="GQ22">
        <v>0</v>
      </c>
      <c r="GR22">
        <v>0</v>
      </c>
      <c r="GS22">
        <v>1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 t="s">
        <v>0</v>
      </c>
    </row>
    <row r="23" spans="1:210" x14ac:dyDescent="0.2">
      <c r="A23">
        <v>72</v>
      </c>
      <c r="B23">
        <v>12</v>
      </c>
      <c r="C23" t="s">
        <v>8</v>
      </c>
      <c r="D23">
        <v>2</v>
      </c>
      <c r="E23" t="s">
        <v>6</v>
      </c>
      <c r="F23">
        <v>1</v>
      </c>
      <c r="G23">
        <v>0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1</v>
      </c>
      <c r="W23">
        <v>0</v>
      </c>
      <c r="X23">
        <v>1</v>
      </c>
      <c r="Y23">
        <v>1</v>
      </c>
      <c r="Z23">
        <v>0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0</v>
      </c>
      <c r="AX23">
        <v>1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1</v>
      </c>
      <c r="BT23">
        <v>1</v>
      </c>
      <c r="BU23">
        <v>1</v>
      </c>
      <c r="BV23">
        <v>1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1</v>
      </c>
      <c r="CK23">
        <v>1</v>
      </c>
      <c r="CL23">
        <v>0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0</v>
      </c>
      <c r="CS23">
        <v>1</v>
      </c>
      <c r="CT23">
        <v>1</v>
      </c>
      <c r="CU23">
        <v>1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0</v>
      </c>
      <c r="DE23">
        <v>0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0</v>
      </c>
      <c r="DL23">
        <v>1</v>
      </c>
      <c r="DM23">
        <v>0</v>
      </c>
      <c r="DN23" t="s">
        <v>5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</v>
      </c>
      <c r="ED23">
        <v>1</v>
      </c>
      <c r="EE23">
        <v>0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0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1</v>
      </c>
      <c r="FB23">
        <v>0</v>
      </c>
      <c r="FC23">
        <v>0</v>
      </c>
      <c r="FD23">
        <v>0</v>
      </c>
      <c r="FE23">
        <v>1</v>
      </c>
      <c r="FF23">
        <v>1</v>
      </c>
      <c r="FG23">
        <v>0</v>
      </c>
      <c r="FH23">
        <v>1</v>
      </c>
      <c r="FI23">
        <v>1</v>
      </c>
      <c r="FJ23">
        <v>1</v>
      </c>
      <c r="FK23">
        <v>1</v>
      </c>
      <c r="FL23">
        <v>0</v>
      </c>
      <c r="FM23">
        <v>0</v>
      </c>
      <c r="FN23">
        <v>1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1</v>
      </c>
      <c r="FZ23">
        <v>1</v>
      </c>
      <c r="GA23">
        <v>0</v>
      </c>
      <c r="GB23">
        <v>0</v>
      </c>
      <c r="GC23">
        <v>0</v>
      </c>
      <c r="GD23">
        <v>0</v>
      </c>
      <c r="GE23">
        <v>1</v>
      </c>
      <c r="GF23">
        <v>1</v>
      </c>
      <c r="GG23">
        <v>1</v>
      </c>
      <c r="GH23">
        <v>0</v>
      </c>
      <c r="GI23">
        <v>0</v>
      </c>
      <c r="GJ23">
        <v>1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0</v>
      </c>
      <c r="GS23">
        <v>1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 t="s">
        <v>0</v>
      </c>
    </row>
    <row r="24" spans="1:210" x14ac:dyDescent="0.2">
      <c r="A24">
        <v>72</v>
      </c>
      <c r="B24">
        <v>12</v>
      </c>
      <c r="C24" t="s">
        <v>8</v>
      </c>
      <c r="D24">
        <v>3</v>
      </c>
      <c r="E24" t="s">
        <v>6</v>
      </c>
      <c r="F24">
        <v>1</v>
      </c>
      <c r="G24">
        <v>1</v>
      </c>
      <c r="H24">
        <v>0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1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0</v>
      </c>
      <c r="AX24">
        <v>1</v>
      </c>
      <c r="AY24">
        <v>1</v>
      </c>
      <c r="AZ24">
        <v>1</v>
      </c>
      <c r="BA24">
        <v>0</v>
      </c>
      <c r="BB24">
        <v>1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1</v>
      </c>
      <c r="BU24">
        <v>1</v>
      </c>
      <c r="BV24">
        <v>1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0</v>
      </c>
      <c r="CS24">
        <v>1</v>
      </c>
      <c r="CT24">
        <v>1</v>
      </c>
      <c r="CU24">
        <v>1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0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0</v>
      </c>
      <c r="DK24">
        <v>1</v>
      </c>
      <c r="DL24">
        <v>1</v>
      </c>
      <c r="DM24">
        <v>0</v>
      </c>
      <c r="DN24" t="s">
        <v>5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1</v>
      </c>
      <c r="EE24">
        <v>0</v>
      </c>
      <c r="EF24">
        <v>0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0</v>
      </c>
      <c r="FC24">
        <v>0</v>
      </c>
      <c r="FD24">
        <v>0</v>
      </c>
      <c r="FE24">
        <v>1</v>
      </c>
      <c r="FF24">
        <v>1</v>
      </c>
      <c r="FG24">
        <v>1</v>
      </c>
      <c r="FH24">
        <v>1</v>
      </c>
      <c r="FI24">
        <v>1</v>
      </c>
      <c r="FJ24">
        <v>1</v>
      </c>
      <c r="FK24">
        <v>1</v>
      </c>
      <c r="FL24">
        <v>0</v>
      </c>
      <c r="FM24">
        <v>0</v>
      </c>
      <c r="FN24">
        <v>1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1</v>
      </c>
      <c r="FZ24">
        <v>1</v>
      </c>
      <c r="GA24">
        <v>1</v>
      </c>
      <c r="GB24">
        <v>0</v>
      </c>
      <c r="GC24">
        <v>0</v>
      </c>
      <c r="GD24">
        <v>0</v>
      </c>
      <c r="GE24">
        <v>1</v>
      </c>
      <c r="GF24">
        <v>1</v>
      </c>
      <c r="GG24">
        <v>1</v>
      </c>
      <c r="GH24">
        <v>0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1</v>
      </c>
      <c r="GQ24">
        <v>0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 t="s">
        <v>0</v>
      </c>
    </row>
    <row r="25" spans="1:210" x14ac:dyDescent="0.2">
      <c r="A25">
        <v>72</v>
      </c>
      <c r="B25">
        <v>12</v>
      </c>
      <c r="C25" t="s">
        <v>8</v>
      </c>
      <c r="D25">
        <v>4</v>
      </c>
      <c r="E25" t="s">
        <v>6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1</v>
      </c>
      <c r="AY25">
        <v>1</v>
      </c>
      <c r="AZ25">
        <v>1</v>
      </c>
      <c r="BA25">
        <v>0</v>
      </c>
      <c r="BB25">
        <v>1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1</v>
      </c>
      <c r="CE25">
        <v>0</v>
      </c>
      <c r="CF25">
        <v>0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0</v>
      </c>
      <c r="CS25">
        <v>1</v>
      </c>
      <c r="CT25">
        <v>1</v>
      </c>
      <c r="CU25">
        <v>1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0</v>
      </c>
      <c r="DN25" t="s">
        <v>5</v>
      </c>
      <c r="DO25">
        <v>1</v>
      </c>
      <c r="DP25">
        <v>0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1</v>
      </c>
      <c r="ED25">
        <v>1</v>
      </c>
      <c r="EE25">
        <v>0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1</v>
      </c>
      <c r="FH25">
        <v>0</v>
      </c>
      <c r="FI25">
        <v>1</v>
      </c>
      <c r="FJ25">
        <v>1</v>
      </c>
      <c r="FK25">
        <v>1</v>
      </c>
      <c r="FL25">
        <v>0</v>
      </c>
      <c r="FM25">
        <v>0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1</v>
      </c>
      <c r="FU25">
        <v>0</v>
      </c>
      <c r="FV25">
        <v>0</v>
      </c>
      <c r="FW25">
        <v>0</v>
      </c>
      <c r="FX25">
        <v>0</v>
      </c>
      <c r="FY25">
        <v>1</v>
      </c>
      <c r="FZ25">
        <v>1</v>
      </c>
      <c r="GA25">
        <v>1</v>
      </c>
      <c r="GB25">
        <v>0</v>
      </c>
      <c r="GC25">
        <v>0</v>
      </c>
      <c r="GD25">
        <v>0</v>
      </c>
      <c r="GE25">
        <v>1</v>
      </c>
      <c r="GF25">
        <v>1</v>
      </c>
      <c r="GG25">
        <v>0</v>
      </c>
      <c r="GH25">
        <v>0</v>
      </c>
      <c r="GI25">
        <v>0</v>
      </c>
      <c r="GJ25">
        <v>1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1</v>
      </c>
      <c r="GQ25">
        <v>0</v>
      </c>
      <c r="GR25">
        <v>0</v>
      </c>
      <c r="GS25">
        <v>1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 t="s">
        <v>0</v>
      </c>
    </row>
    <row r="26" spans="1:210" x14ac:dyDescent="0.2">
      <c r="A26">
        <v>72</v>
      </c>
      <c r="B26">
        <v>12</v>
      </c>
      <c r="C26" t="s">
        <v>8</v>
      </c>
      <c r="D26">
        <v>5</v>
      </c>
      <c r="E26" t="s">
        <v>6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1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1</v>
      </c>
      <c r="BT26">
        <v>1</v>
      </c>
      <c r="BU26">
        <v>1</v>
      </c>
      <c r="BV26">
        <v>1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1</v>
      </c>
      <c r="CM26">
        <v>1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1</v>
      </c>
      <c r="DF26">
        <v>1</v>
      </c>
      <c r="DG26">
        <v>0</v>
      </c>
      <c r="DH26">
        <v>1</v>
      </c>
      <c r="DI26">
        <v>0</v>
      </c>
      <c r="DJ26">
        <v>0</v>
      </c>
      <c r="DK26">
        <v>0</v>
      </c>
      <c r="DL26">
        <v>1</v>
      </c>
      <c r="DM26">
        <v>0</v>
      </c>
      <c r="DN26" t="s">
        <v>5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1</v>
      </c>
      <c r="ED26">
        <v>1</v>
      </c>
      <c r="EE26">
        <v>0</v>
      </c>
      <c r="EF26">
        <v>1</v>
      </c>
      <c r="EG26">
        <v>0</v>
      </c>
      <c r="EH26">
        <v>1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1</v>
      </c>
      <c r="EP26">
        <v>0</v>
      </c>
      <c r="EQ26">
        <v>0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</v>
      </c>
      <c r="FI26">
        <v>1</v>
      </c>
      <c r="FJ26">
        <v>1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1</v>
      </c>
      <c r="FZ26">
        <v>1</v>
      </c>
      <c r="GA26">
        <v>0</v>
      </c>
      <c r="GB26">
        <v>0</v>
      </c>
      <c r="GC26">
        <v>0</v>
      </c>
      <c r="GD26">
        <v>0</v>
      </c>
      <c r="GE26">
        <v>1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1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 t="s">
        <v>0</v>
      </c>
    </row>
    <row r="27" spans="1:210" x14ac:dyDescent="0.2">
      <c r="A27">
        <v>72</v>
      </c>
      <c r="B27">
        <v>12</v>
      </c>
      <c r="C27" t="s">
        <v>7</v>
      </c>
      <c r="D27">
        <v>1</v>
      </c>
      <c r="E27" t="s">
        <v>6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0</v>
      </c>
      <c r="AX27">
        <v>0</v>
      </c>
      <c r="AY27">
        <v>1</v>
      </c>
      <c r="AZ27">
        <v>1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1</v>
      </c>
      <c r="BT27">
        <v>1</v>
      </c>
      <c r="BU27">
        <v>1</v>
      </c>
      <c r="BV27">
        <v>1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1</v>
      </c>
      <c r="CM27">
        <v>1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1</v>
      </c>
      <c r="DL27">
        <v>1</v>
      </c>
      <c r="DM27">
        <v>0</v>
      </c>
      <c r="DN27" t="s">
        <v>5</v>
      </c>
      <c r="DO27">
        <v>1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1</v>
      </c>
      <c r="ED27">
        <v>1</v>
      </c>
      <c r="EE27">
        <v>0</v>
      </c>
      <c r="EF27">
        <v>1</v>
      </c>
      <c r="EG27">
        <v>1</v>
      </c>
      <c r="EH27">
        <v>1</v>
      </c>
      <c r="EI27">
        <v>1</v>
      </c>
      <c r="EJ27">
        <v>0</v>
      </c>
      <c r="EK27">
        <v>1</v>
      </c>
      <c r="EL27">
        <v>1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1</v>
      </c>
      <c r="FI27">
        <v>1</v>
      </c>
      <c r="FJ27">
        <v>1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1</v>
      </c>
      <c r="FZ27">
        <v>1</v>
      </c>
      <c r="GA27">
        <v>0</v>
      </c>
      <c r="GB27">
        <v>0</v>
      </c>
      <c r="GC27">
        <v>0</v>
      </c>
      <c r="GD27">
        <v>0</v>
      </c>
      <c r="GE27">
        <v>1</v>
      </c>
      <c r="GF27">
        <v>0</v>
      </c>
      <c r="GG27">
        <v>1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1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 t="s">
        <v>0</v>
      </c>
    </row>
    <row r="28" spans="1:210" x14ac:dyDescent="0.2">
      <c r="A28">
        <v>72</v>
      </c>
      <c r="B28">
        <v>12</v>
      </c>
      <c r="C28" t="s">
        <v>7</v>
      </c>
      <c r="D28">
        <v>4</v>
      </c>
      <c r="E28" t="s">
        <v>6</v>
      </c>
      <c r="F28">
        <v>1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1</v>
      </c>
      <c r="AC28">
        <v>1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0</v>
      </c>
      <c r="AX28">
        <v>1</v>
      </c>
      <c r="AY28">
        <v>1</v>
      </c>
      <c r="AZ28">
        <v>1</v>
      </c>
      <c r="BA28">
        <v>0</v>
      </c>
      <c r="BB28">
        <v>1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1</v>
      </c>
      <c r="CE28">
        <v>0</v>
      </c>
      <c r="CF28">
        <v>0</v>
      </c>
      <c r="CG28">
        <v>0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0</v>
      </c>
      <c r="CS28">
        <v>1</v>
      </c>
      <c r="CT28">
        <v>1</v>
      </c>
      <c r="CU28">
        <v>1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1</v>
      </c>
      <c r="DD28">
        <v>0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0</v>
      </c>
      <c r="DN28" t="s">
        <v>5</v>
      </c>
      <c r="DO28">
        <v>1</v>
      </c>
      <c r="DP28">
        <v>0</v>
      </c>
      <c r="DQ28">
        <v>0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1</v>
      </c>
      <c r="ED28">
        <v>1</v>
      </c>
      <c r="EE28">
        <v>0</v>
      </c>
      <c r="EF28">
        <v>1</v>
      </c>
      <c r="EG28">
        <v>1</v>
      </c>
      <c r="EH28">
        <v>0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1</v>
      </c>
      <c r="FG28">
        <v>1</v>
      </c>
      <c r="FH28">
        <v>0</v>
      </c>
      <c r="FI28">
        <v>1</v>
      </c>
      <c r="FJ28">
        <v>1</v>
      </c>
      <c r="FK28">
        <v>1</v>
      </c>
      <c r="FL28">
        <v>0</v>
      </c>
      <c r="FM28">
        <v>0</v>
      </c>
      <c r="FN28">
        <v>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</v>
      </c>
      <c r="FU28">
        <v>0</v>
      </c>
      <c r="FV28">
        <v>0</v>
      </c>
      <c r="FW28">
        <v>0</v>
      </c>
      <c r="FX28">
        <v>0</v>
      </c>
      <c r="FY28">
        <v>1</v>
      </c>
      <c r="FZ28">
        <v>1</v>
      </c>
      <c r="GA28">
        <v>0</v>
      </c>
      <c r="GB28">
        <v>0</v>
      </c>
      <c r="GC28">
        <v>0</v>
      </c>
      <c r="GD28">
        <v>0</v>
      </c>
      <c r="GE28">
        <v>1</v>
      </c>
      <c r="GF28">
        <v>1</v>
      </c>
      <c r="GG28">
        <v>0</v>
      </c>
      <c r="GH28">
        <v>0</v>
      </c>
      <c r="GI28">
        <v>0</v>
      </c>
      <c r="GJ28">
        <v>1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1</v>
      </c>
      <c r="GQ28">
        <v>0</v>
      </c>
      <c r="GR28">
        <v>0</v>
      </c>
      <c r="GS28">
        <v>1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 t="s">
        <v>0</v>
      </c>
    </row>
    <row r="29" spans="1:210" x14ac:dyDescent="0.2">
      <c r="A29">
        <v>72</v>
      </c>
      <c r="B29">
        <v>12</v>
      </c>
      <c r="C29" t="s">
        <v>9</v>
      </c>
      <c r="D29">
        <v>1</v>
      </c>
      <c r="E29" t="s">
        <v>6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0</v>
      </c>
      <c r="BU29">
        <v>1</v>
      </c>
      <c r="BV29">
        <v>1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0</v>
      </c>
      <c r="DE29">
        <v>0</v>
      </c>
      <c r="DF29">
        <v>1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 t="s">
        <v>5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1</v>
      </c>
      <c r="ED29">
        <v>1</v>
      </c>
      <c r="EE29">
        <v>0</v>
      </c>
      <c r="EF29">
        <v>0</v>
      </c>
      <c r="EG29">
        <v>1</v>
      </c>
      <c r="EH29">
        <v>1</v>
      </c>
      <c r="EI29">
        <v>1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>
        <v>0</v>
      </c>
      <c r="FG29">
        <v>0</v>
      </c>
      <c r="FH29">
        <v>1</v>
      </c>
      <c r="FI29">
        <v>1</v>
      </c>
      <c r="FJ29">
        <v>1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1</v>
      </c>
      <c r="FZ29">
        <v>1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1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 t="s">
        <v>0</v>
      </c>
    </row>
    <row r="30" spans="1:210" x14ac:dyDescent="0.2">
      <c r="A30">
        <v>72</v>
      </c>
      <c r="B30">
        <v>12</v>
      </c>
      <c r="C30" t="s">
        <v>9</v>
      </c>
      <c r="D30">
        <v>2</v>
      </c>
      <c r="E30" t="s">
        <v>6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1</v>
      </c>
      <c r="Y30">
        <v>1</v>
      </c>
      <c r="Z30">
        <v>0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0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1</v>
      </c>
      <c r="CE30">
        <v>0</v>
      </c>
      <c r="CF30">
        <v>0</v>
      </c>
      <c r="CG30">
        <v>0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0</v>
      </c>
      <c r="CS30">
        <v>1</v>
      </c>
      <c r="CT30">
        <v>1</v>
      </c>
      <c r="CU30">
        <v>1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1</v>
      </c>
      <c r="DD30">
        <v>0</v>
      </c>
      <c r="DE30">
        <v>0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0</v>
      </c>
      <c r="DN30" t="s">
        <v>5</v>
      </c>
      <c r="DO30">
        <v>1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1</v>
      </c>
      <c r="ED30">
        <v>1</v>
      </c>
      <c r="EE30">
        <v>0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  <c r="FE30">
        <v>1</v>
      </c>
      <c r="FF30">
        <v>1</v>
      </c>
      <c r="FG30">
        <v>0</v>
      </c>
      <c r="FH30" t="s">
        <v>5</v>
      </c>
      <c r="FI30">
        <v>1</v>
      </c>
      <c r="FJ30">
        <v>1</v>
      </c>
      <c r="FK30">
        <v>1</v>
      </c>
      <c r="FL30">
        <v>0</v>
      </c>
      <c r="FM30">
        <v>0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1</v>
      </c>
      <c r="FZ30">
        <v>1</v>
      </c>
      <c r="GA30">
        <v>0</v>
      </c>
      <c r="GB30">
        <v>0</v>
      </c>
      <c r="GC30">
        <v>0</v>
      </c>
      <c r="GD30">
        <v>0</v>
      </c>
      <c r="GE30">
        <v>1</v>
      </c>
      <c r="GF30">
        <v>1</v>
      </c>
      <c r="GG30">
        <v>1</v>
      </c>
      <c r="GH30">
        <v>0</v>
      </c>
      <c r="GI30">
        <v>0</v>
      </c>
      <c r="GJ30">
        <v>1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1</v>
      </c>
      <c r="GQ30">
        <v>0</v>
      </c>
      <c r="GR30">
        <v>0</v>
      </c>
      <c r="GS30">
        <v>1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 t="s">
        <v>0</v>
      </c>
    </row>
    <row r="31" spans="1:210" x14ac:dyDescent="0.2">
      <c r="A31">
        <v>72</v>
      </c>
      <c r="B31">
        <v>12</v>
      </c>
      <c r="C31" t="s">
        <v>9</v>
      </c>
      <c r="D31">
        <v>3</v>
      </c>
      <c r="E31" t="s">
        <v>6</v>
      </c>
      <c r="F31">
        <v>1</v>
      </c>
      <c r="G31">
        <v>0</v>
      </c>
      <c r="H31">
        <v>1</v>
      </c>
      <c r="I31">
        <v>1</v>
      </c>
      <c r="J31">
        <v>1</v>
      </c>
      <c r="K31">
        <v>1</v>
      </c>
      <c r="L31">
        <v>0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0</v>
      </c>
      <c r="X31">
        <v>1</v>
      </c>
      <c r="Y31">
        <v>1</v>
      </c>
      <c r="Z31">
        <v>0</v>
      </c>
      <c r="AA31">
        <v>1</v>
      </c>
      <c r="AB31">
        <v>1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1</v>
      </c>
      <c r="CE31">
        <v>0</v>
      </c>
      <c r="CF31">
        <v>0</v>
      </c>
      <c r="CG31">
        <v>0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0</v>
      </c>
      <c r="CS31">
        <v>1</v>
      </c>
      <c r="CT31">
        <v>1</v>
      </c>
      <c r="CU31">
        <v>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0</v>
      </c>
      <c r="DN31" t="s">
        <v>5</v>
      </c>
      <c r="DO31">
        <v>1</v>
      </c>
      <c r="DP31">
        <v>0</v>
      </c>
      <c r="DQ31">
        <v>0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1</v>
      </c>
      <c r="ED31">
        <v>1</v>
      </c>
      <c r="EE31">
        <v>0</v>
      </c>
      <c r="EF31">
        <v>1</v>
      </c>
      <c r="EG31">
        <v>1</v>
      </c>
      <c r="EH31">
        <v>0</v>
      </c>
      <c r="EI31">
        <v>1</v>
      </c>
      <c r="EJ31">
        <v>1</v>
      </c>
      <c r="EK31">
        <v>1</v>
      </c>
      <c r="EL31">
        <v>1</v>
      </c>
      <c r="EM31">
        <v>0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0</v>
      </c>
      <c r="FD31">
        <v>0</v>
      </c>
      <c r="FE31">
        <v>0</v>
      </c>
      <c r="FF31">
        <v>1</v>
      </c>
      <c r="FG31">
        <v>0</v>
      </c>
      <c r="FH31">
        <v>0</v>
      </c>
      <c r="FI31">
        <v>1</v>
      </c>
      <c r="FJ31">
        <v>1</v>
      </c>
      <c r="FK31">
        <v>1</v>
      </c>
      <c r="FL31">
        <v>0</v>
      </c>
      <c r="FM31">
        <v>0</v>
      </c>
      <c r="FN31">
        <v>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1</v>
      </c>
      <c r="FZ31">
        <v>1</v>
      </c>
      <c r="GA31">
        <v>0</v>
      </c>
      <c r="GB31">
        <v>0</v>
      </c>
      <c r="GC31">
        <v>0</v>
      </c>
      <c r="GD31">
        <v>0</v>
      </c>
      <c r="GE31">
        <v>1</v>
      </c>
      <c r="GF31">
        <v>1</v>
      </c>
      <c r="GG31">
        <v>0</v>
      </c>
      <c r="GH31">
        <v>0</v>
      </c>
      <c r="GI31">
        <v>0</v>
      </c>
      <c r="GJ31">
        <v>1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1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 t="s">
        <v>0</v>
      </c>
    </row>
    <row r="32" spans="1:210" x14ac:dyDescent="0.2">
      <c r="A32">
        <v>72</v>
      </c>
      <c r="B32">
        <v>12</v>
      </c>
      <c r="C32" t="s">
        <v>9</v>
      </c>
      <c r="D32">
        <v>4</v>
      </c>
      <c r="E32" t="s">
        <v>6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1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 t="s">
        <v>5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1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1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1</v>
      </c>
      <c r="FF32">
        <v>0</v>
      </c>
      <c r="FG32">
        <v>0</v>
      </c>
      <c r="FH32">
        <v>1</v>
      </c>
      <c r="FI32">
        <v>0</v>
      </c>
      <c r="FJ32">
        <v>1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1</v>
      </c>
      <c r="FZ32">
        <v>1</v>
      </c>
      <c r="GA32">
        <v>0</v>
      </c>
      <c r="GB32">
        <v>0</v>
      </c>
      <c r="GC32">
        <v>0</v>
      </c>
      <c r="GD32">
        <v>0</v>
      </c>
      <c r="GE32">
        <v>1</v>
      </c>
      <c r="GF32">
        <v>0</v>
      </c>
      <c r="GG32">
        <v>1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1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 t="s">
        <v>0</v>
      </c>
    </row>
    <row r="33" spans="1:210" x14ac:dyDescent="0.2">
      <c r="A33">
        <v>72</v>
      </c>
      <c r="B33">
        <v>12</v>
      </c>
      <c r="C33" t="s">
        <v>9</v>
      </c>
      <c r="D33">
        <v>5</v>
      </c>
      <c r="E33" t="s">
        <v>6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  <c r="V33">
        <v>1</v>
      </c>
      <c r="W33">
        <v>1</v>
      </c>
      <c r="X33">
        <v>0</v>
      </c>
      <c r="Y33">
        <v>1</v>
      </c>
      <c r="Z33">
        <v>0</v>
      </c>
      <c r="AA33">
        <v>1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1</v>
      </c>
      <c r="CE33">
        <v>0</v>
      </c>
      <c r="CF33">
        <v>0</v>
      </c>
      <c r="CG33">
        <v>0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0</v>
      </c>
      <c r="CS33">
        <v>1</v>
      </c>
      <c r="CT33">
        <v>1</v>
      </c>
      <c r="CU33">
        <v>1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1</v>
      </c>
      <c r="DC33">
        <v>1</v>
      </c>
      <c r="DD33">
        <v>0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0</v>
      </c>
      <c r="DN33" t="s">
        <v>5</v>
      </c>
      <c r="DO33">
        <v>1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1</v>
      </c>
      <c r="EE33">
        <v>0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0</v>
      </c>
      <c r="FE33">
        <v>1</v>
      </c>
      <c r="FF33">
        <v>1</v>
      </c>
      <c r="FG33">
        <v>1</v>
      </c>
      <c r="FH33">
        <v>0</v>
      </c>
      <c r="FI33">
        <v>1</v>
      </c>
      <c r="FJ33">
        <v>1</v>
      </c>
      <c r="FK33">
        <v>1</v>
      </c>
      <c r="FL33">
        <v>0</v>
      </c>
      <c r="FM33">
        <v>0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</v>
      </c>
      <c r="FZ33">
        <v>1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1</v>
      </c>
      <c r="GH33">
        <v>0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1</v>
      </c>
      <c r="GQ33">
        <v>0</v>
      </c>
      <c r="GR33">
        <v>0</v>
      </c>
      <c r="GS33">
        <v>1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 t="s">
        <v>0</v>
      </c>
    </row>
    <row r="34" spans="1:210" x14ac:dyDescent="0.2">
      <c r="A34">
        <v>129</v>
      </c>
      <c r="B34">
        <v>19</v>
      </c>
      <c r="C34" t="s">
        <v>8</v>
      </c>
      <c r="D34">
        <v>1</v>
      </c>
      <c r="E34" t="s">
        <v>6</v>
      </c>
      <c r="F34">
        <v>1</v>
      </c>
      <c r="G34">
        <v>0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1</v>
      </c>
      <c r="AH34" t="s">
        <v>0</v>
      </c>
      <c r="AI34">
        <v>1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0</v>
      </c>
      <c r="AX34">
        <v>1</v>
      </c>
      <c r="AY34">
        <v>1</v>
      </c>
      <c r="AZ34">
        <v>1</v>
      </c>
      <c r="BA34">
        <v>0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1</v>
      </c>
      <c r="CE34">
        <v>0</v>
      </c>
      <c r="CF34">
        <v>0</v>
      </c>
      <c r="CG34">
        <v>0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0</v>
      </c>
      <c r="CR34">
        <v>0</v>
      </c>
      <c r="CS34">
        <v>1</v>
      </c>
      <c r="CT34">
        <v>1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1</v>
      </c>
      <c r="DD34">
        <v>0</v>
      </c>
      <c r="DE34">
        <v>1</v>
      </c>
      <c r="DF34">
        <v>1</v>
      </c>
      <c r="DG34">
        <v>0</v>
      </c>
      <c r="DH34">
        <v>0</v>
      </c>
      <c r="DI34">
        <v>1</v>
      </c>
      <c r="DJ34">
        <v>1</v>
      </c>
      <c r="DK34">
        <v>1</v>
      </c>
      <c r="DL34">
        <v>1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1</v>
      </c>
      <c r="EE34">
        <v>0</v>
      </c>
      <c r="EF34">
        <v>1</v>
      </c>
      <c r="EG34">
        <v>1</v>
      </c>
      <c r="EH34">
        <v>1</v>
      </c>
      <c r="EI34">
        <v>1</v>
      </c>
      <c r="EJ34">
        <v>0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1</v>
      </c>
      <c r="FH34">
        <v>1</v>
      </c>
      <c r="FI34">
        <v>1</v>
      </c>
      <c r="FJ34">
        <v>1</v>
      </c>
      <c r="FK34">
        <v>0</v>
      </c>
      <c r="FL34">
        <v>0</v>
      </c>
      <c r="FM34">
        <v>0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1</v>
      </c>
      <c r="FZ34">
        <v>1</v>
      </c>
      <c r="GA34">
        <v>1</v>
      </c>
      <c r="GB34">
        <v>0</v>
      </c>
      <c r="GC34">
        <v>0</v>
      </c>
      <c r="GD34">
        <v>0</v>
      </c>
      <c r="GE34">
        <v>1</v>
      </c>
      <c r="GF34">
        <v>0</v>
      </c>
      <c r="GG34">
        <v>0</v>
      </c>
      <c r="GH34">
        <v>0</v>
      </c>
      <c r="GI34">
        <v>0</v>
      </c>
      <c r="GJ34">
        <v>1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1</v>
      </c>
      <c r="GQ34">
        <v>0</v>
      </c>
      <c r="GR34">
        <v>0</v>
      </c>
      <c r="GS34">
        <v>1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 t="s">
        <v>0</v>
      </c>
    </row>
    <row r="35" spans="1:210" x14ac:dyDescent="0.2">
      <c r="A35">
        <v>129</v>
      </c>
      <c r="B35">
        <v>19</v>
      </c>
      <c r="C35" t="s">
        <v>8</v>
      </c>
      <c r="D35">
        <v>3</v>
      </c>
      <c r="E35" t="s">
        <v>6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1</v>
      </c>
      <c r="AF35">
        <v>1</v>
      </c>
      <c r="AG35">
        <v>1</v>
      </c>
      <c r="AH35" t="s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0</v>
      </c>
      <c r="CS35">
        <v>1</v>
      </c>
      <c r="CT35">
        <v>1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1</v>
      </c>
      <c r="DD35">
        <v>0</v>
      </c>
      <c r="DE35">
        <v>0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0</v>
      </c>
      <c r="DN35">
        <v>1</v>
      </c>
      <c r="DO35">
        <v>1</v>
      </c>
      <c r="DP35">
        <v>0</v>
      </c>
      <c r="DQ35">
        <v>0</v>
      </c>
      <c r="DR35">
        <v>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</v>
      </c>
      <c r="ED35">
        <v>1</v>
      </c>
      <c r="EE35">
        <v>0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0</v>
      </c>
      <c r="FD35">
        <v>0</v>
      </c>
      <c r="FE35">
        <v>1</v>
      </c>
      <c r="FF35">
        <v>1</v>
      </c>
      <c r="FG35">
        <v>0</v>
      </c>
      <c r="FH35">
        <v>1</v>
      </c>
      <c r="FI35">
        <v>1</v>
      </c>
      <c r="FJ35">
        <v>1</v>
      </c>
      <c r="FK35">
        <v>1</v>
      </c>
      <c r="FL35">
        <v>0</v>
      </c>
      <c r="FM35">
        <v>0</v>
      </c>
      <c r="FN35">
        <v>1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1</v>
      </c>
      <c r="FZ35">
        <v>1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1</v>
      </c>
      <c r="GG35">
        <v>1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1</v>
      </c>
      <c r="GQ35">
        <v>0</v>
      </c>
      <c r="GR35">
        <v>0</v>
      </c>
      <c r="GS35">
        <v>1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 t="s">
        <v>0</v>
      </c>
    </row>
    <row r="36" spans="1:210" x14ac:dyDescent="0.2">
      <c r="A36">
        <v>129</v>
      </c>
      <c r="B36">
        <v>19</v>
      </c>
      <c r="C36" t="s">
        <v>7</v>
      </c>
      <c r="D36">
        <v>1</v>
      </c>
      <c r="E36" t="s">
        <v>6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0</v>
      </c>
      <c r="AG36">
        <v>0</v>
      </c>
      <c r="AH36" t="s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1</v>
      </c>
      <c r="AV36">
        <v>1</v>
      </c>
      <c r="AW36">
        <v>0</v>
      </c>
      <c r="AX36">
        <v>1</v>
      </c>
      <c r="AY36">
        <v>1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0</v>
      </c>
      <c r="CH36">
        <v>1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0</v>
      </c>
      <c r="DE36">
        <v>1</v>
      </c>
      <c r="DF36">
        <v>1</v>
      </c>
      <c r="DG36">
        <v>0</v>
      </c>
      <c r="DH36">
        <v>0</v>
      </c>
      <c r="DI36">
        <v>0</v>
      </c>
      <c r="DJ36">
        <v>0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1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1</v>
      </c>
      <c r="FK36">
        <v>0</v>
      </c>
      <c r="FL36">
        <v>0</v>
      </c>
      <c r="FM36">
        <v>0</v>
      </c>
      <c r="FN36">
        <v>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1</v>
      </c>
      <c r="FZ36">
        <v>1</v>
      </c>
      <c r="GA36">
        <v>0</v>
      </c>
      <c r="GB36">
        <v>0</v>
      </c>
      <c r="GC36">
        <v>0</v>
      </c>
      <c r="GD36">
        <v>0</v>
      </c>
      <c r="GE36">
        <v>1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1</v>
      </c>
      <c r="GQ36">
        <v>0</v>
      </c>
      <c r="GR36">
        <v>0</v>
      </c>
      <c r="GS36">
        <v>1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 t="s">
        <v>0</v>
      </c>
    </row>
    <row r="37" spans="1:210" x14ac:dyDescent="0.2">
      <c r="A37">
        <v>129</v>
      </c>
      <c r="B37">
        <v>19</v>
      </c>
      <c r="C37" t="s">
        <v>7</v>
      </c>
      <c r="D37">
        <v>2</v>
      </c>
      <c r="E37" t="s">
        <v>6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0</v>
      </c>
      <c r="AX37">
        <v>1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1</v>
      </c>
      <c r="DD37">
        <v>0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1</v>
      </c>
      <c r="FZ37">
        <v>1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 t="s">
        <v>0</v>
      </c>
    </row>
    <row r="38" spans="1:210" x14ac:dyDescent="0.2">
      <c r="A38">
        <v>129</v>
      </c>
      <c r="B38">
        <v>19</v>
      </c>
      <c r="C38" t="s">
        <v>7</v>
      </c>
      <c r="D38">
        <v>3</v>
      </c>
      <c r="E38" t="s">
        <v>6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 t="s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1</v>
      </c>
      <c r="DD38">
        <v>0</v>
      </c>
      <c r="DE38">
        <v>1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</v>
      </c>
      <c r="ED38">
        <v>1</v>
      </c>
      <c r="EE38">
        <v>1</v>
      </c>
      <c r="EF38">
        <v>0</v>
      </c>
      <c r="EG38">
        <v>0</v>
      </c>
      <c r="EH38">
        <v>0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>
        <v>0</v>
      </c>
      <c r="FG38">
        <v>1</v>
      </c>
      <c r="FH38">
        <v>0</v>
      </c>
      <c r="FI38">
        <v>1</v>
      </c>
      <c r="FJ38">
        <v>0</v>
      </c>
      <c r="FK38">
        <v>0</v>
      </c>
      <c r="FL38">
        <v>0</v>
      </c>
      <c r="FM38">
        <v>0</v>
      </c>
      <c r="FN38">
        <v>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1</v>
      </c>
      <c r="FZ38">
        <v>1</v>
      </c>
      <c r="GA38">
        <v>1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1</v>
      </c>
      <c r="GT38">
        <v>0</v>
      </c>
      <c r="GU38">
        <v>0</v>
      </c>
      <c r="GV38">
        <v>0</v>
      </c>
      <c r="GW38">
        <v>1</v>
      </c>
      <c r="GX38">
        <v>0</v>
      </c>
      <c r="GY38">
        <v>0</v>
      </c>
      <c r="GZ38">
        <v>0</v>
      </c>
      <c r="HA38">
        <v>0</v>
      </c>
      <c r="HB38" t="s">
        <v>0</v>
      </c>
    </row>
    <row r="39" spans="1:210" x14ac:dyDescent="0.2">
      <c r="A39">
        <v>129</v>
      </c>
      <c r="B39">
        <v>19</v>
      </c>
      <c r="C39" t="s">
        <v>7</v>
      </c>
      <c r="D39">
        <v>4</v>
      </c>
      <c r="E39" t="s">
        <v>6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1</v>
      </c>
      <c r="AF39">
        <v>1</v>
      </c>
      <c r="AG39">
        <v>1</v>
      </c>
      <c r="AH39" t="s">
        <v>0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0</v>
      </c>
      <c r="CO39">
        <v>1</v>
      </c>
      <c r="CP39">
        <v>1</v>
      </c>
      <c r="CQ39">
        <v>1</v>
      </c>
      <c r="CR39">
        <v>0</v>
      </c>
      <c r="CS39">
        <v>1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1</v>
      </c>
      <c r="DC39">
        <v>1</v>
      </c>
      <c r="DD39">
        <v>0</v>
      </c>
      <c r="DE39">
        <v>1</v>
      </c>
      <c r="DF39">
        <v>1</v>
      </c>
      <c r="DG39">
        <v>0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0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1</v>
      </c>
      <c r="ED39">
        <v>1</v>
      </c>
      <c r="EE39">
        <v>0</v>
      </c>
      <c r="EF39">
        <v>1</v>
      </c>
      <c r="EG39">
        <v>1</v>
      </c>
      <c r="EH39">
        <v>1</v>
      </c>
      <c r="EI39">
        <v>1</v>
      </c>
      <c r="EJ39">
        <v>0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1</v>
      </c>
      <c r="FB39">
        <v>0</v>
      </c>
      <c r="FC39">
        <v>0</v>
      </c>
      <c r="FD39">
        <v>0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0</v>
      </c>
      <c r="FM39">
        <v>0</v>
      </c>
      <c r="FN39">
        <v>1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1</v>
      </c>
      <c r="FZ39">
        <v>1</v>
      </c>
      <c r="GA39">
        <v>1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0</v>
      </c>
      <c r="GH39">
        <v>0</v>
      </c>
      <c r="GI39">
        <v>0</v>
      </c>
      <c r="GJ39">
        <v>1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 t="s">
        <v>0</v>
      </c>
    </row>
    <row r="40" spans="1:210" x14ac:dyDescent="0.2">
      <c r="A40">
        <v>129</v>
      </c>
      <c r="B40">
        <v>19</v>
      </c>
      <c r="C40" t="s">
        <v>9</v>
      </c>
      <c r="D40">
        <v>1</v>
      </c>
      <c r="E40" t="s">
        <v>6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0</v>
      </c>
      <c r="AE40">
        <v>1</v>
      </c>
      <c r="AF40">
        <v>1</v>
      </c>
      <c r="AG40">
        <v>1</v>
      </c>
      <c r="AH40" t="s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1</v>
      </c>
      <c r="CE40">
        <v>0</v>
      </c>
      <c r="CF40">
        <v>0</v>
      </c>
      <c r="CG40">
        <v>0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0</v>
      </c>
      <c r="CO40">
        <v>1</v>
      </c>
      <c r="CP40">
        <v>1</v>
      </c>
      <c r="CQ40">
        <v>0</v>
      </c>
      <c r="CR40">
        <v>0</v>
      </c>
      <c r="CS40">
        <v>1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</v>
      </c>
      <c r="DC40">
        <v>1</v>
      </c>
      <c r="DD40">
        <v>0</v>
      </c>
      <c r="DE40">
        <v>0</v>
      </c>
      <c r="DF40">
        <v>1</v>
      </c>
      <c r="DG40">
        <v>0</v>
      </c>
      <c r="DH40">
        <v>1</v>
      </c>
      <c r="DI40">
        <v>1</v>
      </c>
      <c r="DJ40">
        <v>1</v>
      </c>
      <c r="DK40">
        <v>0</v>
      </c>
      <c r="DL40">
        <v>1</v>
      </c>
      <c r="DM40">
        <v>0</v>
      </c>
      <c r="DN40">
        <v>1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1</v>
      </c>
      <c r="EE40">
        <v>0</v>
      </c>
      <c r="EF40">
        <v>1</v>
      </c>
      <c r="EG40">
        <v>1</v>
      </c>
      <c r="EH40">
        <v>1</v>
      </c>
      <c r="EI40">
        <v>1</v>
      </c>
      <c r="EJ40">
        <v>0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1</v>
      </c>
      <c r="FB40">
        <v>0</v>
      </c>
      <c r="FC40">
        <v>0</v>
      </c>
      <c r="FD40">
        <v>0</v>
      </c>
      <c r="FE40">
        <v>1</v>
      </c>
      <c r="FF40">
        <v>1</v>
      </c>
      <c r="FG40">
        <v>0</v>
      </c>
      <c r="FH40">
        <v>1</v>
      </c>
      <c r="FI40">
        <v>1</v>
      </c>
      <c r="FJ40">
        <v>1</v>
      </c>
      <c r="FK40">
        <v>1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1</v>
      </c>
      <c r="FZ40">
        <v>1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0</v>
      </c>
      <c r="GI40">
        <v>0</v>
      </c>
      <c r="GJ40">
        <v>1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1</v>
      </c>
      <c r="GQ40">
        <v>0</v>
      </c>
      <c r="GR40">
        <v>0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 t="s">
        <v>0</v>
      </c>
    </row>
    <row r="41" spans="1:210" x14ac:dyDescent="0.2">
      <c r="A41">
        <v>129</v>
      </c>
      <c r="B41">
        <v>19</v>
      </c>
      <c r="C41" t="s">
        <v>9</v>
      </c>
      <c r="D41">
        <v>2</v>
      </c>
      <c r="E41" t="s">
        <v>6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1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1</v>
      </c>
      <c r="FZ41">
        <v>1</v>
      </c>
      <c r="GA41">
        <v>0</v>
      </c>
      <c r="GB41">
        <v>0</v>
      </c>
      <c r="GC41">
        <v>0</v>
      </c>
      <c r="GD41">
        <v>0</v>
      </c>
      <c r="GE41" t="s">
        <v>5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1</v>
      </c>
      <c r="GT41">
        <v>0</v>
      </c>
      <c r="GU41">
        <v>0</v>
      </c>
      <c r="GV41">
        <v>0</v>
      </c>
      <c r="GW41">
        <v>1</v>
      </c>
      <c r="GX41">
        <v>0</v>
      </c>
      <c r="GY41">
        <v>0</v>
      </c>
      <c r="GZ41">
        <v>0</v>
      </c>
      <c r="HA41">
        <v>0</v>
      </c>
      <c r="HB41" t="s">
        <v>0</v>
      </c>
    </row>
    <row r="42" spans="1:210" x14ac:dyDescent="0.2">
      <c r="A42">
        <v>129</v>
      </c>
      <c r="B42">
        <v>19</v>
      </c>
      <c r="C42" t="s">
        <v>9</v>
      </c>
      <c r="D42">
        <v>3</v>
      </c>
      <c r="E42" t="s">
        <v>6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1</v>
      </c>
      <c r="DD42">
        <v>0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</v>
      </c>
      <c r="ED42">
        <v>1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1</v>
      </c>
      <c r="FZ42">
        <v>1</v>
      </c>
      <c r="GA42">
        <v>1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 t="s">
        <v>0</v>
      </c>
    </row>
    <row r="43" spans="1:210" x14ac:dyDescent="0.2">
      <c r="A43">
        <v>129</v>
      </c>
      <c r="B43">
        <v>19</v>
      </c>
      <c r="C43" t="s">
        <v>9</v>
      </c>
      <c r="D43">
        <v>4</v>
      </c>
      <c r="E43" t="s">
        <v>6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1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1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1</v>
      </c>
      <c r="ED43">
        <v>1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1</v>
      </c>
      <c r="FZ43">
        <v>1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1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 t="s">
        <v>0</v>
      </c>
    </row>
    <row r="44" spans="1:210" x14ac:dyDescent="0.2">
      <c r="A44">
        <v>166</v>
      </c>
      <c r="B44">
        <v>21</v>
      </c>
      <c r="C44" t="s">
        <v>8</v>
      </c>
      <c r="D44">
        <v>1</v>
      </c>
      <c r="E44" t="s">
        <v>6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1</v>
      </c>
      <c r="W44">
        <v>1</v>
      </c>
      <c r="X44">
        <v>0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1</v>
      </c>
      <c r="AF44">
        <v>1</v>
      </c>
      <c r="AG44">
        <v>1</v>
      </c>
      <c r="AH44" t="s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1</v>
      </c>
      <c r="CE44">
        <v>0</v>
      </c>
      <c r="CF44">
        <v>0</v>
      </c>
      <c r="CG44">
        <v>0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0</v>
      </c>
      <c r="CO44">
        <v>1</v>
      </c>
      <c r="CP44">
        <v>1</v>
      </c>
      <c r="CQ44">
        <v>1</v>
      </c>
      <c r="CR44">
        <v>0</v>
      </c>
      <c r="CS44">
        <v>1</v>
      </c>
      <c r="CT44">
        <v>1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0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0</v>
      </c>
      <c r="DN44">
        <v>1</v>
      </c>
      <c r="DO44">
        <v>1</v>
      </c>
      <c r="DP44">
        <v>0</v>
      </c>
      <c r="DQ44">
        <v>0</v>
      </c>
      <c r="DR44">
        <v>1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1</v>
      </c>
      <c r="ED44">
        <v>1</v>
      </c>
      <c r="EE44">
        <v>0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0</v>
      </c>
      <c r="FC44">
        <v>0</v>
      </c>
      <c r="FD44">
        <v>0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0</v>
      </c>
      <c r="FM44">
        <v>0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1</v>
      </c>
      <c r="FZ44">
        <v>1</v>
      </c>
      <c r="GA44">
        <v>0</v>
      </c>
      <c r="GB44">
        <v>0</v>
      </c>
      <c r="GC44">
        <v>0</v>
      </c>
      <c r="GD44">
        <v>0</v>
      </c>
      <c r="GE44">
        <v>1</v>
      </c>
      <c r="GF44">
        <v>1</v>
      </c>
      <c r="GG44">
        <v>1</v>
      </c>
      <c r="GH44">
        <v>0</v>
      </c>
      <c r="GI44">
        <v>0</v>
      </c>
      <c r="GJ44">
        <v>1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1</v>
      </c>
      <c r="GQ44">
        <v>0</v>
      </c>
      <c r="GR44">
        <v>0</v>
      </c>
      <c r="GS44">
        <v>1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</row>
    <row r="45" spans="1:210" x14ac:dyDescent="0.2">
      <c r="A45">
        <v>166</v>
      </c>
      <c r="B45">
        <v>21</v>
      </c>
      <c r="C45" t="s">
        <v>8</v>
      </c>
      <c r="D45">
        <v>2</v>
      </c>
      <c r="E45" t="s">
        <v>6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1</v>
      </c>
      <c r="AF45">
        <v>1</v>
      </c>
      <c r="AG45">
        <v>1</v>
      </c>
      <c r="AH45" t="s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0</v>
      </c>
      <c r="AX45">
        <v>1</v>
      </c>
      <c r="AY45">
        <v>1</v>
      </c>
      <c r="AZ45">
        <v>1</v>
      </c>
      <c r="BA45">
        <v>0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0</v>
      </c>
      <c r="BX45">
        <v>1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1</v>
      </c>
      <c r="DD45">
        <v>0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0</v>
      </c>
      <c r="DN45">
        <v>1</v>
      </c>
      <c r="DO45">
        <v>1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1</v>
      </c>
      <c r="ED45">
        <v>1</v>
      </c>
      <c r="EE45">
        <v>0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1</v>
      </c>
      <c r="FB45">
        <v>0</v>
      </c>
      <c r="FC45">
        <v>0</v>
      </c>
      <c r="FD45">
        <v>0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0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1</v>
      </c>
      <c r="FU45">
        <v>0</v>
      </c>
      <c r="FV45">
        <v>0</v>
      </c>
      <c r="FW45">
        <v>0</v>
      </c>
      <c r="FX45">
        <v>0</v>
      </c>
      <c r="FY45">
        <v>1</v>
      </c>
      <c r="FZ45">
        <v>1</v>
      </c>
      <c r="GA45">
        <v>0</v>
      </c>
      <c r="GB45">
        <v>0</v>
      </c>
      <c r="GC45">
        <v>0</v>
      </c>
      <c r="GD45">
        <v>0</v>
      </c>
      <c r="GE45">
        <v>1</v>
      </c>
      <c r="GF45">
        <v>1</v>
      </c>
      <c r="GG45">
        <v>1</v>
      </c>
      <c r="GH45">
        <v>0</v>
      </c>
      <c r="GI45">
        <v>0</v>
      </c>
      <c r="GJ45">
        <v>1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1</v>
      </c>
      <c r="GQ45">
        <v>0</v>
      </c>
      <c r="GR45">
        <v>0</v>
      </c>
      <c r="GS45">
        <v>1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 t="s">
        <v>0</v>
      </c>
    </row>
    <row r="46" spans="1:210" x14ac:dyDescent="0.2">
      <c r="A46">
        <v>166</v>
      </c>
      <c r="B46">
        <v>21</v>
      </c>
      <c r="C46" t="s">
        <v>8</v>
      </c>
      <c r="D46">
        <v>3</v>
      </c>
      <c r="E46" t="s">
        <v>6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0</v>
      </c>
      <c r="U46">
        <v>0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0</v>
      </c>
      <c r="AE46">
        <v>1</v>
      </c>
      <c r="AF46">
        <v>1</v>
      </c>
      <c r="AG46">
        <v>1</v>
      </c>
      <c r="AH46" t="s">
        <v>0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0</v>
      </c>
      <c r="BB46">
        <v>1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0</v>
      </c>
      <c r="BX46">
        <v>1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</v>
      </c>
      <c r="CE46">
        <v>0</v>
      </c>
      <c r="CF46">
        <v>0</v>
      </c>
      <c r="CG46">
        <v>0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1</v>
      </c>
      <c r="DD46">
        <v>0</v>
      </c>
      <c r="DE46">
        <v>0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0</v>
      </c>
      <c r="DN46">
        <v>1</v>
      </c>
      <c r="DO46">
        <v>1</v>
      </c>
      <c r="DP46">
        <v>0</v>
      </c>
      <c r="DQ46">
        <v>0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1</v>
      </c>
      <c r="ED46">
        <v>1</v>
      </c>
      <c r="EE46">
        <v>0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0</v>
      </c>
      <c r="FC46">
        <v>0</v>
      </c>
      <c r="FD46">
        <v>0</v>
      </c>
      <c r="FE46">
        <v>1</v>
      </c>
      <c r="FF46">
        <v>1</v>
      </c>
      <c r="FG46">
        <v>0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0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1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1</v>
      </c>
      <c r="GA46">
        <v>0</v>
      </c>
      <c r="GB46">
        <v>0</v>
      </c>
      <c r="GC46">
        <v>0</v>
      </c>
      <c r="GD46">
        <v>0</v>
      </c>
      <c r="GE46" t="s">
        <v>5</v>
      </c>
      <c r="GF46">
        <v>1</v>
      </c>
      <c r="GG46">
        <v>1</v>
      </c>
      <c r="GH46">
        <v>0</v>
      </c>
      <c r="GI46">
        <v>0</v>
      </c>
      <c r="GJ46">
        <v>1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1</v>
      </c>
      <c r="GQ46">
        <v>0</v>
      </c>
      <c r="GR46">
        <v>0</v>
      </c>
      <c r="GS46">
        <v>1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 t="s">
        <v>0</v>
      </c>
    </row>
    <row r="47" spans="1:210" x14ac:dyDescent="0.2">
      <c r="A47">
        <v>166</v>
      </c>
      <c r="B47">
        <v>21</v>
      </c>
      <c r="C47" t="s">
        <v>8</v>
      </c>
      <c r="D47">
        <v>4</v>
      </c>
      <c r="E47" t="s">
        <v>6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</v>
      </c>
      <c r="AE47">
        <v>1</v>
      </c>
      <c r="AF47">
        <v>1</v>
      </c>
      <c r="AG47">
        <v>1</v>
      </c>
      <c r="AH47" t="s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0</v>
      </c>
      <c r="BB47">
        <v>1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1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0</v>
      </c>
      <c r="CS47">
        <v>1</v>
      </c>
      <c r="CT47">
        <v>1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1</v>
      </c>
      <c r="DC47">
        <v>1</v>
      </c>
      <c r="DD47">
        <v>0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0</v>
      </c>
      <c r="DN47">
        <v>1</v>
      </c>
      <c r="DO47">
        <v>1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1</v>
      </c>
      <c r="ED47">
        <v>1</v>
      </c>
      <c r="EE47">
        <v>0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</v>
      </c>
      <c r="FB47">
        <v>0</v>
      </c>
      <c r="FC47">
        <v>0</v>
      </c>
      <c r="FD47">
        <v>0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0</v>
      </c>
      <c r="FM47">
        <v>0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</v>
      </c>
      <c r="FU47">
        <v>0</v>
      </c>
      <c r="FV47">
        <v>0</v>
      </c>
      <c r="FW47">
        <v>0</v>
      </c>
      <c r="FX47">
        <v>0</v>
      </c>
      <c r="FY47">
        <v>1</v>
      </c>
      <c r="FZ47">
        <v>1</v>
      </c>
      <c r="GA47">
        <v>0</v>
      </c>
      <c r="GB47">
        <v>0</v>
      </c>
      <c r="GC47">
        <v>0</v>
      </c>
      <c r="GD47">
        <v>0</v>
      </c>
      <c r="GE47">
        <v>1</v>
      </c>
      <c r="GF47">
        <v>1</v>
      </c>
      <c r="GG47">
        <v>1</v>
      </c>
      <c r="GH47">
        <v>0</v>
      </c>
      <c r="GI47">
        <v>0</v>
      </c>
      <c r="GJ47">
        <v>1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1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 t="s">
        <v>0</v>
      </c>
    </row>
    <row r="48" spans="1:210" x14ac:dyDescent="0.2">
      <c r="A48">
        <v>166</v>
      </c>
      <c r="B48">
        <v>21</v>
      </c>
      <c r="C48" t="s">
        <v>7</v>
      </c>
      <c r="D48">
        <v>1</v>
      </c>
      <c r="E48" t="s">
        <v>6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1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0</v>
      </c>
      <c r="DE48">
        <v>1</v>
      </c>
      <c r="DF48">
        <v>1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1</v>
      </c>
      <c r="ED48">
        <v>1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1</v>
      </c>
      <c r="EO48">
        <v>1</v>
      </c>
      <c r="EP48">
        <v>0</v>
      </c>
      <c r="EQ48">
        <v>0</v>
      </c>
      <c r="ER48">
        <v>1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>
        <v>1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1</v>
      </c>
      <c r="FZ48">
        <v>1</v>
      </c>
      <c r="GA48">
        <v>1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1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</row>
    <row r="49" spans="1:210" x14ac:dyDescent="0.2">
      <c r="A49">
        <v>166</v>
      </c>
      <c r="B49">
        <v>21</v>
      </c>
      <c r="C49" t="s">
        <v>7</v>
      </c>
      <c r="D49">
        <v>2</v>
      </c>
      <c r="E49" t="s">
        <v>6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>
        <v>1</v>
      </c>
      <c r="AH49" t="s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0</v>
      </c>
      <c r="BB49">
        <v>1</v>
      </c>
      <c r="BC49">
        <v>1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1</v>
      </c>
      <c r="CE49">
        <v>0</v>
      </c>
      <c r="CF49">
        <v>0</v>
      </c>
      <c r="CG49">
        <v>0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1</v>
      </c>
      <c r="DC49">
        <v>1</v>
      </c>
      <c r="DD49">
        <v>0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0</v>
      </c>
      <c r="DN49">
        <v>1</v>
      </c>
      <c r="DO49">
        <v>1</v>
      </c>
      <c r="DP49">
        <v>0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1</v>
      </c>
      <c r="ED49">
        <v>1</v>
      </c>
      <c r="EE49">
        <v>0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1</v>
      </c>
      <c r="FB49">
        <v>0</v>
      </c>
      <c r="FC49">
        <v>0</v>
      </c>
      <c r="FD49">
        <v>0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0</v>
      </c>
      <c r="FM49">
        <v>0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1</v>
      </c>
      <c r="FZ49">
        <v>1</v>
      </c>
      <c r="GA49">
        <v>0</v>
      </c>
      <c r="GB49">
        <v>0</v>
      </c>
      <c r="GC49">
        <v>0</v>
      </c>
      <c r="GD49">
        <v>0</v>
      </c>
      <c r="GE49">
        <v>1</v>
      </c>
      <c r="GF49">
        <v>1</v>
      </c>
      <c r="GG49">
        <v>1</v>
      </c>
      <c r="GH49">
        <v>0</v>
      </c>
      <c r="GI49">
        <v>0</v>
      </c>
      <c r="GJ49">
        <v>1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1</v>
      </c>
      <c r="GQ49">
        <v>0</v>
      </c>
      <c r="GR49">
        <v>0</v>
      </c>
      <c r="GS49">
        <v>1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</row>
    <row r="50" spans="1:210" x14ac:dyDescent="0.2">
      <c r="A50">
        <v>166</v>
      </c>
      <c r="B50">
        <v>21</v>
      </c>
      <c r="C50" t="s">
        <v>7</v>
      </c>
      <c r="D50">
        <v>3</v>
      </c>
      <c r="E50" t="s">
        <v>6</v>
      </c>
      <c r="F50">
        <v>1</v>
      </c>
      <c r="G50">
        <v>0</v>
      </c>
      <c r="H50">
        <v>1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1</v>
      </c>
      <c r="AC50">
        <v>0</v>
      </c>
      <c r="AD50">
        <v>0</v>
      </c>
      <c r="AE50">
        <v>1</v>
      </c>
      <c r="AF50">
        <v>0</v>
      </c>
      <c r="AG50">
        <v>1</v>
      </c>
      <c r="AH50" t="s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0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0</v>
      </c>
      <c r="BX50">
        <v>1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1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1</v>
      </c>
      <c r="DD50">
        <v>0</v>
      </c>
      <c r="DE50">
        <v>1</v>
      </c>
      <c r="DF50">
        <v>1</v>
      </c>
      <c r="DG50">
        <v>0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0</v>
      </c>
      <c r="DN50">
        <v>1</v>
      </c>
      <c r="DO50">
        <v>1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1</v>
      </c>
      <c r="EE50">
        <v>0</v>
      </c>
      <c r="EF50">
        <v>1</v>
      </c>
      <c r="EG50">
        <v>1</v>
      </c>
      <c r="EH50">
        <v>1</v>
      </c>
      <c r="EI50">
        <v>1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0</v>
      </c>
      <c r="FM50">
        <v>0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1</v>
      </c>
      <c r="FZ50">
        <v>1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1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1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 t="s">
        <v>0</v>
      </c>
    </row>
    <row r="51" spans="1:210" x14ac:dyDescent="0.2">
      <c r="A51">
        <v>166</v>
      </c>
      <c r="B51">
        <v>21</v>
      </c>
      <c r="C51" t="s">
        <v>7</v>
      </c>
      <c r="D51">
        <v>4</v>
      </c>
      <c r="E51" t="s">
        <v>6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</v>
      </c>
      <c r="AE51">
        <v>1</v>
      </c>
      <c r="AF51">
        <v>1</v>
      </c>
      <c r="AG51">
        <v>1</v>
      </c>
      <c r="AH51" t="s">
        <v>0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0</v>
      </c>
      <c r="CS51">
        <v>1</v>
      </c>
      <c r="CT51">
        <v>1</v>
      </c>
      <c r="CU51">
        <v>1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1</v>
      </c>
      <c r="DC51">
        <v>1</v>
      </c>
      <c r="DD51">
        <v>0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0</v>
      </c>
      <c r="DN51">
        <v>1</v>
      </c>
      <c r="DO51">
        <v>1</v>
      </c>
      <c r="DP51">
        <v>0</v>
      </c>
      <c r="DQ51">
        <v>0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1</v>
      </c>
      <c r="ED51">
        <v>1</v>
      </c>
      <c r="EE51">
        <v>0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1</v>
      </c>
      <c r="FB51">
        <v>0</v>
      </c>
      <c r="FC51">
        <v>0</v>
      </c>
      <c r="FD51">
        <v>0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1</v>
      </c>
      <c r="FU51">
        <v>0</v>
      </c>
      <c r="FV51">
        <v>0</v>
      </c>
      <c r="FW51">
        <v>0</v>
      </c>
      <c r="FX51">
        <v>0</v>
      </c>
      <c r="FY51">
        <v>1</v>
      </c>
      <c r="FZ51">
        <v>1</v>
      </c>
      <c r="GA51">
        <v>1</v>
      </c>
      <c r="GB51">
        <v>0</v>
      </c>
      <c r="GC51">
        <v>0</v>
      </c>
      <c r="GD51">
        <v>0</v>
      </c>
      <c r="GE51">
        <v>1</v>
      </c>
      <c r="GF51">
        <v>1</v>
      </c>
      <c r="GG51">
        <v>1</v>
      </c>
      <c r="GH51">
        <v>0</v>
      </c>
      <c r="GI51">
        <v>0</v>
      </c>
      <c r="GJ51">
        <v>1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1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</row>
    <row r="52" spans="1:210" x14ac:dyDescent="0.2">
      <c r="A52">
        <v>9</v>
      </c>
      <c r="B52">
        <v>3</v>
      </c>
      <c r="C52" t="s">
        <v>4</v>
      </c>
      <c r="D52">
        <v>1</v>
      </c>
      <c r="E52" t="s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0</v>
      </c>
      <c r="BB52">
        <v>1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</v>
      </c>
      <c r="BT52">
        <v>1</v>
      </c>
      <c r="BU52">
        <v>1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1</v>
      </c>
      <c r="CL52">
        <v>0</v>
      </c>
      <c r="CM52">
        <v>0</v>
      </c>
      <c r="CN52">
        <v>1</v>
      </c>
      <c r="CO52">
        <v>1</v>
      </c>
      <c r="CP52">
        <v>1</v>
      </c>
      <c r="CQ52">
        <v>1</v>
      </c>
      <c r="CR52">
        <v>0</v>
      </c>
      <c r="CS52">
        <v>1</v>
      </c>
      <c r="CT52">
        <v>1</v>
      </c>
      <c r="CU52">
        <v>1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1</v>
      </c>
      <c r="DC52">
        <v>1</v>
      </c>
      <c r="DD52">
        <v>0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0</v>
      </c>
      <c r="DK52">
        <v>1</v>
      </c>
      <c r="DL52">
        <v>1</v>
      </c>
      <c r="DM52">
        <v>0</v>
      </c>
      <c r="DN52" t="s">
        <v>5</v>
      </c>
      <c r="DO52">
        <v>1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1</v>
      </c>
      <c r="EE52">
        <v>0</v>
      </c>
      <c r="EF52">
        <v>0</v>
      </c>
      <c r="EG52">
        <v>1</v>
      </c>
      <c r="EH52">
        <v>1</v>
      </c>
      <c r="EI52">
        <v>0</v>
      </c>
      <c r="EJ52">
        <v>1</v>
      </c>
      <c r="EK52">
        <v>1</v>
      </c>
      <c r="EL52">
        <v>0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1</v>
      </c>
      <c r="FB52">
        <v>0</v>
      </c>
      <c r="FC52">
        <v>0</v>
      </c>
      <c r="FD52">
        <v>0</v>
      </c>
      <c r="FE52">
        <v>1</v>
      </c>
      <c r="FF52">
        <v>1</v>
      </c>
      <c r="FG52">
        <v>1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1</v>
      </c>
      <c r="FZ52">
        <v>1</v>
      </c>
      <c r="GA52">
        <v>1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1</v>
      </c>
      <c r="GH52">
        <v>0</v>
      </c>
      <c r="GI52">
        <v>0</v>
      </c>
      <c r="GJ52">
        <v>1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1</v>
      </c>
      <c r="GQ52">
        <v>0</v>
      </c>
      <c r="GR52">
        <v>0</v>
      </c>
      <c r="GS52">
        <v>1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</row>
    <row r="53" spans="1:210" x14ac:dyDescent="0.2">
      <c r="A53">
        <v>9</v>
      </c>
      <c r="B53">
        <v>3</v>
      </c>
      <c r="C53" t="s">
        <v>4</v>
      </c>
      <c r="D53">
        <v>2</v>
      </c>
      <c r="E53" t="s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1</v>
      </c>
      <c r="AC53">
        <v>1</v>
      </c>
      <c r="AD53">
        <v>0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1</v>
      </c>
      <c r="BU53">
        <v>1</v>
      </c>
      <c r="BV53">
        <v>1</v>
      </c>
      <c r="BW53">
        <v>0</v>
      </c>
      <c r="BX53">
        <v>1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1</v>
      </c>
      <c r="CE53">
        <v>0</v>
      </c>
      <c r="CF53">
        <v>0</v>
      </c>
      <c r="CG53">
        <v>0</v>
      </c>
      <c r="CH53">
        <v>1</v>
      </c>
      <c r="CI53">
        <v>1</v>
      </c>
      <c r="CJ53">
        <v>0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1</v>
      </c>
      <c r="DC53">
        <v>1</v>
      </c>
      <c r="DD53">
        <v>0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0</v>
      </c>
      <c r="DN53" t="s">
        <v>5</v>
      </c>
      <c r="DO53">
        <v>1</v>
      </c>
      <c r="DP53">
        <v>0</v>
      </c>
      <c r="DQ53">
        <v>0</v>
      </c>
      <c r="DR53">
        <v>1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1</v>
      </c>
      <c r="EE53">
        <v>0</v>
      </c>
      <c r="EF53">
        <v>1</v>
      </c>
      <c r="EG53">
        <v>1</v>
      </c>
      <c r="EH53">
        <v>0</v>
      </c>
      <c r="EI53">
        <v>1</v>
      </c>
      <c r="EJ53">
        <v>1</v>
      </c>
      <c r="EK53">
        <v>1</v>
      </c>
      <c r="EL53">
        <v>1</v>
      </c>
      <c r="EM53">
        <v>0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1</v>
      </c>
      <c r="FF53">
        <v>1</v>
      </c>
      <c r="FG53">
        <v>0</v>
      </c>
      <c r="FH53">
        <v>1</v>
      </c>
      <c r="FI53">
        <v>1</v>
      </c>
      <c r="FJ53">
        <v>1</v>
      </c>
      <c r="FK53">
        <v>1</v>
      </c>
      <c r="FL53">
        <v>0</v>
      </c>
      <c r="FM53">
        <v>0</v>
      </c>
      <c r="FN53">
        <v>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1</v>
      </c>
      <c r="FZ53">
        <v>1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1</v>
      </c>
      <c r="GG53">
        <v>1</v>
      </c>
      <c r="GH53">
        <v>0</v>
      </c>
      <c r="GI53">
        <v>0</v>
      </c>
      <c r="GJ53">
        <v>1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1</v>
      </c>
      <c r="GQ53">
        <v>0</v>
      </c>
      <c r="GR53">
        <v>0</v>
      </c>
      <c r="GS53">
        <v>1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</row>
    <row r="54" spans="1:210" x14ac:dyDescent="0.2">
      <c r="A54">
        <v>9</v>
      </c>
      <c r="B54">
        <v>3</v>
      </c>
      <c r="C54" t="s">
        <v>3</v>
      </c>
      <c r="D54">
        <v>1</v>
      </c>
      <c r="E54" t="s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1</v>
      </c>
      <c r="DD54">
        <v>1</v>
      </c>
      <c r="DE54">
        <v>1</v>
      </c>
      <c r="DF54">
        <v>1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 t="s">
        <v>5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1</v>
      </c>
      <c r="ED54">
        <v>1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0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1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1</v>
      </c>
      <c r="FZ54">
        <v>0</v>
      </c>
      <c r="GA54">
        <v>1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1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</row>
    <row r="55" spans="1:210" x14ac:dyDescent="0.2">
      <c r="A55">
        <v>9</v>
      </c>
      <c r="B55">
        <v>3</v>
      </c>
      <c r="C55" t="s">
        <v>3</v>
      </c>
      <c r="D55">
        <v>2</v>
      </c>
      <c r="E55" t="s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0</v>
      </c>
      <c r="AW55">
        <v>1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1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1</v>
      </c>
      <c r="DD55">
        <v>1</v>
      </c>
      <c r="DE55">
        <v>1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 t="s">
        <v>5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1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1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1</v>
      </c>
      <c r="FZ55">
        <v>0</v>
      </c>
      <c r="GA55">
        <v>1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1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</row>
    <row r="56" spans="1:210" x14ac:dyDescent="0.2">
      <c r="A56">
        <v>9</v>
      </c>
      <c r="B56">
        <v>3</v>
      </c>
      <c r="C56" t="s">
        <v>2</v>
      </c>
      <c r="D56">
        <v>1</v>
      </c>
      <c r="E56" t="s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1</v>
      </c>
      <c r="DD56">
        <v>1</v>
      </c>
      <c r="DE56">
        <v>1</v>
      </c>
      <c r="DF56">
        <v>1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 t="s">
        <v>5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1</v>
      </c>
      <c r="ED56">
        <v>1</v>
      </c>
      <c r="EE56">
        <v>0</v>
      </c>
      <c r="EF56">
        <v>0</v>
      </c>
      <c r="EG56">
        <v>0</v>
      </c>
      <c r="EH56">
        <v>1</v>
      </c>
      <c r="EI56">
        <v>0</v>
      </c>
      <c r="EJ56">
        <v>0</v>
      </c>
      <c r="EK56">
        <v>0</v>
      </c>
      <c r="EL56">
        <v>0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1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</v>
      </c>
      <c r="FZ56">
        <v>0</v>
      </c>
      <c r="GA56">
        <v>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1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 t="s">
        <v>0</v>
      </c>
    </row>
    <row r="57" spans="1:210" x14ac:dyDescent="0.2">
      <c r="A57">
        <v>23</v>
      </c>
      <c r="B57">
        <v>5</v>
      </c>
      <c r="C57" t="s">
        <v>4</v>
      </c>
      <c r="D57">
        <v>1</v>
      </c>
      <c r="E57" t="s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1</v>
      </c>
      <c r="AV57">
        <v>0</v>
      </c>
      <c r="AW57">
        <v>1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1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1</v>
      </c>
      <c r="DD57">
        <v>1</v>
      </c>
      <c r="DE57">
        <v>1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 t="s">
        <v>5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0</v>
      </c>
      <c r="EG57">
        <v>0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 t="s">
        <v>5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1</v>
      </c>
      <c r="FZ57">
        <v>0</v>
      </c>
      <c r="GA57">
        <v>1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 t="s">
        <v>0</v>
      </c>
    </row>
    <row r="58" spans="1:210" x14ac:dyDescent="0.2">
      <c r="A58">
        <v>23</v>
      </c>
      <c r="B58">
        <v>5</v>
      </c>
      <c r="C58" t="s">
        <v>4</v>
      </c>
      <c r="D58">
        <v>2</v>
      </c>
      <c r="E58" t="s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1</v>
      </c>
      <c r="N58">
        <v>1</v>
      </c>
      <c r="O58">
        <v>0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1</v>
      </c>
      <c r="AX58">
        <v>1</v>
      </c>
      <c r="AY58">
        <v>1</v>
      </c>
      <c r="AZ58">
        <v>1</v>
      </c>
      <c r="BA58">
        <v>0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1</v>
      </c>
      <c r="BU58">
        <v>0</v>
      </c>
      <c r="BV58">
        <v>0</v>
      </c>
      <c r="BW58">
        <v>0</v>
      </c>
      <c r="BX58">
        <v>1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0</v>
      </c>
      <c r="CF58">
        <v>0</v>
      </c>
      <c r="CG58">
        <v>0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0</v>
      </c>
      <c r="CO58">
        <v>1</v>
      </c>
      <c r="CP58">
        <v>1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0</v>
      </c>
      <c r="DL58">
        <v>1</v>
      </c>
      <c r="DM58">
        <v>0</v>
      </c>
      <c r="DN58" t="s">
        <v>5</v>
      </c>
      <c r="DO58">
        <v>1</v>
      </c>
      <c r="DP58">
        <v>0</v>
      </c>
      <c r="DQ58">
        <v>0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1</v>
      </c>
      <c r="ED58">
        <v>1</v>
      </c>
      <c r="EE58">
        <v>0</v>
      </c>
      <c r="EF58">
        <v>1</v>
      </c>
      <c r="EG58">
        <v>0</v>
      </c>
      <c r="EH58">
        <v>0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>
        <v>1</v>
      </c>
      <c r="FG58">
        <v>1</v>
      </c>
      <c r="FH58" t="s">
        <v>5</v>
      </c>
      <c r="FI58">
        <v>1</v>
      </c>
      <c r="FJ58">
        <v>1</v>
      </c>
      <c r="FK58">
        <v>1</v>
      </c>
      <c r="FL58">
        <v>0</v>
      </c>
      <c r="FM58">
        <v>0</v>
      </c>
      <c r="FN58">
        <v>1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1</v>
      </c>
      <c r="GF58">
        <v>0</v>
      </c>
      <c r="GG58">
        <v>0</v>
      </c>
      <c r="GH58">
        <v>0</v>
      </c>
      <c r="GI58">
        <v>0</v>
      </c>
      <c r="GJ58">
        <v>1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1</v>
      </c>
      <c r="GQ58">
        <v>0</v>
      </c>
      <c r="GR58">
        <v>0</v>
      </c>
      <c r="GS58">
        <v>1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 t="s">
        <v>0</v>
      </c>
    </row>
    <row r="59" spans="1:210" x14ac:dyDescent="0.2">
      <c r="A59">
        <v>23</v>
      </c>
      <c r="B59">
        <v>5</v>
      </c>
      <c r="C59" t="s">
        <v>4</v>
      </c>
      <c r="D59">
        <v>3</v>
      </c>
      <c r="E59" t="s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1</v>
      </c>
      <c r="AV59">
        <v>0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1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 t="s">
        <v>5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1</v>
      </c>
      <c r="FZ59">
        <v>0</v>
      </c>
      <c r="GA59">
        <v>1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1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 t="s">
        <v>0</v>
      </c>
    </row>
    <row r="60" spans="1:210" x14ac:dyDescent="0.2">
      <c r="A60">
        <v>23</v>
      </c>
      <c r="B60">
        <v>5</v>
      </c>
      <c r="C60" t="s">
        <v>3</v>
      </c>
      <c r="D60">
        <v>1</v>
      </c>
      <c r="E60" t="s">
        <v>1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0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1</v>
      </c>
      <c r="DE60">
        <v>1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 t="s">
        <v>5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1</v>
      </c>
      <c r="FZ60">
        <v>0</v>
      </c>
      <c r="GA60">
        <v>1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1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 t="s">
        <v>0</v>
      </c>
    </row>
    <row r="61" spans="1:210" x14ac:dyDescent="0.2">
      <c r="A61">
        <v>23</v>
      </c>
      <c r="B61">
        <v>5</v>
      </c>
      <c r="C61" t="s">
        <v>3</v>
      </c>
      <c r="D61">
        <v>2</v>
      </c>
      <c r="E61" t="s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1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 t="s">
        <v>5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1</v>
      </c>
      <c r="ED61">
        <v>1</v>
      </c>
      <c r="EE61">
        <v>0</v>
      </c>
      <c r="EF61">
        <v>0</v>
      </c>
      <c r="EG61">
        <v>0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1</v>
      </c>
      <c r="FZ61">
        <v>0</v>
      </c>
      <c r="GA61">
        <v>1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1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 t="s">
        <v>0</v>
      </c>
    </row>
    <row r="62" spans="1:210" x14ac:dyDescent="0.2">
      <c r="A62">
        <v>23</v>
      </c>
      <c r="B62">
        <v>5</v>
      </c>
      <c r="C62" t="s">
        <v>3</v>
      </c>
      <c r="D62">
        <v>3</v>
      </c>
      <c r="E62" t="s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0</v>
      </c>
      <c r="BV62">
        <v>1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1</v>
      </c>
      <c r="DD62">
        <v>1</v>
      </c>
      <c r="DE62">
        <v>1</v>
      </c>
      <c r="DF62">
        <v>1</v>
      </c>
      <c r="DG62">
        <v>0</v>
      </c>
      <c r="DH62">
        <v>0</v>
      </c>
      <c r="DI62">
        <v>1</v>
      </c>
      <c r="DJ62">
        <v>0</v>
      </c>
      <c r="DK62">
        <v>0</v>
      </c>
      <c r="DL62">
        <v>0</v>
      </c>
      <c r="DM62">
        <v>0</v>
      </c>
      <c r="DN62" t="s">
        <v>5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1</v>
      </c>
      <c r="EF62">
        <v>0</v>
      </c>
      <c r="EG62">
        <v>0</v>
      </c>
      <c r="EH62">
        <v>1</v>
      </c>
      <c r="EI62">
        <v>0</v>
      </c>
      <c r="EJ62">
        <v>0</v>
      </c>
      <c r="EK62">
        <v>1</v>
      </c>
      <c r="EL62">
        <v>0</v>
      </c>
      <c r="EM62">
        <v>1</v>
      </c>
      <c r="EN62">
        <v>1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1</v>
      </c>
      <c r="FH62">
        <v>1</v>
      </c>
      <c r="FI62">
        <v>0</v>
      </c>
      <c r="FJ62">
        <v>1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1</v>
      </c>
      <c r="FZ62">
        <v>0</v>
      </c>
      <c r="GA62">
        <v>1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1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1</v>
      </c>
      <c r="GT62">
        <v>0</v>
      </c>
      <c r="GU62">
        <v>0</v>
      </c>
      <c r="GV62">
        <v>0</v>
      </c>
      <c r="GW62">
        <v>1</v>
      </c>
      <c r="GX62">
        <v>0</v>
      </c>
      <c r="GY62">
        <v>0</v>
      </c>
      <c r="GZ62">
        <v>0</v>
      </c>
      <c r="HA62">
        <v>0</v>
      </c>
      <c r="HB62" t="s">
        <v>0</v>
      </c>
    </row>
    <row r="63" spans="1:210" x14ac:dyDescent="0.2">
      <c r="A63">
        <v>23</v>
      </c>
      <c r="B63">
        <v>5</v>
      </c>
      <c r="C63" t="s">
        <v>2</v>
      </c>
      <c r="D63">
        <v>1</v>
      </c>
      <c r="E63" t="s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1</v>
      </c>
      <c r="X63">
        <v>0</v>
      </c>
      <c r="Y63">
        <v>1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</v>
      </c>
      <c r="AV63">
        <v>0</v>
      </c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1</v>
      </c>
      <c r="BV63">
        <v>1</v>
      </c>
      <c r="BW63">
        <v>0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1</v>
      </c>
      <c r="CE63">
        <v>0</v>
      </c>
      <c r="CF63">
        <v>0</v>
      </c>
      <c r="CG63">
        <v>0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0</v>
      </c>
      <c r="CS63">
        <v>1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0</v>
      </c>
      <c r="DN63" t="s">
        <v>5</v>
      </c>
      <c r="DO63">
        <v>1</v>
      </c>
      <c r="DP63">
        <v>0</v>
      </c>
      <c r="DQ63">
        <v>0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0</v>
      </c>
      <c r="EF63">
        <v>1</v>
      </c>
      <c r="EG63">
        <v>1</v>
      </c>
      <c r="EH63">
        <v>1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B63">
        <v>0</v>
      </c>
      <c r="FC63">
        <v>0</v>
      </c>
      <c r="FD63">
        <v>0</v>
      </c>
      <c r="FE63">
        <v>1</v>
      </c>
      <c r="FF63">
        <v>1</v>
      </c>
      <c r="FG63">
        <v>0</v>
      </c>
      <c r="FH63">
        <v>1</v>
      </c>
      <c r="FI63">
        <v>1</v>
      </c>
      <c r="FJ63">
        <v>1</v>
      </c>
      <c r="FK63">
        <v>1</v>
      </c>
      <c r="FL63">
        <v>0</v>
      </c>
      <c r="FM63">
        <v>0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1</v>
      </c>
      <c r="FZ63">
        <v>0</v>
      </c>
      <c r="GA63">
        <v>1</v>
      </c>
      <c r="GB63">
        <v>0</v>
      </c>
      <c r="GC63">
        <v>0</v>
      </c>
      <c r="GD63">
        <v>0</v>
      </c>
      <c r="GE63">
        <v>1</v>
      </c>
      <c r="GF63">
        <v>1</v>
      </c>
      <c r="GG63">
        <v>1</v>
      </c>
      <c r="GH63">
        <v>0</v>
      </c>
      <c r="GI63">
        <v>0</v>
      </c>
      <c r="GJ63">
        <v>1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1</v>
      </c>
      <c r="GQ63">
        <v>0</v>
      </c>
      <c r="GR63">
        <v>0</v>
      </c>
      <c r="GS63">
        <v>1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 t="s">
        <v>0</v>
      </c>
    </row>
    <row r="64" spans="1:210" x14ac:dyDescent="0.2">
      <c r="A64">
        <v>23</v>
      </c>
      <c r="B64">
        <v>5</v>
      </c>
      <c r="C64" t="s">
        <v>2</v>
      </c>
      <c r="D64">
        <v>2</v>
      </c>
      <c r="E64" t="s">
        <v>1</v>
      </c>
      <c r="F64">
        <v>1</v>
      </c>
      <c r="G64">
        <v>0</v>
      </c>
      <c r="H64">
        <v>1</v>
      </c>
      <c r="I64">
        <v>1</v>
      </c>
      <c r="J64">
        <v>1</v>
      </c>
      <c r="K64">
        <v>1</v>
      </c>
      <c r="L64">
        <v>0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  <c r="V64">
        <v>1</v>
      </c>
      <c r="W64">
        <v>1</v>
      </c>
      <c r="X64">
        <v>1</v>
      </c>
      <c r="Y64">
        <v>1</v>
      </c>
      <c r="Z64">
        <v>0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</v>
      </c>
      <c r="AV64">
        <v>0</v>
      </c>
      <c r="AW64">
        <v>1</v>
      </c>
      <c r="AX64">
        <v>1</v>
      </c>
      <c r="AY64">
        <v>1</v>
      </c>
      <c r="AZ64">
        <v>1</v>
      </c>
      <c r="BA64">
        <v>0</v>
      </c>
      <c r="BB64">
        <v>1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1</v>
      </c>
      <c r="BU64">
        <v>1</v>
      </c>
      <c r="BV64">
        <v>1</v>
      </c>
      <c r="BW64">
        <v>0</v>
      </c>
      <c r="BX64">
        <v>1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1</v>
      </c>
      <c r="CE64">
        <v>0</v>
      </c>
      <c r="CF64">
        <v>0</v>
      </c>
      <c r="CG64">
        <v>0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0</v>
      </c>
      <c r="CS64">
        <v>1</v>
      </c>
      <c r="CT64">
        <v>1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0</v>
      </c>
      <c r="DN64" t="s">
        <v>5</v>
      </c>
      <c r="DO64">
        <v>1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1</v>
      </c>
      <c r="EG64">
        <v>1</v>
      </c>
      <c r="EH64">
        <v>0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1</v>
      </c>
      <c r="FB64">
        <v>0</v>
      </c>
      <c r="FC64">
        <v>0</v>
      </c>
      <c r="FD64">
        <v>0</v>
      </c>
      <c r="FE64">
        <v>0</v>
      </c>
      <c r="FF64">
        <v>1</v>
      </c>
      <c r="FG64">
        <v>0</v>
      </c>
      <c r="FH64">
        <v>0</v>
      </c>
      <c r="FI64">
        <v>1</v>
      </c>
      <c r="FJ64">
        <v>1</v>
      </c>
      <c r="FK64">
        <v>1</v>
      </c>
      <c r="FL64">
        <v>0</v>
      </c>
      <c r="FM64">
        <v>0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1</v>
      </c>
      <c r="FU64">
        <v>0</v>
      </c>
      <c r="FV64">
        <v>0</v>
      </c>
      <c r="FW64">
        <v>0</v>
      </c>
      <c r="FX64">
        <v>0</v>
      </c>
      <c r="FY64">
        <v>1</v>
      </c>
      <c r="FZ64">
        <v>0</v>
      </c>
      <c r="GA64">
        <v>1</v>
      </c>
      <c r="GB64">
        <v>0</v>
      </c>
      <c r="GC64">
        <v>0</v>
      </c>
      <c r="GD64">
        <v>0</v>
      </c>
      <c r="GE64">
        <v>1</v>
      </c>
      <c r="GF64">
        <v>1</v>
      </c>
      <c r="GG64">
        <v>0</v>
      </c>
      <c r="GH64">
        <v>0</v>
      </c>
      <c r="GI64">
        <v>0</v>
      </c>
      <c r="GJ64">
        <v>1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1</v>
      </c>
      <c r="GQ64">
        <v>0</v>
      </c>
      <c r="GR64">
        <v>0</v>
      </c>
      <c r="GS64">
        <v>1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 t="s">
        <v>0</v>
      </c>
    </row>
    <row r="65" spans="1:210" x14ac:dyDescent="0.2">
      <c r="A65">
        <v>23</v>
      </c>
      <c r="B65">
        <v>5</v>
      </c>
      <c r="C65" t="s">
        <v>2</v>
      </c>
      <c r="D65">
        <v>3</v>
      </c>
      <c r="E65" t="s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1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 t="s">
        <v>5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1</v>
      </c>
      <c r="EI65">
        <v>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>
        <v>0</v>
      </c>
      <c r="FG65">
        <v>0</v>
      </c>
      <c r="FH65" t="s">
        <v>5</v>
      </c>
      <c r="FI65">
        <v>1</v>
      </c>
      <c r="FJ65">
        <v>1</v>
      </c>
      <c r="FK65">
        <v>1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</v>
      </c>
      <c r="FZ65">
        <v>0</v>
      </c>
      <c r="GA65">
        <v>1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1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1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 t="s">
        <v>0</v>
      </c>
    </row>
    <row r="66" spans="1:210" x14ac:dyDescent="0.2">
      <c r="A66">
        <v>72</v>
      </c>
      <c r="B66">
        <v>12</v>
      </c>
      <c r="C66" t="s">
        <v>4</v>
      </c>
      <c r="D66">
        <v>1</v>
      </c>
      <c r="E66" t="s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1</v>
      </c>
      <c r="M66">
        <v>1</v>
      </c>
      <c r="N66">
        <v>1</v>
      </c>
      <c r="O66">
        <v>1</v>
      </c>
      <c r="P66" t="s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1</v>
      </c>
      <c r="Y66">
        <v>0</v>
      </c>
      <c r="Z66">
        <v>0</v>
      </c>
      <c r="AA66" t="s">
        <v>0</v>
      </c>
      <c r="AB66">
        <v>0</v>
      </c>
      <c r="AC66">
        <v>0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1</v>
      </c>
      <c r="BU66">
        <v>1</v>
      </c>
      <c r="BV66">
        <v>1</v>
      </c>
      <c r="BW66" t="s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 t="s">
        <v>0</v>
      </c>
      <c r="CG66" t="s">
        <v>0</v>
      </c>
      <c r="CH66">
        <v>0</v>
      </c>
      <c r="CI66">
        <v>1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1</v>
      </c>
      <c r="CQ66" t="s">
        <v>0</v>
      </c>
      <c r="CR66">
        <v>0</v>
      </c>
      <c r="CS66">
        <v>1</v>
      </c>
      <c r="CT66">
        <v>1</v>
      </c>
      <c r="CU66">
        <v>1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1</v>
      </c>
      <c r="DE66">
        <v>1</v>
      </c>
      <c r="DF66">
        <v>1</v>
      </c>
      <c r="DG66" t="s">
        <v>0</v>
      </c>
      <c r="DH66">
        <v>1</v>
      </c>
      <c r="DI66">
        <v>1</v>
      </c>
      <c r="DJ66">
        <v>1</v>
      </c>
      <c r="DK66">
        <v>0</v>
      </c>
      <c r="DL66">
        <v>0</v>
      </c>
      <c r="DM66">
        <v>0</v>
      </c>
      <c r="DN66" t="s">
        <v>5</v>
      </c>
      <c r="DO66">
        <v>0</v>
      </c>
      <c r="DP66">
        <v>0</v>
      </c>
      <c r="DQ66">
        <v>0</v>
      </c>
      <c r="DR66">
        <v>1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1</v>
      </c>
      <c r="ED66">
        <v>0</v>
      </c>
      <c r="EE66" t="s">
        <v>0</v>
      </c>
      <c r="EF66">
        <v>0</v>
      </c>
      <c r="EG66">
        <v>1</v>
      </c>
      <c r="EH66">
        <v>1</v>
      </c>
      <c r="EI66">
        <v>1</v>
      </c>
      <c r="EJ66">
        <v>0</v>
      </c>
      <c r="EK66">
        <v>1</v>
      </c>
      <c r="EL66">
        <v>1</v>
      </c>
      <c r="EM66">
        <v>0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 t="s">
        <v>0</v>
      </c>
      <c r="FD66" t="s">
        <v>0</v>
      </c>
      <c r="FE66" t="s">
        <v>0</v>
      </c>
      <c r="FF66" t="s">
        <v>0</v>
      </c>
      <c r="FG66">
        <v>1</v>
      </c>
      <c r="FH66">
        <v>1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1</v>
      </c>
      <c r="FZ66">
        <v>0</v>
      </c>
      <c r="GA66">
        <v>1</v>
      </c>
      <c r="GB66" t="s">
        <v>0</v>
      </c>
      <c r="GC66" t="s">
        <v>0</v>
      </c>
      <c r="GD66" t="s">
        <v>0</v>
      </c>
      <c r="GE66">
        <v>0</v>
      </c>
      <c r="GF66">
        <v>0</v>
      </c>
      <c r="GG66" t="s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1</v>
      </c>
      <c r="GT66">
        <v>0</v>
      </c>
      <c r="GU66">
        <v>0</v>
      </c>
      <c r="GV66">
        <v>0</v>
      </c>
      <c r="GW66" t="s">
        <v>0</v>
      </c>
      <c r="GX66" t="s">
        <v>0</v>
      </c>
      <c r="GY66">
        <v>0</v>
      </c>
      <c r="GZ66">
        <v>0</v>
      </c>
      <c r="HA66" t="s">
        <v>0</v>
      </c>
      <c r="HB66" t="s">
        <v>0</v>
      </c>
    </row>
    <row r="67" spans="1:210" x14ac:dyDescent="0.2">
      <c r="A67">
        <v>72</v>
      </c>
      <c r="B67">
        <v>12</v>
      </c>
      <c r="C67" t="s">
        <v>4</v>
      </c>
      <c r="D67">
        <v>2</v>
      </c>
      <c r="E67" t="s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0</v>
      </c>
      <c r="U67">
        <v>0</v>
      </c>
      <c r="V67" t="s">
        <v>0</v>
      </c>
      <c r="W67">
        <v>1</v>
      </c>
      <c r="X67" t="s">
        <v>0</v>
      </c>
      <c r="Y67">
        <v>1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 t="s">
        <v>0</v>
      </c>
      <c r="AN67">
        <v>0</v>
      </c>
      <c r="AO67" t="s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0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1</v>
      </c>
      <c r="BT67">
        <v>1</v>
      </c>
      <c r="BU67">
        <v>1</v>
      </c>
      <c r="BV67">
        <v>1</v>
      </c>
      <c r="BW67">
        <v>0</v>
      </c>
      <c r="BX67">
        <v>1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1</v>
      </c>
      <c r="CE67">
        <v>0</v>
      </c>
      <c r="CF67">
        <v>0</v>
      </c>
      <c r="CG67">
        <v>0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0</v>
      </c>
      <c r="CS67">
        <v>1</v>
      </c>
      <c r="CT67">
        <v>1</v>
      </c>
      <c r="CU67" t="s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0</v>
      </c>
      <c r="DN67" t="s">
        <v>5</v>
      </c>
      <c r="DO67">
        <v>1</v>
      </c>
      <c r="DP67">
        <v>0</v>
      </c>
      <c r="DQ67">
        <v>0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1</v>
      </c>
      <c r="FB67">
        <v>0</v>
      </c>
      <c r="FC67">
        <v>0</v>
      </c>
      <c r="FD67">
        <v>0</v>
      </c>
      <c r="FE67">
        <v>1</v>
      </c>
      <c r="FF67">
        <v>1</v>
      </c>
      <c r="FG67">
        <v>0</v>
      </c>
      <c r="FH67">
        <v>1</v>
      </c>
      <c r="FI67">
        <v>1</v>
      </c>
      <c r="FJ67">
        <v>1</v>
      </c>
      <c r="FK67">
        <v>1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1</v>
      </c>
      <c r="FZ67">
        <v>0</v>
      </c>
      <c r="GA67">
        <v>1</v>
      </c>
      <c r="GB67">
        <v>0</v>
      </c>
      <c r="GC67">
        <v>0</v>
      </c>
      <c r="GD67">
        <v>0</v>
      </c>
      <c r="GE67">
        <v>1</v>
      </c>
      <c r="GF67">
        <v>1</v>
      </c>
      <c r="GG67">
        <v>1</v>
      </c>
      <c r="GH67">
        <v>0</v>
      </c>
      <c r="GI67" t="s">
        <v>0</v>
      </c>
      <c r="GJ67">
        <v>1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</v>
      </c>
      <c r="GQ67">
        <v>0</v>
      </c>
      <c r="GR67">
        <v>0</v>
      </c>
      <c r="GS67">
        <v>1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 t="s">
        <v>0</v>
      </c>
    </row>
    <row r="68" spans="1:210" x14ac:dyDescent="0.2">
      <c r="A68">
        <v>72</v>
      </c>
      <c r="B68">
        <v>12</v>
      </c>
      <c r="C68" t="s">
        <v>4</v>
      </c>
      <c r="D68">
        <v>3</v>
      </c>
      <c r="E68" t="s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0</v>
      </c>
      <c r="AA68">
        <v>1</v>
      </c>
      <c r="AB68">
        <v>1</v>
      </c>
      <c r="AC68">
        <v>1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1</v>
      </c>
      <c r="AV68">
        <v>0</v>
      </c>
      <c r="AW68">
        <v>1</v>
      </c>
      <c r="AX68">
        <v>1</v>
      </c>
      <c r="AY68">
        <v>1</v>
      </c>
      <c r="AZ68">
        <v>1</v>
      </c>
      <c r="BA68">
        <v>0</v>
      </c>
      <c r="BB68">
        <v>1</v>
      </c>
      <c r="BC68">
        <v>1</v>
      </c>
      <c r="BD68">
        <v>0</v>
      </c>
      <c r="BE68">
        <v>0</v>
      </c>
      <c r="BF68">
        <v>0</v>
      </c>
      <c r="BG68">
        <v>0</v>
      </c>
      <c r="BH68">
        <v>1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1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0</v>
      </c>
      <c r="CS68">
        <v>1</v>
      </c>
      <c r="CT68">
        <v>1</v>
      </c>
      <c r="CU68">
        <v>1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0</v>
      </c>
      <c r="DN68" t="s">
        <v>5</v>
      </c>
      <c r="DO68">
        <v>1</v>
      </c>
      <c r="DP68">
        <v>0</v>
      </c>
      <c r="DQ68">
        <v>0</v>
      </c>
      <c r="DR68">
        <v>1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1</v>
      </c>
      <c r="FF68">
        <v>1</v>
      </c>
      <c r="FG68">
        <v>0</v>
      </c>
      <c r="FH68">
        <v>1</v>
      </c>
      <c r="FI68">
        <v>1</v>
      </c>
      <c r="FJ68">
        <v>1</v>
      </c>
      <c r="FK68">
        <v>1</v>
      </c>
      <c r="FL68">
        <v>0</v>
      </c>
      <c r="FM68">
        <v>0</v>
      </c>
      <c r="FN68">
        <v>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1</v>
      </c>
      <c r="FZ68">
        <v>0</v>
      </c>
      <c r="GA68">
        <v>1</v>
      </c>
      <c r="GB68">
        <v>0</v>
      </c>
      <c r="GC68">
        <v>0</v>
      </c>
      <c r="GD68">
        <v>0</v>
      </c>
      <c r="GE68">
        <v>1</v>
      </c>
      <c r="GF68">
        <v>1</v>
      </c>
      <c r="GG68">
        <v>1</v>
      </c>
      <c r="GH68">
        <v>0</v>
      </c>
      <c r="GI68">
        <v>0</v>
      </c>
      <c r="GJ68">
        <v>1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1</v>
      </c>
      <c r="GQ68">
        <v>0</v>
      </c>
      <c r="GR68">
        <v>0</v>
      </c>
      <c r="GS68">
        <v>1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 t="s">
        <v>0</v>
      </c>
    </row>
    <row r="69" spans="1:210" x14ac:dyDescent="0.2">
      <c r="A69">
        <v>72</v>
      </c>
      <c r="B69">
        <v>12</v>
      </c>
      <c r="C69" t="s">
        <v>4</v>
      </c>
      <c r="D69">
        <v>4</v>
      </c>
      <c r="E69" t="s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0</v>
      </c>
      <c r="U69">
        <v>0</v>
      </c>
      <c r="V69">
        <v>1</v>
      </c>
      <c r="W69">
        <v>1</v>
      </c>
      <c r="X69">
        <v>1</v>
      </c>
      <c r="Y69">
        <v>1</v>
      </c>
      <c r="Z69">
        <v>0</v>
      </c>
      <c r="AA69">
        <v>1</v>
      </c>
      <c r="AB69">
        <v>1</v>
      </c>
      <c r="AC69">
        <v>1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1</v>
      </c>
      <c r="AV69">
        <v>0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1</v>
      </c>
      <c r="BT69">
        <v>1</v>
      </c>
      <c r="BU69">
        <v>1</v>
      </c>
      <c r="BV69">
        <v>1</v>
      </c>
      <c r="BW69">
        <v>0</v>
      </c>
      <c r="BX69">
        <v>1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1</v>
      </c>
      <c r="CE69">
        <v>0</v>
      </c>
      <c r="CF69">
        <v>0</v>
      </c>
      <c r="CG69">
        <v>0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0</v>
      </c>
      <c r="CS69">
        <v>1</v>
      </c>
      <c r="CT69">
        <v>1</v>
      </c>
      <c r="CU69">
        <v>1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0</v>
      </c>
      <c r="DN69" t="s">
        <v>5</v>
      </c>
      <c r="DO69">
        <v>1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0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0</v>
      </c>
      <c r="FD69">
        <v>0</v>
      </c>
      <c r="FE69">
        <v>1</v>
      </c>
      <c r="FF69">
        <v>1</v>
      </c>
      <c r="FG69">
        <v>0</v>
      </c>
      <c r="FH69">
        <v>1</v>
      </c>
      <c r="FI69">
        <v>1</v>
      </c>
      <c r="FJ69">
        <v>1</v>
      </c>
      <c r="FK69">
        <v>1</v>
      </c>
      <c r="FL69">
        <v>0</v>
      </c>
      <c r="FM69">
        <v>0</v>
      </c>
      <c r="FN69">
        <v>1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1</v>
      </c>
      <c r="FZ69">
        <v>0</v>
      </c>
      <c r="GA69">
        <v>1</v>
      </c>
      <c r="GB69">
        <v>0</v>
      </c>
      <c r="GC69">
        <v>0</v>
      </c>
      <c r="GD69">
        <v>0</v>
      </c>
      <c r="GE69">
        <v>1</v>
      </c>
      <c r="GF69">
        <v>1</v>
      </c>
      <c r="GG69">
        <v>1</v>
      </c>
      <c r="GH69">
        <v>0</v>
      </c>
      <c r="GI69">
        <v>0</v>
      </c>
      <c r="GJ69">
        <v>1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1</v>
      </c>
      <c r="GQ69">
        <v>0</v>
      </c>
      <c r="GR69">
        <v>0</v>
      </c>
      <c r="GS69">
        <v>1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 t="s">
        <v>0</v>
      </c>
    </row>
    <row r="70" spans="1:210" x14ac:dyDescent="0.2">
      <c r="A70">
        <v>72</v>
      </c>
      <c r="B70">
        <v>12</v>
      </c>
      <c r="C70" t="s">
        <v>4</v>
      </c>
      <c r="D70">
        <v>5</v>
      </c>
      <c r="E70" t="s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1</v>
      </c>
      <c r="Y70">
        <v>1</v>
      </c>
      <c r="Z70">
        <v>0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1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1</v>
      </c>
      <c r="BU70">
        <v>1</v>
      </c>
      <c r="BV70">
        <v>1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1</v>
      </c>
      <c r="CE70">
        <v>0</v>
      </c>
      <c r="CF70">
        <v>0</v>
      </c>
      <c r="CG70">
        <v>0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0</v>
      </c>
      <c r="CS70">
        <v>1</v>
      </c>
      <c r="CT70">
        <v>1</v>
      </c>
      <c r="CU70">
        <v>1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0</v>
      </c>
      <c r="DN70" t="s">
        <v>5</v>
      </c>
      <c r="DO70">
        <v>1</v>
      </c>
      <c r="DP70">
        <v>0</v>
      </c>
      <c r="DQ70">
        <v>0</v>
      </c>
      <c r="DR70">
        <v>1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1</v>
      </c>
      <c r="FB70">
        <v>0</v>
      </c>
      <c r="FC70">
        <v>0</v>
      </c>
      <c r="FD70">
        <v>0</v>
      </c>
      <c r="FE70">
        <v>1</v>
      </c>
      <c r="FF70">
        <v>1</v>
      </c>
      <c r="FG70">
        <v>0</v>
      </c>
      <c r="FH70">
        <v>1</v>
      </c>
      <c r="FI70">
        <v>1</v>
      </c>
      <c r="FJ70">
        <v>1</v>
      </c>
      <c r="FK70">
        <v>1</v>
      </c>
      <c r="FL70">
        <v>0</v>
      </c>
      <c r="FM70">
        <v>0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1</v>
      </c>
      <c r="FU70">
        <v>0</v>
      </c>
      <c r="FV70">
        <v>0</v>
      </c>
      <c r="FW70">
        <v>0</v>
      </c>
      <c r="FX70">
        <v>0</v>
      </c>
      <c r="FY70">
        <v>1</v>
      </c>
      <c r="FZ70">
        <v>0</v>
      </c>
      <c r="GA70">
        <v>1</v>
      </c>
      <c r="GB70">
        <v>0</v>
      </c>
      <c r="GC70">
        <v>0</v>
      </c>
      <c r="GD70">
        <v>0</v>
      </c>
      <c r="GE70">
        <v>1</v>
      </c>
      <c r="GF70">
        <v>1</v>
      </c>
      <c r="GG70">
        <v>1</v>
      </c>
      <c r="GH70">
        <v>0</v>
      </c>
      <c r="GI70">
        <v>0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1</v>
      </c>
      <c r="GQ70">
        <v>0</v>
      </c>
      <c r="GR70">
        <v>0</v>
      </c>
      <c r="GS70">
        <v>1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 t="s">
        <v>0</v>
      </c>
    </row>
    <row r="71" spans="1:210" x14ac:dyDescent="0.2">
      <c r="A71">
        <v>72</v>
      </c>
      <c r="B71">
        <v>12</v>
      </c>
      <c r="C71" t="s">
        <v>3</v>
      </c>
      <c r="D71">
        <v>1</v>
      </c>
      <c r="E71" t="s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>
        <v>0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0</v>
      </c>
      <c r="AE71">
        <v>1</v>
      </c>
      <c r="AF71">
        <v>1</v>
      </c>
      <c r="AG71">
        <v>1</v>
      </c>
      <c r="AH71" t="s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0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1</v>
      </c>
      <c r="BU71">
        <v>1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1</v>
      </c>
      <c r="CE71">
        <v>0</v>
      </c>
      <c r="CF71">
        <v>0</v>
      </c>
      <c r="CG71">
        <v>0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0</v>
      </c>
      <c r="CS71">
        <v>1</v>
      </c>
      <c r="CT71">
        <v>1</v>
      </c>
      <c r="CU71">
        <v>1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0</v>
      </c>
      <c r="DI71">
        <v>0</v>
      </c>
      <c r="DJ71">
        <v>1</v>
      </c>
      <c r="DK71">
        <v>1</v>
      </c>
      <c r="DL71">
        <v>1</v>
      </c>
      <c r="DM71">
        <v>0</v>
      </c>
      <c r="DN71">
        <v>1</v>
      </c>
      <c r="DO71">
        <v>1</v>
      </c>
      <c r="DP71">
        <v>0</v>
      </c>
      <c r="DQ71">
        <v>0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0</v>
      </c>
      <c r="EE71">
        <v>0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1</v>
      </c>
      <c r="FB71">
        <v>0</v>
      </c>
      <c r="FC71">
        <v>0</v>
      </c>
      <c r="FD71">
        <v>0</v>
      </c>
      <c r="FE71">
        <v>1</v>
      </c>
      <c r="FF71">
        <v>1</v>
      </c>
      <c r="FG71">
        <v>0</v>
      </c>
      <c r="FH71">
        <v>1</v>
      </c>
      <c r="FI71">
        <v>1</v>
      </c>
      <c r="FJ71">
        <v>1</v>
      </c>
      <c r="FK71">
        <v>1</v>
      </c>
      <c r="FL71">
        <v>0</v>
      </c>
      <c r="FM71">
        <v>0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0</v>
      </c>
      <c r="FV71">
        <v>0</v>
      </c>
      <c r="FW71">
        <v>0</v>
      </c>
      <c r="FX71">
        <v>0</v>
      </c>
      <c r="FY71">
        <v>1</v>
      </c>
      <c r="FZ71">
        <v>0</v>
      </c>
      <c r="GA71">
        <v>1</v>
      </c>
      <c r="GB71">
        <v>0</v>
      </c>
      <c r="GC71">
        <v>0</v>
      </c>
      <c r="GD71">
        <v>0</v>
      </c>
      <c r="GE71">
        <v>1</v>
      </c>
      <c r="GF71">
        <v>1</v>
      </c>
      <c r="GG71">
        <v>1</v>
      </c>
      <c r="GH71">
        <v>0</v>
      </c>
      <c r="GI71">
        <v>0</v>
      </c>
      <c r="GJ71">
        <v>1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1</v>
      </c>
      <c r="GQ71">
        <v>0</v>
      </c>
      <c r="GR71">
        <v>0</v>
      </c>
      <c r="GS71">
        <v>1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 t="s">
        <v>0</v>
      </c>
    </row>
    <row r="72" spans="1:210" x14ac:dyDescent="0.2">
      <c r="A72">
        <v>72</v>
      </c>
      <c r="B72">
        <v>12</v>
      </c>
      <c r="C72" t="s">
        <v>3</v>
      </c>
      <c r="D72">
        <v>2</v>
      </c>
      <c r="E72" t="s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  <c r="V72">
        <v>1</v>
      </c>
      <c r="W72">
        <v>1</v>
      </c>
      <c r="X72">
        <v>1</v>
      </c>
      <c r="Y72">
        <v>1</v>
      </c>
      <c r="Z72">
        <v>0</v>
      </c>
      <c r="AA72">
        <v>1</v>
      </c>
      <c r="AB72">
        <v>1</v>
      </c>
      <c r="AC72">
        <v>1</v>
      </c>
      <c r="AD72">
        <v>0</v>
      </c>
      <c r="AE72">
        <v>1</v>
      </c>
      <c r="AF72">
        <v>1</v>
      </c>
      <c r="AG72">
        <v>1</v>
      </c>
      <c r="AH72" t="s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</v>
      </c>
      <c r="AV72">
        <v>0</v>
      </c>
      <c r="AW72">
        <v>1</v>
      </c>
      <c r="AX72">
        <v>1</v>
      </c>
      <c r="AY72">
        <v>1</v>
      </c>
      <c r="AZ72">
        <v>1</v>
      </c>
      <c r="BA72">
        <v>0</v>
      </c>
      <c r="BB72">
        <v>1</v>
      </c>
      <c r="BC72">
        <v>1</v>
      </c>
      <c r="BD72">
        <v>0</v>
      </c>
      <c r="BE72">
        <v>0</v>
      </c>
      <c r="BF72">
        <v>0</v>
      </c>
      <c r="BG72">
        <v>0</v>
      </c>
      <c r="BH72">
        <v>1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1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0</v>
      </c>
      <c r="CG72">
        <v>0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0</v>
      </c>
      <c r="CS72">
        <v>1</v>
      </c>
      <c r="CT72">
        <v>1</v>
      </c>
      <c r="CU72">
        <v>1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0</v>
      </c>
      <c r="DN72">
        <v>1</v>
      </c>
      <c r="DO72">
        <v>1</v>
      </c>
      <c r="DP72">
        <v>0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1</v>
      </c>
      <c r="FB72">
        <v>0</v>
      </c>
      <c r="FC72">
        <v>0</v>
      </c>
      <c r="FD72">
        <v>0</v>
      </c>
      <c r="FE72">
        <v>1</v>
      </c>
      <c r="FF72">
        <v>1</v>
      </c>
      <c r="FG72">
        <v>0</v>
      </c>
      <c r="FH72">
        <v>1</v>
      </c>
      <c r="FI72">
        <v>1</v>
      </c>
      <c r="FJ72">
        <v>1</v>
      </c>
      <c r="FK72">
        <v>1</v>
      </c>
      <c r="FL72">
        <v>0</v>
      </c>
      <c r="FM72">
        <v>0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1</v>
      </c>
      <c r="FZ72">
        <v>0</v>
      </c>
      <c r="GA72">
        <v>1</v>
      </c>
      <c r="GB72">
        <v>0</v>
      </c>
      <c r="GC72">
        <v>0</v>
      </c>
      <c r="GD72">
        <v>0</v>
      </c>
      <c r="GE72">
        <v>1</v>
      </c>
      <c r="GF72">
        <v>1</v>
      </c>
      <c r="GG72">
        <v>1</v>
      </c>
      <c r="GH72">
        <v>0</v>
      </c>
      <c r="GI72">
        <v>0</v>
      </c>
      <c r="GJ72">
        <v>1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1</v>
      </c>
      <c r="GQ72">
        <v>0</v>
      </c>
      <c r="GR72">
        <v>0</v>
      </c>
      <c r="GS72">
        <v>1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 t="s">
        <v>0</v>
      </c>
    </row>
    <row r="73" spans="1:210" x14ac:dyDescent="0.2">
      <c r="A73">
        <v>72</v>
      </c>
      <c r="B73">
        <v>12</v>
      </c>
      <c r="C73" t="s">
        <v>3</v>
      </c>
      <c r="D73">
        <v>3</v>
      </c>
      <c r="E73" t="s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0</v>
      </c>
      <c r="AA73">
        <v>1</v>
      </c>
      <c r="AB73">
        <v>1</v>
      </c>
      <c r="AC73">
        <v>1</v>
      </c>
      <c r="AD73">
        <v>0</v>
      </c>
      <c r="AE73">
        <v>1</v>
      </c>
      <c r="AF73">
        <v>1</v>
      </c>
      <c r="AG73">
        <v>1</v>
      </c>
      <c r="AH73" t="s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0</v>
      </c>
      <c r="AW73">
        <v>1</v>
      </c>
      <c r="AX73">
        <v>1</v>
      </c>
      <c r="AY73">
        <v>1</v>
      </c>
      <c r="AZ73">
        <v>1</v>
      </c>
      <c r="BA73">
        <v>0</v>
      </c>
      <c r="BB73">
        <v>1</v>
      </c>
      <c r="BC73">
        <v>1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1</v>
      </c>
      <c r="BT73">
        <v>1</v>
      </c>
      <c r="BU73">
        <v>1</v>
      </c>
      <c r="BV73">
        <v>1</v>
      </c>
      <c r="BW73">
        <v>0</v>
      </c>
      <c r="BX73">
        <v>1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0</v>
      </c>
      <c r="CS73">
        <v>1</v>
      </c>
      <c r="CT73">
        <v>1</v>
      </c>
      <c r="CU73">
        <v>1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1</v>
      </c>
      <c r="DO73">
        <v>1</v>
      </c>
      <c r="DP73">
        <v>0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1</v>
      </c>
      <c r="FB73">
        <v>0</v>
      </c>
      <c r="FC73">
        <v>0</v>
      </c>
      <c r="FD73">
        <v>0</v>
      </c>
      <c r="FE73">
        <v>1</v>
      </c>
      <c r="FF73">
        <v>1</v>
      </c>
      <c r="FG73">
        <v>0</v>
      </c>
      <c r="FH73">
        <v>1</v>
      </c>
      <c r="FI73">
        <v>1</v>
      </c>
      <c r="FJ73">
        <v>1</v>
      </c>
      <c r="FK73">
        <v>1</v>
      </c>
      <c r="FL73">
        <v>0</v>
      </c>
      <c r="FM73">
        <v>0</v>
      </c>
      <c r="FN73">
        <v>1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1</v>
      </c>
      <c r="FU73">
        <v>0</v>
      </c>
      <c r="FV73">
        <v>0</v>
      </c>
      <c r="FW73">
        <v>0</v>
      </c>
      <c r="FX73">
        <v>0</v>
      </c>
      <c r="FY73">
        <v>1</v>
      </c>
      <c r="FZ73">
        <v>0</v>
      </c>
      <c r="GA73">
        <v>1</v>
      </c>
      <c r="GB73">
        <v>0</v>
      </c>
      <c r="GC73">
        <v>0</v>
      </c>
      <c r="GD73">
        <v>0</v>
      </c>
      <c r="GE73">
        <v>1</v>
      </c>
      <c r="GF73">
        <v>1</v>
      </c>
      <c r="GG73">
        <v>1</v>
      </c>
      <c r="GH73">
        <v>0</v>
      </c>
      <c r="GI73">
        <v>0</v>
      </c>
      <c r="GJ73">
        <v>1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0</v>
      </c>
      <c r="GR73">
        <v>0</v>
      </c>
      <c r="GS73">
        <v>1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 t="s">
        <v>0</v>
      </c>
    </row>
    <row r="74" spans="1:210" x14ac:dyDescent="0.2">
      <c r="A74">
        <v>72</v>
      </c>
      <c r="B74">
        <v>12</v>
      </c>
      <c r="C74" t="s">
        <v>3</v>
      </c>
      <c r="D74">
        <v>4</v>
      </c>
      <c r="E74" t="s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1</v>
      </c>
      <c r="AC74">
        <v>1</v>
      </c>
      <c r="AD74">
        <v>0</v>
      </c>
      <c r="AE74">
        <v>1</v>
      </c>
      <c r="AF74">
        <v>1</v>
      </c>
      <c r="AG74">
        <v>1</v>
      </c>
      <c r="AH74" t="s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</v>
      </c>
      <c r="AV74">
        <v>0</v>
      </c>
      <c r="AW74">
        <v>1</v>
      </c>
      <c r="AX74">
        <v>1</v>
      </c>
      <c r="AY74">
        <v>1</v>
      </c>
      <c r="AZ74">
        <v>1</v>
      </c>
      <c r="BA74">
        <v>0</v>
      </c>
      <c r="BB74">
        <v>1</v>
      </c>
      <c r="BC74">
        <v>1</v>
      </c>
      <c r="BD74">
        <v>0</v>
      </c>
      <c r="BE74">
        <v>0</v>
      </c>
      <c r="BF74">
        <v>0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</v>
      </c>
      <c r="BT74">
        <v>1</v>
      </c>
      <c r="BU74">
        <v>1</v>
      </c>
      <c r="BV74">
        <v>1</v>
      </c>
      <c r="BW74">
        <v>0</v>
      </c>
      <c r="BX74">
        <v>1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0</v>
      </c>
      <c r="CF74">
        <v>0</v>
      </c>
      <c r="CG74">
        <v>0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0</v>
      </c>
      <c r="CS74">
        <v>1</v>
      </c>
      <c r="CT74">
        <v>1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0</v>
      </c>
      <c r="DN74">
        <v>1</v>
      </c>
      <c r="DO74">
        <v>1</v>
      </c>
      <c r="DP74">
        <v>0</v>
      </c>
      <c r="DQ74">
        <v>0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1</v>
      </c>
      <c r="FB74">
        <v>0</v>
      </c>
      <c r="FC74">
        <v>0</v>
      </c>
      <c r="FD74">
        <v>0</v>
      </c>
      <c r="FE74">
        <v>1</v>
      </c>
      <c r="FF74">
        <v>1</v>
      </c>
      <c r="FG74">
        <v>0</v>
      </c>
      <c r="FH74">
        <v>1</v>
      </c>
      <c r="FI74">
        <v>1</v>
      </c>
      <c r="FJ74">
        <v>1</v>
      </c>
      <c r="FK74">
        <v>1</v>
      </c>
      <c r="FL74">
        <v>0</v>
      </c>
      <c r="FM74">
        <v>0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1</v>
      </c>
      <c r="FU74">
        <v>0</v>
      </c>
      <c r="FV74">
        <v>0</v>
      </c>
      <c r="FW74">
        <v>0</v>
      </c>
      <c r="FX74">
        <v>0</v>
      </c>
      <c r="FY74">
        <v>1</v>
      </c>
      <c r="FZ74">
        <v>0</v>
      </c>
      <c r="GA74">
        <v>1</v>
      </c>
      <c r="GB74">
        <v>0</v>
      </c>
      <c r="GC74">
        <v>0</v>
      </c>
      <c r="GD74">
        <v>0</v>
      </c>
      <c r="GE74">
        <v>1</v>
      </c>
      <c r="GF74">
        <v>1</v>
      </c>
      <c r="GG74">
        <v>1</v>
      </c>
      <c r="GH74">
        <v>0</v>
      </c>
      <c r="GI74">
        <v>0</v>
      </c>
      <c r="GJ74">
        <v>1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1</v>
      </c>
      <c r="GQ74">
        <v>0</v>
      </c>
      <c r="GR74">
        <v>0</v>
      </c>
      <c r="GS74">
        <v>1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 t="s">
        <v>0</v>
      </c>
    </row>
    <row r="75" spans="1:210" x14ac:dyDescent="0.2">
      <c r="A75">
        <v>72</v>
      </c>
      <c r="B75">
        <v>12</v>
      </c>
      <c r="C75" t="s">
        <v>3</v>
      </c>
      <c r="D75">
        <v>5</v>
      </c>
      <c r="E75" t="s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  <c r="V75">
        <v>1</v>
      </c>
      <c r="W75">
        <v>1</v>
      </c>
      <c r="X75">
        <v>1</v>
      </c>
      <c r="Y75">
        <v>1</v>
      </c>
      <c r="Z75">
        <v>0</v>
      </c>
      <c r="AA75">
        <v>1</v>
      </c>
      <c r="AB75">
        <v>1</v>
      </c>
      <c r="AC75">
        <v>1</v>
      </c>
      <c r="AD75">
        <v>0</v>
      </c>
      <c r="AE75">
        <v>1</v>
      </c>
      <c r="AF75">
        <v>1</v>
      </c>
      <c r="AG75">
        <v>1</v>
      </c>
      <c r="AH75" t="s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1</v>
      </c>
      <c r="AX75">
        <v>1</v>
      </c>
      <c r="AY75">
        <v>1</v>
      </c>
      <c r="AZ75">
        <v>1</v>
      </c>
      <c r="BA75">
        <v>0</v>
      </c>
      <c r="BB75">
        <v>1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1</v>
      </c>
      <c r="BT75">
        <v>1</v>
      </c>
      <c r="BU75">
        <v>1</v>
      </c>
      <c r="BV75">
        <v>1</v>
      </c>
      <c r="BW75">
        <v>0</v>
      </c>
      <c r="BX75">
        <v>1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1</v>
      </c>
      <c r="CE75">
        <v>0</v>
      </c>
      <c r="CF75">
        <v>0</v>
      </c>
      <c r="CG75">
        <v>0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0</v>
      </c>
      <c r="CS75">
        <v>1</v>
      </c>
      <c r="CT75">
        <v>1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0</v>
      </c>
      <c r="DN75">
        <v>1</v>
      </c>
      <c r="DO75">
        <v>1</v>
      </c>
      <c r="DP75">
        <v>0</v>
      </c>
      <c r="DQ75">
        <v>0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1</v>
      </c>
      <c r="FB75">
        <v>0</v>
      </c>
      <c r="FC75">
        <v>0</v>
      </c>
      <c r="FD75">
        <v>0</v>
      </c>
      <c r="FE75">
        <v>1</v>
      </c>
      <c r="FF75">
        <v>1</v>
      </c>
      <c r="FG75">
        <v>0</v>
      </c>
      <c r="FH75">
        <v>1</v>
      </c>
      <c r="FI75">
        <v>1</v>
      </c>
      <c r="FJ75">
        <v>1</v>
      </c>
      <c r="FK75">
        <v>1</v>
      </c>
      <c r="FL75">
        <v>0</v>
      </c>
      <c r="FM75">
        <v>0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1</v>
      </c>
      <c r="FZ75">
        <v>0</v>
      </c>
      <c r="GA75">
        <v>1</v>
      </c>
      <c r="GB75">
        <v>0</v>
      </c>
      <c r="GC75">
        <v>0</v>
      </c>
      <c r="GD75">
        <v>0</v>
      </c>
      <c r="GE75">
        <v>1</v>
      </c>
      <c r="GF75">
        <v>1</v>
      </c>
      <c r="GG75">
        <v>1</v>
      </c>
      <c r="GH75">
        <v>0</v>
      </c>
      <c r="GI75">
        <v>0</v>
      </c>
      <c r="GJ75">
        <v>1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1</v>
      </c>
      <c r="GQ75">
        <v>0</v>
      </c>
      <c r="GR75">
        <v>0</v>
      </c>
      <c r="GS75">
        <v>1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 t="s">
        <v>0</v>
      </c>
    </row>
    <row r="76" spans="1:210" x14ac:dyDescent="0.2">
      <c r="A76">
        <v>72</v>
      </c>
      <c r="B76">
        <v>12</v>
      </c>
      <c r="C76" t="s">
        <v>2</v>
      </c>
      <c r="D76">
        <v>1</v>
      </c>
      <c r="E76" t="s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0</v>
      </c>
      <c r="U76">
        <v>0</v>
      </c>
      <c r="V76">
        <v>1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1</v>
      </c>
      <c r="AD76">
        <v>0</v>
      </c>
      <c r="AE76">
        <v>1</v>
      </c>
      <c r="AF76">
        <v>1</v>
      </c>
      <c r="AG76">
        <v>1</v>
      </c>
      <c r="AH76" t="s">
        <v>0</v>
      </c>
      <c r="AI76">
        <v>1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</v>
      </c>
      <c r="AV76">
        <v>0</v>
      </c>
      <c r="AW76">
        <v>1</v>
      </c>
      <c r="AX76">
        <v>1</v>
      </c>
      <c r="AY76">
        <v>1</v>
      </c>
      <c r="AZ76">
        <v>1</v>
      </c>
      <c r="BA76">
        <v>0</v>
      </c>
      <c r="BB76">
        <v>1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1</v>
      </c>
      <c r="CE76">
        <v>0</v>
      </c>
      <c r="CF76">
        <v>0</v>
      </c>
      <c r="CG76">
        <v>0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0</v>
      </c>
      <c r="CS76">
        <v>1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0</v>
      </c>
      <c r="DN76">
        <v>1</v>
      </c>
      <c r="DO76">
        <v>1</v>
      </c>
      <c r="DP76">
        <v>0</v>
      </c>
      <c r="DQ76">
        <v>0</v>
      </c>
      <c r="DR76">
        <v>1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1</v>
      </c>
      <c r="ED76">
        <v>0</v>
      </c>
      <c r="EE76">
        <v>0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1</v>
      </c>
      <c r="FB76">
        <v>0</v>
      </c>
      <c r="FC76">
        <v>0</v>
      </c>
      <c r="FD76">
        <v>0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1</v>
      </c>
      <c r="FZ76">
        <v>0</v>
      </c>
      <c r="GA76">
        <v>1</v>
      </c>
      <c r="GB76">
        <v>0</v>
      </c>
      <c r="GC76">
        <v>0</v>
      </c>
      <c r="GD76">
        <v>0</v>
      </c>
      <c r="GE76">
        <v>1</v>
      </c>
      <c r="GF76">
        <v>1</v>
      </c>
      <c r="GG76">
        <v>1</v>
      </c>
      <c r="GH76">
        <v>0</v>
      </c>
      <c r="GI76">
        <v>0</v>
      </c>
      <c r="GJ76">
        <v>1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1</v>
      </c>
      <c r="GQ76">
        <v>0</v>
      </c>
      <c r="GR76">
        <v>0</v>
      </c>
      <c r="GS76">
        <v>1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 t="s">
        <v>0</v>
      </c>
    </row>
    <row r="77" spans="1:210" x14ac:dyDescent="0.2">
      <c r="A77">
        <v>72</v>
      </c>
      <c r="B77">
        <v>12</v>
      </c>
      <c r="C77" t="s">
        <v>2</v>
      </c>
      <c r="D77">
        <v>4</v>
      </c>
      <c r="E77" t="s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1</v>
      </c>
      <c r="AH77" t="s">
        <v>0</v>
      </c>
      <c r="AI77">
        <v>1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1</v>
      </c>
      <c r="AX77">
        <v>1</v>
      </c>
      <c r="AY77">
        <v>1</v>
      </c>
      <c r="AZ77">
        <v>1</v>
      </c>
      <c r="BA77">
        <v>0</v>
      </c>
      <c r="BB77">
        <v>1</v>
      </c>
      <c r="BC77">
        <v>1</v>
      </c>
      <c r="BD77">
        <v>0</v>
      </c>
      <c r="BE77">
        <v>0</v>
      </c>
      <c r="BF77">
        <v>0</v>
      </c>
      <c r="BG77">
        <v>0</v>
      </c>
      <c r="BH77">
        <v>1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0</v>
      </c>
      <c r="CS77">
        <v>1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0</v>
      </c>
      <c r="DN77">
        <v>1</v>
      </c>
      <c r="DO77">
        <v>1</v>
      </c>
      <c r="DP77">
        <v>0</v>
      </c>
      <c r="DQ77">
        <v>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</v>
      </c>
      <c r="ED77">
        <v>0</v>
      </c>
      <c r="EE77">
        <v>0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0</v>
      </c>
      <c r="FD77">
        <v>0</v>
      </c>
      <c r="FE77">
        <v>1</v>
      </c>
      <c r="FF77">
        <v>1</v>
      </c>
      <c r="FG77">
        <v>1</v>
      </c>
      <c r="FH77">
        <v>1</v>
      </c>
      <c r="FI77">
        <v>1</v>
      </c>
      <c r="FJ77">
        <v>1</v>
      </c>
      <c r="FK77">
        <v>1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1</v>
      </c>
      <c r="FZ77">
        <v>0</v>
      </c>
      <c r="GA77">
        <v>1</v>
      </c>
      <c r="GB77">
        <v>0</v>
      </c>
      <c r="GC77">
        <v>0</v>
      </c>
      <c r="GD77">
        <v>0</v>
      </c>
      <c r="GE77">
        <v>1</v>
      </c>
      <c r="GF77">
        <v>1</v>
      </c>
      <c r="GG77">
        <v>1</v>
      </c>
      <c r="GH77">
        <v>0</v>
      </c>
      <c r="GI77">
        <v>0</v>
      </c>
      <c r="GJ77">
        <v>1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1</v>
      </c>
      <c r="GQ77">
        <v>0</v>
      </c>
      <c r="GR77">
        <v>0</v>
      </c>
      <c r="GS77">
        <v>1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 t="s">
        <v>0</v>
      </c>
    </row>
    <row r="78" spans="1:210" x14ac:dyDescent="0.2">
      <c r="A78">
        <v>72</v>
      </c>
      <c r="B78">
        <v>12</v>
      </c>
      <c r="C78" t="s">
        <v>2</v>
      </c>
      <c r="D78">
        <v>5</v>
      </c>
      <c r="E78" t="s">
        <v>1</v>
      </c>
      <c r="F78">
        <v>1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1</v>
      </c>
      <c r="X78">
        <v>0</v>
      </c>
      <c r="Y78">
        <v>1</v>
      </c>
      <c r="Z78">
        <v>0</v>
      </c>
      <c r="AA78">
        <v>1</v>
      </c>
      <c r="AB78">
        <v>1</v>
      </c>
      <c r="AC78">
        <v>1</v>
      </c>
      <c r="AD78">
        <v>0</v>
      </c>
      <c r="AE78">
        <v>1</v>
      </c>
      <c r="AF78">
        <v>0</v>
      </c>
      <c r="AG78">
        <v>1</v>
      </c>
      <c r="AH78" t="s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1</v>
      </c>
      <c r="BA78">
        <v>0</v>
      </c>
      <c r="BB78">
        <v>1</v>
      </c>
      <c r="BC78">
        <v>1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1</v>
      </c>
      <c r="BT78">
        <v>1</v>
      </c>
      <c r="BU78">
        <v>1</v>
      </c>
      <c r="BV78">
        <v>1</v>
      </c>
      <c r="BW78">
        <v>0</v>
      </c>
      <c r="BX78">
        <v>1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1</v>
      </c>
      <c r="CK78">
        <v>0</v>
      </c>
      <c r="CL78">
        <v>1</v>
      </c>
      <c r="CM78">
        <v>1</v>
      </c>
      <c r="CN78">
        <v>0</v>
      </c>
      <c r="CO78">
        <v>1</v>
      </c>
      <c r="CP78">
        <v>1</v>
      </c>
      <c r="CQ78">
        <v>1</v>
      </c>
      <c r="CR78">
        <v>0</v>
      </c>
      <c r="CS78">
        <v>1</v>
      </c>
      <c r="CT78">
        <v>1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0</v>
      </c>
      <c r="DL78">
        <v>1</v>
      </c>
      <c r="DM78">
        <v>0</v>
      </c>
      <c r="DN78">
        <v>1</v>
      </c>
      <c r="DO78">
        <v>1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</v>
      </c>
      <c r="ED78">
        <v>0</v>
      </c>
      <c r="EE78">
        <v>0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1</v>
      </c>
      <c r="FF78">
        <v>1</v>
      </c>
      <c r="FG78">
        <v>1</v>
      </c>
      <c r="FH78">
        <v>0</v>
      </c>
      <c r="FI78">
        <v>1</v>
      </c>
      <c r="FJ78">
        <v>1</v>
      </c>
      <c r="FK78">
        <v>1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1</v>
      </c>
      <c r="FZ78">
        <v>0</v>
      </c>
      <c r="GA78">
        <v>1</v>
      </c>
      <c r="GB78">
        <v>0</v>
      </c>
      <c r="GC78">
        <v>0</v>
      </c>
      <c r="GD78">
        <v>0</v>
      </c>
      <c r="GE78">
        <v>1</v>
      </c>
      <c r="GF78">
        <v>1</v>
      </c>
      <c r="GG78">
        <v>0</v>
      </c>
      <c r="GH78">
        <v>0</v>
      </c>
      <c r="GI78">
        <v>0</v>
      </c>
      <c r="GJ78">
        <v>1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1</v>
      </c>
      <c r="GQ78">
        <v>0</v>
      </c>
      <c r="GR78">
        <v>0</v>
      </c>
      <c r="GS78">
        <v>1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 t="s">
        <v>0</v>
      </c>
    </row>
    <row r="79" spans="1:210" x14ac:dyDescent="0.2">
      <c r="A79">
        <v>129</v>
      </c>
      <c r="B79">
        <v>19</v>
      </c>
      <c r="C79" t="s">
        <v>4</v>
      </c>
      <c r="D79">
        <v>1</v>
      </c>
      <c r="E79" t="s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1</v>
      </c>
      <c r="DE79">
        <v>1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1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1</v>
      </c>
      <c r="FZ79">
        <v>0</v>
      </c>
      <c r="GA79">
        <v>1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1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 t="s">
        <v>0</v>
      </c>
    </row>
    <row r="80" spans="1:210" x14ac:dyDescent="0.2">
      <c r="A80">
        <v>129</v>
      </c>
      <c r="B80">
        <v>19</v>
      </c>
      <c r="C80" t="s">
        <v>4</v>
      </c>
      <c r="D80">
        <v>3</v>
      </c>
      <c r="E80" t="s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1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1</v>
      </c>
      <c r="DD80">
        <v>1</v>
      </c>
      <c r="DE80">
        <v>1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1</v>
      </c>
      <c r="EM80">
        <v>0</v>
      </c>
      <c r="EN80">
        <v>1</v>
      </c>
      <c r="EO80">
        <v>1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0</v>
      </c>
      <c r="FJ80">
        <v>1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1</v>
      </c>
      <c r="FZ80">
        <v>0</v>
      </c>
      <c r="GA80">
        <v>1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1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 t="s">
        <v>0</v>
      </c>
    </row>
    <row r="81" spans="1:210" x14ac:dyDescent="0.2">
      <c r="A81">
        <v>129</v>
      </c>
      <c r="B81">
        <v>19</v>
      </c>
      <c r="C81" t="s">
        <v>4</v>
      </c>
      <c r="D81">
        <v>4</v>
      </c>
      <c r="E81" t="s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1</v>
      </c>
      <c r="DD81">
        <v>1</v>
      </c>
      <c r="DE81">
        <v>1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1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1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1</v>
      </c>
      <c r="FZ81">
        <v>0</v>
      </c>
      <c r="GA81">
        <v>1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1</v>
      </c>
      <c r="GT81">
        <v>0</v>
      </c>
      <c r="GU81">
        <v>0</v>
      </c>
      <c r="GV81">
        <v>0</v>
      </c>
      <c r="GW81">
        <v>1</v>
      </c>
      <c r="GX81">
        <v>0</v>
      </c>
      <c r="GY81">
        <v>0</v>
      </c>
      <c r="GZ81">
        <v>0</v>
      </c>
      <c r="HA81">
        <v>0</v>
      </c>
      <c r="HB81" t="s">
        <v>0</v>
      </c>
    </row>
    <row r="82" spans="1:210" x14ac:dyDescent="0.2">
      <c r="A82">
        <v>129</v>
      </c>
      <c r="B82">
        <v>19</v>
      </c>
      <c r="C82" t="s">
        <v>3</v>
      </c>
      <c r="D82">
        <v>1</v>
      </c>
      <c r="E82" t="s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</v>
      </c>
      <c r="AV82">
        <v>0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1</v>
      </c>
      <c r="DD82">
        <v>1</v>
      </c>
      <c r="DE82">
        <v>1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1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1</v>
      </c>
      <c r="FF82">
        <v>1</v>
      </c>
      <c r="FG82">
        <v>1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1</v>
      </c>
      <c r="FZ82">
        <v>0</v>
      </c>
      <c r="GA82">
        <v>1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</v>
      </c>
      <c r="GT82">
        <v>0</v>
      </c>
      <c r="GU82">
        <v>0</v>
      </c>
      <c r="GV82">
        <v>0</v>
      </c>
      <c r="GW82">
        <v>1</v>
      </c>
      <c r="GX82">
        <v>0</v>
      </c>
      <c r="GY82">
        <v>0</v>
      </c>
      <c r="GZ82">
        <v>0</v>
      </c>
      <c r="HA82">
        <v>0</v>
      </c>
      <c r="HB82" t="s">
        <v>0</v>
      </c>
    </row>
    <row r="83" spans="1:210" x14ac:dyDescent="0.2">
      <c r="A83">
        <v>129</v>
      </c>
      <c r="B83">
        <v>19</v>
      </c>
      <c r="C83" t="s">
        <v>3</v>
      </c>
      <c r="D83">
        <v>2</v>
      </c>
      <c r="E83" t="s">
        <v>1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1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1</v>
      </c>
      <c r="DE83">
        <v>1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1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1</v>
      </c>
      <c r="FZ83">
        <v>0</v>
      </c>
      <c r="GA83">
        <v>1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1</v>
      </c>
      <c r="GT83">
        <v>0</v>
      </c>
      <c r="GU83">
        <v>0</v>
      </c>
      <c r="GV83">
        <v>0</v>
      </c>
      <c r="GW83">
        <v>1</v>
      </c>
      <c r="GX83">
        <v>0</v>
      </c>
      <c r="GY83">
        <v>0</v>
      </c>
      <c r="GZ83">
        <v>0</v>
      </c>
      <c r="HA83">
        <v>0</v>
      </c>
      <c r="HB83" t="s">
        <v>0</v>
      </c>
    </row>
    <row r="84" spans="1:210" x14ac:dyDescent="0.2">
      <c r="A84">
        <v>129</v>
      </c>
      <c r="B84">
        <v>19</v>
      </c>
      <c r="C84" t="s">
        <v>3</v>
      </c>
      <c r="D84">
        <v>3</v>
      </c>
      <c r="E84" t="s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1</v>
      </c>
      <c r="AB84">
        <v>1</v>
      </c>
      <c r="AC84">
        <v>1</v>
      </c>
      <c r="AD84">
        <v>0</v>
      </c>
      <c r="AE84">
        <v>0</v>
      </c>
      <c r="AF84">
        <v>0</v>
      </c>
      <c r="AG84">
        <v>1</v>
      </c>
      <c r="AH84" t="s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1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0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0</v>
      </c>
      <c r="BX84">
        <v>1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0</v>
      </c>
      <c r="CF84">
        <v>0</v>
      </c>
      <c r="CG84">
        <v>0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0</v>
      </c>
      <c r="CO84">
        <v>1</v>
      </c>
      <c r="CP84">
        <v>1</v>
      </c>
      <c r="CQ84">
        <v>0</v>
      </c>
      <c r="CR84">
        <v>0</v>
      </c>
      <c r="CS84">
        <v>1</v>
      </c>
      <c r="CT84">
        <v>1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 t="s">
        <v>5</v>
      </c>
      <c r="DL84">
        <v>1</v>
      </c>
      <c r="DM84">
        <v>0</v>
      </c>
      <c r="DN84">
        <v>1</v>
      </c>
      <c r="DO84">
        <v>1</v>
      </c>
      <c r="DP84">
        <v>0</v>
      </c>
      <c r="DQ84">
        <v>0</v>
      </c>
      <c r="DR84">
        <v>1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1</v>
      </c>
      <c r="FH84">
        <v>0</v>
      </c>
      <c r="FI84">
        <v>1</v>
      </c>
      <c r="FJ84">
        <v>1</v>
      </c>
      <c r="FK84">
        <v>1</v>
      </c>
      <c r="FL84">
        <v>0</v>
      </c>
      <c r="FM84">
        <v>0</v>
      </c>
      <c r="FN84" t="s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1</v>
      </c>
      <c r="GB84">
        <v>0</v>
      </c>
      <c r="GC84">
        <v>0</v>
      </c>
      <c r="GD84">
        <v>0</v>
      </c>
      <c r="GE84" t="s">
        <v>5</v>
      </c>
      <c r="GF84">
        <v>0</v>
      </c>
      <c r="GG84">
        <v>0</v>
      </c>
      <c r="GH84">
        <v>0</v>
      </c>
      <c r="GI84">
        <v>0</v>
      </c>
      <c r="GJ84">
        <v>1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1</v>
      </c>
      <c r="GQ84">
        <v>0</v>
      </c>
      <c r="GR84">
        <v>0</v>
      </c>
      <c r="GS84">
        <v>1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 t="s">
        <v>0</v>
      </c>
    </row>
    <row r="85" spans="1:210" x14ac:dyDescent="0.2">
      <c r="A85">
        <v>129</v>
      </c>
      <c r="B85">
        <v>19</v>
      </c>
      <c r="C85" t="s">
        <v>3</v>
      </c>
      <c r="D85">
        <v>4</v>
      </c>
      <c r="E85" t="s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0</v>
      </c>
      <c r="AE85">
        <v>1</v>
      </c>
      <c r="AF85">
        <v>1</v>
      </c>
      <c r="AG85">
        <v>1</v>
      </c>
      <c r="AH85" t="s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0</v>
      </c>
      <c r="BB85">
        <v>1</v>
      </c>
      <c r="BC85">
        <v>1</v>
      </c>
      <c r="BD85">
        <v>0</v>
      </c>
      <c r="BE85">
        <v>0</v>
      </c>
      <c r="BF85">
        <v>0</v>
      </c>
      <c r="BG85">
        <v>0</v>
      </c>
      <c r="BH85">
        <v>1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1</v>
      </c>
      <c r="CE85">
        <v>0</v>
      </c>
      <c r="CF85">
        <v>0</v>
      </c>
      <c r="CG85">
        <v>0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0</v>
      </c>
      <c r="CS85">
        <v>1</v>
      </c>
      <c r="CT85">
        <v>1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0</v>
      </c>
      <c r="DN85">
        <v>1</v>
      </c>
      <c r="DO85">
        <v>1</v>
      </c>
      <c r="DP85">
        <v>0</v>
      </c>
      <c r="DQ85">
        <v>0</v>
      </c>
      <c r="DR85">
        <v>1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1</v>
      </c>
      <c r="FB85">
        <v>0</v>
      </c>
      <c r="FC85">
        <v>0</v>
      </c>
      <c r="FD85">
        <v>0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0</v>
      </c>
      <c r="FM85">
        <v>0</v>
      </c>
      <c r="FN85">
        <v>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1</v>
      </c>
      <c r="FZ85">
        <v>0</v>
      </c>
      <c r="GA85">
        <v>1</v>
      </c>
      <c r="GB85">
        <v>0</v>
      </c>
      <c r="GC85">
        <v>0</v>
      </c>
      <c r="GD85">
        <v>0</v>
      </c>
      <c r="GE85">
        <v>1</v>
      </c>
      <c r="GF85">
        <v>1</v>
      </c>
      <c r="GG85">
        <v>1</v>
      </c>
      <c r="GH85">
        <v>0</v>
      </c>
      <c r="GI85">
        <v>0</v>
      </c>
      <c r="GJ85">
        <v>1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1</v>
      </c>
      <c r="GQ85">
        <v>0</v>
      </c>
      <c r="GR85">
        <v>0</v>
      </c>
      <c r="GS85">
        <v>1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 t="s">
        <v>0</v>
      </c>
    </row>
    <row r="86" spans="1:210" x14ac:dyDescent="0.2">
      <c r="A86">
        <v>129</v>
      </c>
      <c r="B86">
        <v>19</v>
      </c>
      <c r="C86" t="s">
        <v>2</v>
      </c>
      <c r="D86">
        <v>1</v>
      </c>
      <c r="E86" t="s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</v>
      </c>
      <c r="S86">
        <v>1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1</v>
      </c>
      <c r="AH86" t="s">
        <v>0</v>
      </c>
      <c r="AI86">
        <v>1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1</v>
      </c>
      <c r="AY86">
        <v>1</v>
      </c>
      <c r="AZ86">
        <v>1</v>
      </c>
      <c r="BA86">
        <v>0</v>
      </c>
      <c r="BB86">
        <v>1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0</v>
      </c>
      <c r="BX86">
        <v>1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0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1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</v>
      </c>
      <c r="ED86">
        <v>1</v>
      </c>
      <c r="EE86">
        <v>0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0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0</v>
      </c>
      <c r="FM86">
        <v>0</v>
      </c>
      <c r="FN86">
        <v>1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1</v>
      </c>
      <c r="FZ86">
        <v>0</v>
      </c>
      <c r="GA86">
        <v>1</v>
      </c>
      <c r="GB86">
        <v>0</v>
      </c>
      <c r="GC86">
        <v>0</v>
      </c>
      <c r="GD86">
        <v>0</v>
      </c>
      <c r="GE86">
        <v>1</v>
      </c>
      <c r="GF86">
        <v>0</v>
      </c>
      <c r="GG86">
        <v>0</v>
      </c>
      <c r="GH86">
        <v>0</v>
      </c>
      <c r="GI86">
        <v>0</v>
      </c>
      <c r="GJ86">
        <v>1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1</v>
      </c>
      <c r="GQ86">
        <v>0</v>
      </c>
      <c r="GR86">
        <v>0</v>
      </c>
      <c r="GS86">
        <v>1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 t="s">
        <v>0</v>
      </c>
    </row>
    <row r="87" spans="1:210" x14ac:dyDescent="0.2">
      <c r="A87">
        <v>129</v>
      </c>
      <c r="B87">
        <v>19</v>
      </c>
      <c r="C87" t="s">
        <v>2</v>
      </c>
      <c r="D87">
        <v>2</v>
      </c>
      <c r="E87" t="s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1</v>
      </c>
      <c r="AF87">
        <v>1</v>
      </c>
      <c r="AG87">
        <v>1</v>
      </c>
      <c r="AH87" t="s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0</v>
      </c>
      <c r="BB87">
        <v>1</v>
      </c>
      <c r="BC87">
        <v>1</v>
      </c>
      <c r="BD87">
        <v>0</v>
      </c>
      <c r="BE87">
        <v>0</v>
      </c>
      <c r="BF87">
        <v>0</v>
      </c>
      <c r="BG87">
        <v>0</v>
      </c>
      <c r="BH87">
        <v>1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0</v>
      </c>
      <c r="BX87">
        <v>1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0</v>
      </c>
      <c r="CF87">
        <v>0</v>
      </c>
      <c r="CG87">
        <v>0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0</v>
      </c>
      <c r="DN87">
        <v>1</v>
      </c>
      <c r="DO87">
        <v>1</v>
      </c>
      <c r="DP87">
        <v>0</v>
      </c>
      <c r="DQ87">
        <v>0</v>
      </c>
      <c r="DR87">
        <v>1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</v>
      </c>
      <c r="ED87">
        <v>0</v>
      </c>
      <c r="EE87">
        <v>0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1</v>
      </c>
      <c r="FB87">
        <v>0</v>
      </c>
      <c r="FC87">
        <v>0</v>
      </c>
      <c r="FD87">
        <v>0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0</v>
      </c>
      <c r="FM87">
        <v>0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1</v>
      </c>
      <c r="FZ87">
        <v>0</v>
      </c>
      <c r="GA87">
        <v>1</v>
      </c>
      <c r="GB87">
        <v>0</v>
      </c>
      <c r="GC87">
        <v>0</v>
      </c>
      <c r="GD87">
        <v>0</v>
      </c>
      <c r="GE87">
        <v>1</v>
      </c>
      <c r="GF87">
        <v>1</v>
      </c>
      <c r="GG87">
        <v>1</v>
      </c>
      <c r="GH87">
        <v>0</v>
      </c>
      <c r="GI87">
        <v>0</v>
      </c>
      <c r="GJ87">
        <v>1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1</v>
      </c>
      <c r="GQ87">
        <v>0</v>
      </c>
      <c r="GR87">
        <v>0</v>
      </c>
      <c r="GS87">
        <v>1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 t="s">
        <v>0</v>
      </c>
    </row>
    <row r="88" spans="1:210" x14ac:dyDescent="0.2">
      <c r="A88">
        <v>129</v>
      </c>
      <c r="B88">
        <v>19</v>
      </c>
      <c r="C88" t="s">
        <v>2</v>
      </c>
      <c r="D88">
        <v>3</v>
      </c>
      <c r="E88" t="s">
        <v>1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1</v>
      </c>
      <c r="AV88">
        <v>0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1</v>
      </c>
      <c r="CJ88">
        <v>1</v>
      </c>
      <c r="CK88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1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1</v>
      </c>
      <c r="DD88">
        <v>1</v>
      </c>
      <c r="DE88">
        <v>1</v>
      </c>
      <c r="DF88">
        <v>1</v>
      </c>
      <c r="DG88">
        <v>0</v>
      </c>
      <c r="DH88">
        <v>1</v>
      </c>
      <c r="DI88">
        <v>1</v>
      </c>
      <c r="DJ88">
        <v>0</v>
      </c>
      <c r="DK88">
        <v>1</v>
      </c>
      <c r="DL88">
        <v>1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1</v>
      </c>
      <c r="ED88">
        <v>0</v>
      </c>
      <c r="EE88">
        <v>0</v>
      </c>
      <c r="EF88">
        <v>1</v>
      </c>
      <c r="EG88">
        <v>1</v>
      </c>
      <c r="EH88">
        <v>1</v>
      </c>
      <c r="EI88">
        <v>1</v>
      </c>
      <c r="EJ88">
        <v>0</v>
      </c>
      <c r="EK88">
        <v>0</v>
      </c>
      <c r="EL88">
        <v>0</v>
      </c>
      <c r="EM88">
        <v>0</v>
      </c>
      <c r="EN88">
        <v>1</v>
      </c>
      <c r="EO88">
        <v>1</v>
      </c>
      <c r="EP88">
        <v>0</v>
      </c>
      <c r="EQ88">
        <v>0</v>
      </c>
      <c r="ER88">
        <v>1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1</v>
      </c>
      <c r="FJ88">
        <v>1</v>
      </c>
      <c r="FK88">
        <v>1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1</v>
      </c>
      <c r="FZ88">
        <v>0</v>
      </c>
      <c r="GA88">
        <v>1</v>
      </c>
      <c r="GB88">
        <v>0</v>
      </c>
      <c r="GC88">
        <v>0</v>
      </c>
      <c r="GD88">
        <v>0</v>
      </c>
      <c r="GE88">
        <v>1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1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 t="s">
        <v>0</v>
      </c>
    </row>
    <row r="89" spans="1:210" x14ac:dyDescent="0.2">
      <c r="A89">
        <v>129</v>
      </c>
      <c r="B89">
        <v>19</v>
      </c>
      <c r="C89" t="s">
        <v>2</v>
      </c>
      <c r="D89">
        <v>4</v>
      </c>
      <c r="E89" t="s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0</v>
      </c>
      <c r="AE89">
        <v>1</v>
      </c>
      <c r="AF89">
        <v>1</v>
      </c>
      <c r="AG89">
        <v>1</v>
      </c>
      <c r="AH89" t="s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1</v>
      </c>
      <c r="AX89">
        <v>1</v>
      </c>
      <c r="AY89">
        <v>1</v>
      </c>
      <c r="AZ89">
        <v>1</v>
      </c>
      <c r="BA89">
        <v>0</v>
      </c>
      <c r="BB89">
        <v>1</v>
      </c>
      <c r="BC89">
        <v>1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0</v>
      </c>
      <c r="BX89">
        <v>1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0</v>
      </c>
      <c r="CF89">
        <v>0</v>
      </c>
      <c r="CG89">
        <v>0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0</v>
      </c>
      <c r="CS89">
        <v>1</v>
      </c>
      <c r="CT89">
        <v>1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0</v>
      </c>
      <c r="DN89">
        <v>1</v>
      </c>
      <c r="DO89">
        <v>1</v>
      </c>
      <c r="DP89">
        <v>0</v>
      </c>
      <c r="DQ89">
        <v>0</v>
      </c>
      <c r="DR89">
        <v>1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1</v>
      </c>
      <c r="FB89">
        <v>0</v>
      </c>
      <c r="FC89">
        <v>0</v>
      </c>
      <c r="FD89">
        <v>0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0</v>
      </c>
      <c r="FM89">
        <v>0</v>
      </c>
      <c r="FN89">
        <v>1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1</v>
      </c>
      <c r="FZ89">
        <v>0</v>
      </c>
      <c r="GA89">
        <v>1</v>
      </c>
      <c r="GB89">
        <v>0</v>
      </c>
      <c r="GC89">
        <v>0</v>
      </c>
      <c r="GD89">
        <v>0</v>
      </c>
      <c r="GE89">
        <v>1</v>
      </c>
      <c r="GF89">
        <v>1</v>
      </c>
      <c r="GG89">
        <v>1</v>
      </c>
      <c r="GH89">
        <v>0</v>
      </c>
      <c r="GI89">
        <v>0</v>
      </c>
      <c r="GJ89">
        <v>1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1</v>
      </c>
      <c r="GQ89">
        <v>0</v>
      </c>
      <c r="GR89">
        <v>0</v>
      </c>
      <c r="GS89">
        <v>1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 t="s">
        <v>0</v>
      </c>
    </row>
    <row r="90" spans="1:210" x14ac:dyDescent="0.2">
      <c r="A90">
        <v>166</v>
      </c>
      <c r="B90">
        <v>21</v>
      </c>
      <c r="C90" t="s">
        <v>4</v>
      </c>
      <c r="D90">
        <v>1</v>
      </c>
      <c r="E90" t="s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0</v>
      </c>
      <c r="P90">
        <v>0</v>
      </c>
      <c r="Q90">
        <v>1</v>
      </c>
      <c r="R90">
        <v>0</v>
      </c>
      <c r="S90">
        <v>1</v>
      </c>
      <c r="T90">
        <v>0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 t="s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  <c r="AW90">
        <v>1</v>
      </c>
      <c r="AX90">
        <v>1</v>
      </c>
      <c r="AY90">
        <v>1</v>
      </c>
      <c r="AZ90">
        <v>1</v>
      </c>
      <c r="BA90">
        <v>0</v>
      </c>
      <c r="BB90">
        <v>1</v>
      </c>
      <c r="BC90">
        <v>1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1</v>
      </c>
      <c r="BT90">
        <v>0</v>
      </c>
      <c r="BU90">
        <v>0</v>
      </c>
      <c r="BV90">
        <v>0</v>
      </c>
      <c r="BW90">
        <v>0</v>
      </c>
      <c r="BX90">
        <v>1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1</v>
      </c>
      <c r="CE90">
        <v>0</v>
      </c>
      <c r="CF90">
        <v>0</v>
      </c>
      <c r="CG90">
        <v>0</v>
      </c>
      <c r="CH90">
        <v>0</v>
      </c>
      <c r="CI90">
        <v>1</v>
      </c>
      <c r="CJ90">
        <v>1</v>
      </c>
      <c r="CK90">
        <v>0</v>
      </c>
      <c r="CL90">
        <v>1</v>
      </c>
      <c r="CM90">
        <v>1</v>
      </c>
      <c r="CN90">
        <v>0</v>
      </c>
      <c r="CO90">
        <v>1</v>
      </c>
      <c r="CP90">
        <v>1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0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0</v>
      </c>
      <c r="DN90">
        <v>1</v>
      </c>
      <c r="DO90">
        <v>1</v>
      </c>
      <c r="DP90">
        <v>0</v>
      </c>
      <c r="DQ90">
        <v>0</v>
      </c>
      <c r="DR90">
        <v>1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1</v>
      </c>
      <c r="ED90">
        <v>0</v>
      </c>
      <c r="EE90">
        <v>0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0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1</v>
      </c>
      <c r="FI90">
        <v>1</v>
      </c>
      <c r="FJ90">
        <v>1</v>
      </c>
      <c r="FK90">
        <v>1</v>
      </c>
      <c r="FL90">
        <v>0</v>
      </c>
      <c r="FM90">
        <v>0</v>
      </c>
      <c r="FN90">
        <v>1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1</v>
      </c>
      <c r="FZ90">
        <v>0</v>
      </c>
      <c r="GA90">
        <v>1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1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1</v>
      </c>
      <c r="GQ90">
        <v>0</v>
      </c>
      <c r="GR90">
        <v>0</v>
      </c>
      <c r="GS90">
        <v>1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</row>
    <row r="91" spans="1:210" x14ac:dyDescent="0.2">
      <c r="A91">
        <v>166</v>
      </c>
      <c r="B91">
        <v>21</v>
      </c>
      <c r="C91" t="s">
        <v>4</v>
      </c>
      <c r="D91">
        <v>2</v>
      </c>
      <c r="E91" t="s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0</v>
      </c>
      <c r="AE91">
        <v>1</v>
      </c>
      <c r="AF91">
        <v>1</v>
      </c>
      <c r="AG91">
        <v>1</v>
      </c>
      <c r="AH91" t="s">
        <v>0</v>
      </c>
      <c r="AI91">
        <v>1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1</v>
      </c>
      <c r="AV91">
        <v>0</v>
      </c>
      <c r="AW91">
        <v>1</v>
      </c>
      <c r="AX91">
        <v>1</v>
      </c>
      <c r="AY91">
        <v>1</v>
      </c>
      <c r="AZ91">
        <v>1</v>
      </c>
      <c r="BA91">
        <v>0</v>
      </c>
      <c r="BB91">
        <v>1</v>
      </c>
      <c r="BC91">
        <v>1</v>
      </c>
      <c r="BD91">
        <v>0</v>
      </c>
      <c r="BE91">
        <v>0</v>
      </c>
      <c r="BF91">
        <v>0</v>
      </c>
      <c r="BG91">
        <v>0</v>
      </c>
      <c r="BH91">
        <v>1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1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1</v>
      </c>
      <c r="CE91">
        <v>0</v>
      </c>
      <c r="CF91">
        <v>0</v>
      </c>
      <c r="CG91">
        <v>0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0</v>
      </c>
      <c r="CR91">
        <v>0</v>
      </c>
      <c r="CS91">
        <v>1</v>
      </c>
      <c r="CT91">
        <v>1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0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0</v>
      </c>
      <c r="DN91">
        <v>1</v>
      </c>
      <c r="DO91">
        <v>1</v>
      </c>
      <c r="DP91">
        <v>0</v>
      </c>
      <c r="DQ91">
        <v>0</v>
      </c>
      <c r="DR91">
        <v>1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1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1</v>
      </c>
      <c r="FI91">
        <v>1</v>
      </c>
      <c r="FJ91">
        <v>1</v>
      </c>
      <c r="FK91">
        <v>1</v>
      </c>
      <c r="FL91">
        <v>0</v>
      </c>
      <c r="FM91">
        <v>0</v>
      </c>
      <c r="FN91">
        <v>1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1</v>
      </c>
      <c r="FZ91">
        <v>0</v>
      </c>
      <c r="GA91">
        <v>1</v>
      </c>
      <c r="GB91">
        <v>0</v>
      </c>
      <c r="GC91">
        <v>0</v>
      </c>
      <c r="GD91">
        <v>0</v>
      </c>
      <c r="GE91">
        <v>1</v>
      </c>
      <c r="GF91">
        <v>1</v>
      </c>
      <c r="GG91">
        <v>0</v>
      </c>
      <c r="GH91">
        <v>0</v>
      </c>
      <c r="GI91">
        <v>0</v>
      </c>
      <c r="GJ91">
        <v>1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1</v>
      </c>
      <c r="GQ91">
        <v>0</v>
      </c>
      <c r="GR91">
        <v>0</v>
      </c>
      <c r="GS91">
        <v>1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</row>
    <row r="92" spans="1:210" x14ac:dyDescent="0.2">
      <c r="A92">
        <v>166</v>
      </c>
      <c r="B92">
        <v>21</v>
      </c>
      <c r="C92" t="s">
        <v>4</v>
      </c>
      <c r="D92">
        <v>3</v>
      </c>
      <c r="E92" t="s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0</v>
      </c>
      <c r="Q92">
        <v>1</v>
      </c>
      <c r="R92">
        <v>1</v>
      </c>
      <c r="S92">
        <v>1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0</v>
      </c>
      <c r="AB92">
        <v>1</v>
      </c>
      <c r="AC92">
        <v>1</v>
      </c>
      <c r="AD92">
        <v>0</v>
      </c>
      <c r="AE92">
        <v>1</v>
      </c>
      <c r="AF92">
        <v>1</v>
      </c>
      <c r="AG92">
        <v>1</v>
      </c>
      <c r="AH92" t="s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0</v>
      </c>
      <c r="BB92">
        <v>1</v>
      </c>
      <c r="BC92">
        <v>1</v>
      </c>
      <c r="BD92">
        <v>0</v>
      </c>
      <c r="BE92">
        <v>0</v>
      </c>
      <c r="BF92">
        <v>0</v>
      </c>
      <c r="BG92">
        <v>0</v>
      </c>
      <c r="BH92">
        <v>1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0</v>
      </c>
      <c r="BX92">
        <v>1</v>
      </c>
      <c r="BY92">
        <v>1</v>
      </c>
      <c r="BZ92">
        <v>0</v>
      </c>
      <c r="CA92">
        <v>0</v>
      </c>
      <c r="CB92">
        <v>0</v>
      </c>
      <c r="CC92">
        <v>0</v>
      </c>
      <c r="CD92">
        <v>1</v>
      </c>
      <c r="CE92">
        <v>0</v>
      </c>
      <c r="CF92">
        <v>0</v>
      </c>
      <c r="CG92">
        <v>0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0</v>
      </c>
      <c r="CR92">
        <v>1</v>
      </c>
      <c r="CS92">
        <v>1</v>
      </c>
      <c r="CT92">
        <v>1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0</v>
      </c>
      <c r="DN92">
        <v>1</v>
      </c>
      <c r="DO92">
        <v>1</v>
      </c>
      <c r="DP92">
        <v>0</v>
      </c>
      <c r="DQ92">
        <v>0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1</v>
      </c>
      <c r="ED92">
        <v>0</v>
      </c>
      <c r="EE92">
        <v>0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1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0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1</v>
      </c>
      <c r="FZ92">
        <v>0</v>
      </c>
      <c r="GA92">
        <v>1</v>
      </c>
      <c r="GB92">
        <v>0</v>
      </c>
      <c r="GC92">
        <v>0</v>
      </c>
      <c r="GD92">
        <v>0</v>
      </c>
      <c r="GE92" t="s">
        <v>5</v>
      </c>
      <c r="GF92">
        <v>1</v>
      </c>
      <c r="GG92">
        <v>0</v>
      </c>
      <c r="GH92">
        <v>0</v>
      </c>
      <c r="GI92">
        <v>0</v>
      </c>
      <c r="GJ92">
        <v>1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1</v>
      </c>
      <c r="GQ92">
        <v>0</v>
      </c>
      <c r="GR92">
        <v>0</v>
      </c>
      <c r="GS92">
        <v>1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 t="s">
        <v>0</v>
      </c>
    </row>
    <row r="93" spans="1:210" x14ac:dyDescent="0.2">
      <c r="A93">
        <v>166</v>
      </c>
      <c r="B93">
        <v>21</v>
      </c>
      <c r="C93" t="s">
        <v>4</v>
      </c>
      <c r="D93">
        <v>4</v>
      </c>
      <c r="E93" t="s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0</v>
      </c>
      <c r="AE93">
        <v>1</v>
      </c>
      <c r="AF93">
        <v>1</v>
      </c>
      <c r="AG93">
        <v>1</v>
      </c>
      <c r="AH93" t="s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0</v>
      </c>
      <c r="BE93">
        <v>0</v>
      </c>
      <c r="BF93">
        <v>0</v>
      </c>
      <c r="BG93">
        <v>0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1</v>
      </c>
      <c r="BU93">
        <v>1</v>
      </c>
      <c r="BV93">
        <v>1</v>
      </c>
      <c r="BW93">
        <v>0</v>
      </c>
      <c r="BX93">
        <v>1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1</v>
      </c>
      <c r="CE93">
        <v>0</v>
      </c>
      <c r="CF93">
        <v>0</v>
      </c>
      <c r="CG93">
        <v>0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0</v>
      </c>
      <c r="CR93">
        <v>0</v>
      </c>
      <c r="CS93">
        <v>1</v>
      </c>
      <c r="CT93">
        <v>1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0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0</v>
      </c>
      <c r="DN93">
        <v>1</v>
      </c>
      <c r="DO93">
        <v>1</v>
      </c>
      <c r="DP93">
        <v>0</v>
      </c>
      <c r="DQ93">
        <v>0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0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1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0</v>
      </c>
      <c r="FN93">
        <v>1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1</v>
      </c>
      <c r="FZ93">
        <v>0</v>
      </c>
      <c r="GA93">
        <v>1</v>
      </c>
      <c r="GB93">
        <v>0</v>
      </c>
      <c r="GC93">
        <v>0</v>
      </c>
      <c r="GD93">
        <v>0</v>
      </c>
      <c r="GE93">
        <v>1</v>
      </c>
      <c r="GF93">
        <v>1</v>
      </c>
      <c r="GG93">
        <v>0</v>
      </c>
      <c r="GH93">
        <v>0</v>
      </c>
      <c r="GI93">
        <v>0</v>
      </c>
      <c r="GJ93">
        <v>1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1</v>
      </c>
      <c r="GQ93">
        <v>0</v>
      </c>
      <c r="GR93">
        <v>0</v>
      </c>
      <c r="GS93">
        <v>1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 t="s">
        <v>0</v>
      </c>
    </row>
    <row r="94" spans="1:210" x14ac:dyDescent="0.2">
      <c r="A94">
        <v>166</v>
      </c>
      <c r="B94">
        <v>21</v>
      </c>
      <c r="C94" t="s">
        <v>3</v>
      </c>
      <c r="D94">
        <v>1</v>
      </c>
      <c r="E94" t="s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0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1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1</v>
      </c>
      <c r="AH94" t="s">
        <v>0</v>
      </c>
      <c r="AI94">
        <v>1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1</v>
      </c>
      <c r="AX94">
        <v>1</v>
      </c>
      <c r="AY94">
        <v>1</v>
      </c>
      <c r="AZ94">
        <v>1</v>
      </c>
      <c r="BA94">
        <v>0</v>
      </c>
      <c r="BB94">
        <v>1</v>
      </c>
      <c r="BC94">
        <v>1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0</v>
      </c>
      <c r="BX94">
        <v>1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</v>
      </c>
      <c r="CE94">
        <v>0</v>
      </c>
      <c r="CF94">
        <v>0</v>
      </c>
      <c r="CG94">
        <v>0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0</v>
      </c>
      <c r="CR94">
        <v>0</v>
      </c>
      <c r="CS94">
        <v>1</v>
      </c>
      <c r="CT94">
        <v>1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1</v>
      </c>
      <c r="DG94">
        <v>0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0</v>
      </c>
      <c r="DN94">
        <v>1</v>
      </c>
      <c r="DO94">
        <v>1</v>
      </c>
      <c r="DP94">
        <v>0</v>
      </c>
      <c r="DQ94">
        <v>0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1</v>
      </c>
      <c r="ED94">
        <v>0</v>
      </c>
      <c r="EE94">
        <v>0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1</v>
      </c>
      <c r="FI94">
        <v>1</v>
      </c>
      <c r="FJ94">
        <v>1</v>
      </c>
      <c r="FK94">
        <v>1</v>
      </c>
      <c r="FL94">
        <v>0</v>
      </c>
      <c r="FM94">
        <v>0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1</v>
      </c>
      <c r="FZ94">
        <v>0</v>
      </c>
      <c r="GA94">
        <v>1</v>
      </c>
      <c r="GB94">
        <v>0</v>
      </c>
      <c r="GC94">
        <v>0</v>
      </c>
      <c r="GD94">
        <v>0</v>
      </c>
      <c r="GE94">
        <v>1</v>
      </c>
      <c r="GF94">
        <v>1</v>
      </c>
      <c r="GG94">
        <v>0</v>
      </c>
      <c r="GH94">
        <v>0</v>
      </c>
      <c r="GI94">
        <v>0</v>
      </c>
      <c r="GJ94">
        <v>1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1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</row>
    <row r="95" spans="1:210" x14ac:dyDescent="0.2">
      <c r="A95">
        <v>166</v>
      </c>
      <c r="B95">
        <v>21</v>
      </c>
      <c r="C95" t="s">
        <v>3</v>
      </c>
      <c r="D95">
        <v>2</v>
      </c>
      <c r="E95" t="s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 t="s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0</v>
      </c>
      <c r="AW95">
        <v>1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1</v>
      </c>
      <c r="BV95">
        <v>1</v>
      </c>
      <c r="BW95">
        <v>0</v>
      </c>
      <c r="BX95">
        <v>1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</v>
      </c>
      <c r="CE95">
        <v>0</v>
      </c>
      <c r="CF95">
        <v>0</v>
      </c>
      <c r="CG95">
        <v>0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0</v>
      </c>
      <c r="CS95">
        <v>1</v>
      </c>
      <c r="CT95">
        <v>1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0</v>
      </c>
      <c r="DN95">
        <v>1</v>
      </c>
      <c r="DO95">
        <v>1</v>
      </c>
      <c r="DP95">
        <v>0</v>
      </c>
      <c r="DQ95">
        <v>0</v>
      </c>
      <c r="DR95">
        <v>1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1</v>
      </c>
      <c r="ED95">
        <v>0</v>
      </c>
      <c r="EE95">
        <v>0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1</v>
      </c>
      <c r="FB95">
        <v>0</v>
      </c>
      <c r="FC95">
        <v>0</v>
      </c>
      <c r="FD95">
        <v>0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0</v>
      </c>
      <c r="FM95">
        <v>0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1</v>
      </c>
      <c r="FZ95">
        <v>0</v>
      </c>
      <c r="GA95">
        <v>1</v>
      </c>
      <c r="GB95">
        <v>0</v>
      </c>
      <c r="GC95">
        <v>0</v>
      </c>
      <c r="GD95">
        <v>0</v>
      </c>
      <c r="GE95">
        <v>1</v>
      </c>
      <c r="GF95">
        <v>1</v>
      </c>
      <c r="GG95">
        <v>0</v>
      </c>
      <c r="GH95">
        <v>0</v>
      </c>
      <c r="GI95">
        <v>0</v>
      </c>
      <c r="GJ95">
        <v>1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1</v>
      </c>
      <c r="GQ95">
        <v>0</v>
      </c>
      <c r="GR95">
        <v>0</v>
      </c>
      <c r="GS95">
        <v>1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</row>
    <row r="96" spans="1:210" x14ac:dyDescent="0.2">
      <c r="A96">
        <v>166</v>
      </c>
      <c r="B96">
        <v>21</v>
      </c>
      <c r="C96" t="s">
        <v>3</v>
      </c>
      <c r="D96">
        <v>3</v>
      </c>
      <c r="E96" t="s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1</v>
      </c>
      <c r="M96">
        <v>1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1</v>
      </c>
      <c r="AF96">
        <v>0</v>
      </c>
      <c r="AG96">
        <v>1</v>
      </c>
      <c r="AH96" t="s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1</v>
      </c>
      <c r="BA96">
        <v>0</v>
      </c>
      <c r="BB96">
        <v>1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1</v>
      </c>
      <c r="BU96">
        <v>1</v>
      </c>
      <c r="BV96">
        <v>1</v>
      </c>
      <c r="BW96">
        <v>0</v>
      </c>
      <c r="BX96">
        <v>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</v>
      </c>
      <c r="CE96">
        <v>0</v>
      </c>
      <c r="CF96">
        <v>0</v>
      </c>
      <c r="CG96">
        <v>0</v>
      </c>
      <c r="CH96">
        <v>1</v>
      </c>
      <c r="CI96">
        <v>0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1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1</v>
      </c>
      <c r="DE96">
        <v>1</v>
      </c>
      <c r="DF96">
        <v>1</v>
      </c>
      <c r="DG96">
        <v>0</v>
      </c>
      <c r="DH96">
        <v>1</v>
      </c>
      <c r="DI96">
        <v>1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1</v>
      </c>
      <c r="ED96">
        <v>0</v>
      </c>
      <c r="EE96">
        <v>0</v>
      </c>
      <c r="EF96">
        <v>0</v>
      </c>
      <c r="EG96">
        <v>0</v>
      </c>
      <c r="EH96">
        <v>1</v>
      </c>
      <c r="EI96">
        <v>0</v>
      </c>
      <c r="EJ96">
        <v>1</v>
      </c>
      <c r="EK96">
        <v>1</v>
      </c>
      <c r="EL96">
        <v>1</v>
      </c>
      <c r="EM96">
        <v>1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1</v>
      </c>
      <c r="FI96">
        <v>1</v>
      </c>
      <c r="FJ96">
        <v>1</v>
      </c>
      <c r="FK96">
        <v>1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1</v>
      </c>
      <c r="FZ96">
        <v>0</v>
      </c>
      <c r="GA96">
        <v>1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1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 t="s">
        <v>0</v>
      </c>
    </row>
    <row r="97" spans="1:210" x14ac:dyDescent="0.2">
      <c r="A97">
        <v>166</v>
      </c>
      <c r="B97">
        <v>21</v>
      </c>
      <c r="C97" t="s">
        <v>3</v>
      </c>
      <c r="D97">
        <v>4</v>
      </c>
      <c r="E97" t="s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1</v>
      </c>
      <c r="AF97">
        <v>1</v>
      </c>
      <c r="AG97">
        <v>1</v>
      </c>
      <c r="AH97" t="s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0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0</v>
      </c>
      <c r="BE97">
        <v>0</v>
      </c>
      <c r="BF97">
        <v>0</v>
      </c>
      <c r="BG97">
        <v>0</v>
      </c>
      <c r="BH97">
        <v>1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0</v>
      </c>
      <c r="BX97">
        <v>1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0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0</v>
      </c>
      <c r="DN97">
        <v>1</v>
      </c>
      <c r="DO97">
        <v>1</v>
      </c>
      <c r="DP97">
        <v>0</v>
      </c>
      <c r="DQ97">
        <v>0</v>
      </c>
      <c r="DR97">
        <v>1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1</v>
      </c>
      <c r="ED97">
        <v>0</v>
      </c>
      <c r="EE97">
        <v>0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1</v>
      </c>
      <c r="FB97">
        <v>0</v>
      </c>
      <c r="FC97">
        <v>0</v>
      </c>
      <c r="FD97">
        <v>0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0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1</v>
      </c>
      <c r="FZ97">
        <v>0</v>
      </c>
      <c r="GA97">
        <v>1</v>
      </c>
      <c r="GB97">
        <v>0</v>
      </c>
      <c r="GC97">
        <v>0</v>
      </c>
      <c r="GD97">
        <v>0</v>
      </c>
      <c r="GE97">
        <v>1</v>
      </c>
      <c r="GF97">
        <v>1</v>
      </c>
      <c r="GG97">
        <v>1</v>
      </c>
      <c r="GH97">
        <v>0</v>
      </c>
      <c r="GI97">
        <v>0</v>
      </c>
      <c r="GJ97">
        <v>1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1</v>
      </c>
      <c r="GQ97">
        <v>0</v>
      </c>
      <c r="GR97">
        <v>0</v>
      </c>
      <c r="GS97">
        <v>1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 t="s">
        <v>0</v>
      </c>
    </row>
    <row r="98" spans="1:210" x14ac:dyDescent="0.2">
      <c r="A98">
        <v>166</v>
      </c>
      <c r="B98">
        <v>21</v>
      </c>
      <c r="C98" t="s">
        <v>2</v>
      </c>
      <c r="D98">
        <v>1</v>
      </c>
      <c r="E98" t="s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0</v>
      </c>
      <c r="AG98">
        <v>0</v>
      </c>
      <c r="AH98" t="s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</v>
      </c>
      <c r="AV98">
        <v>0</v>
      </c>
      <c r="AW98">
        <v>1</v>
      </c>
      <c r="AX98">
        <v>1</v>
      </c>
      <c r="AY98">
        <v>0</v>
      </c>
      <c r="AZ98">
        <v>1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1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1</v>
      </c>
      <c r="DD98">
        <v>1</v>
      </c>
      <c r="DE98">
        <v>1</v>
      </c>
      <c r="DF98">
        <v>1</v>
      </c>
      <c r="DG98">
        <v>0</v>
      </c>
      <c r="DH98">
        <v>0</v>
      </c>
      <c r="DI98">
        <v>1</v>
      </c>
      <c r="DJ98">
        <v>0</v>
      </c>
      <c r="DK98">
        <v>0</v>
      </c>
      <c r="DL98">
        <v>1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1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1</v>
      </c>
      <c r="FI98">
        <v>0</v>
      </c>
      <c r="FJ98">
        <v>1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1</v>
      </c>
      <c r="FZ98">
        <v>0</v>
      </c>
      <c r="GA98">
        <v>1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1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</row>
    <row r="99" spans="1:210" x14ac:dyDescent="0.2">
      <c r="A99">
        <v>166</v>
      </c>
      <c r="B99">
        <v>21</v>
      </c>
      <c r="C99" t="s">
        <v>2</v>
      </c>
      <c r="D99">
        <v>2</v>
      </c>
      <c r="E99" t="s">
        <v>1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1</v>
      </c>
      <c r="Y99">
        <v>1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1</v>
      </c>
      <c r="CR99">
        <v>0</v>
      </c>
      <c r="CS99">
        <v>0</v>
      </c>
      <c r="CT99">
        <v>0</v>
      </c>
      <c r="CU99">
        <v>1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1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1</v>
      </c>
      <c r="FF99">
        <v>1</v>
      </c>
      <c r="FG99">
        <v>1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1</v>
      </c>
      <c r="FZ99">
        <v>0</v>
      </c>
      <c r="GA99">
        <v>1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1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</row>
    <row r="100" spans="1:210" x14ac:dyDescent="0.2">
      <c r="A100">
        <v>166</v>
      </c>
      <c r="B100">
        <v>21</v>
      </c>
      <c r="C100" t="s">
        <v>2</v>
      </c>
      <c r="D100">
        <v>3</v>
      </c>
      <c r="E100" t="s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 t="s">
        <v>0</v>
      </c>
      <c r="R100">
        <v>0</v>
      </c>
      <c r="S100" t="s">
        <v>0</v>
      </c>
      <c r="T100" t="s">
        <v>0</v>
      </c>
      <c r="U100" t="s">
        <v>0</v>
      </c>
      <c r="V100">
        <v>1</v>
      </c>
      <c r="W100" t="s">
        <v>0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 t="s">
        <v>0</v>
      </c>
      <c r="AK100" t="s">
        <v>0</v>
      </c>
      <c r="AL100" t="s">
        <v>0</v>
      </c>
      <c r="AM100">
        <v>0</v>
      </c>
      <c r="AN100" t="s">
        <v>0</v>
      </c>
      <c r="AO100">
        <v>0</v>
      </c>
      <c r="AP100" t="s">
        <v>0</v>
      </c>
      <c r="AQ100">
        <v>0</v>
      </c>
      <c r="AR100">
        <v>0</v>
      </c>
      <c r="AS100">
        <v>0</v>
      </c>
      <c r="AT100">
        <v>0</v>
      </c>
      <c r="AU100">
        <v>1</v>
      </c>
      <c r="AV100">
        <v>0</v>
      </c>
      <c r="AW100">
        <v>1</v>
      </c>
      <c r="AX100">
        <v>0</v>
      </c>
      <c r="AY100">
        <v>0</v>
      </c>
      <c r="AZ100" t="s">
        <v>0</v>
      </c>
      <c r="BA100" t="s">
        <v>0</v>
      </c>
      <c r="BB100" t="s">
        <v>0</v>
      </c>
      <c r="BC100" t="s">
        <v>0</v>
      </c>
      <c r="BD100" t="s">
        <v>0</v>
      </c>
      <c r="BE100" t="s">
        <v>0</v>
      </c>
      <c r="BF100" t="s">
        <v>0</v>
      </c>
      <c r="BG100" t="s">
        <v>0</v>
      </c>
      <c r="BH100">
        <v>0</v>
      </c>
      <c r="BI100" t="s">
        <v>0</v>
      </c>
      <c r="BJ100" t="s">
        <v>0</v>
      </c>
      <c r="BK100" t="s">
        <v>0</v>
      </c>
      <c r="BL100" t="s">
        <v>0</v>
      </c>
      <c r="BM100">
        <v>0</v>
      </c>
      <c r="BN100">
        <v>0</v>
      </c>
      <c r="BO100">
        <v>0</v>
      </c>
      <c r="BP100" t="s">
        <v>0</v>
      </c>
      <c r="BQ100">
        <v>0</v>
      </c>
      <c r="BR100">
        <v>0</v>
      </c>
      <c r="BS100">
        <v>1</v>
      </c>
      <c r="BT100">
        <v>0</v>
      </c>
      <c r="BU100">
        <v>0</v>
      </c>
      <c r="BV100">
        <v>0</v>
      </c>
      <c r="BW100">
        <v>0</v>
      </c>
      <c r="BX100" t="s">
        <v>0</v>
      </c>
      <c r="BY100">
        <v>0</v>
      </c>
      <c r="BZ100" t="s">
        <v>0</v>
      </c>
      <c r="CA100" t="s">
        <v>0</v>
      </c>
      <c r="CB100" t="s">
        <v>0</v>
      </c>
      <c r="CC100" t="s">
        <v>0</v>
      </c>
      <c r="CD100">
        <v>1</v>
      </c>
      <c r="CE100">
        <v>0</v>
      </c>
      <c r="CF100">
        <v>0</v>
      </c>
      <c r="CG100">
        <v>0</v>
      </c>
      <c r="CH100" t="s">
        <v>0</v>
      </c>
      <c r="CI100" t="s">
        <v>0</v>
      </c>
      <c r="CJ100" t="s">
        <v>0</v>
      </c>
      <c r="CK100" t="s">
        <v>0</v>
      </c>
      <c r="CL100" t="s">
        <v>0</v>
      </c>
      <c r="CM100" t="s">
        <v>0</v>
      </c>
      <c r="CN100" t="s">
        <v>0</v>
      </c>
      <c r="CO100" t="s">
        <v>0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1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1</v>
      </c>
      <c r="DD100">
        <v>1</v>
      </c>
      <c r="DE100">
        <v>1</v>
      </c>
      <c r="DF100">
        <v>1</v>
      </c>
      <c r="DG100">
        <v>1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 t="s">
        <v>0</v>
      </c>
      <c r="DO100" t="s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1</v>
      </c>
      <c r="ED100">
        <v>1</v>
      </c>
      <c r="EE100">
        <v>0</v>
      </c>
      <c r="EF100" t="s">
        <v>0</v>
      </c>
      <c r="EG100" t="s">
        <v>0</v>
      </c>
      <c r="EH100" t="s">
        <v>0</v>
      </c>
      <c r="EI100" t="s">
        <v>0</v>
      </c>
      <c r="EJ100" t="s">
        <v>0</v>
      </c>
      <c r="EK100" t="s">
        <v>0</v>
      </c>
      <c r="EL100" t="s">
        <v>0</v>
      </c>
      <c r="EM100" t="s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1</v>
      </c>
      <c r="FF100">
        <v>1</v>
      </c>
      <c r="FG100">
        <v>1</v>
      </c>
      <c r="FH100" t="s">
        <v>0</v>
      </c>
      <c r="FI100" t="s">
        <v>0</v>
      </c>
      <c r="FJ100" t="s">
        <v>0</v>
      </c>
      <c r="FK100" t="s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1</v>
      </c>
      <c r="FU100">
        <v>0</v>
      </c>
      <c r="FV100">
        <v>0</v>
      </c>
      <c r="FW100">
        <v>0</v>
      </c>
      <c r="FX100">
        <v>0</v>
      </c>
      <c r="FY100">
        <v>1</v>
      </c>
      <c r="FZ100">
        <v>0</v>
      </c>
      <c r="GA100">
        <v>1</v>
      </c>
      <c r="GB100">
        <v>0</v>
      </c>
      <c r="GC100">
        <v>0</v>
      </c>
      <c r="GD100">
        <v>0</v>
      </c>
      <c r="GE100" t="s">
        <v>0</v>
      </c>
      <c r="GF100" t="s">
        <v>0</v>
      </c>
      <c r="GG100">
        <v>1</v>
      </c>
      <c r="GH100" t="s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1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 t="s">
        <v>0</v>
      </c>
    </row>
    <row r="101" spans="1:210" x14ac:dyDescent="0.2">
      <c r="A101">
        <v>166</v>
      </c>
      <c r="B101">
        <v>21</v>
      </c>
      <c r="C101" t="s">
        <v>2</v>
      </c>
      <c r="D101">
        <v>4</v>
      </c>
      <c r="E101" t="s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 t="s">
        <v>0</v>
      </c>
      <c r="R101">
        <v>0</v>
      </c>
      <c r="S101" t="s">
        <v>0</v>
      </c>
      <c r="T101" t="s">
        <v>0</v>
      </c>
      <c r="U101" t="s">
        <v>0</v>
      </c>
      <c r="V101">
        <v>1</v>
      </c>
      <c r="W101" t="s">
        <v>0</v>
      </c>
      <c r="X101">
        <v>1</v>
      </c>
      <c r="Y101">
        <v>1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0</v>
      </c>
      <c r="AK101" t="s">
        <v>0</v>
      </c>
      <c r="AL101" t="s">
        <v>0</v>
      </c>
      <c r="AM101">
        <v>0</v>
      </c>
      <c r="AN101" t="s">
        <v>0</v>
      </c>
      <c r="AO101">
        <v>0</v>
      </c>
      <c r="AP101" t="s">
        <v>0</v>
      </c>
      <c r="AQ101">
        <v>0</v>
      </c>
      <c r="AR101">
        <v>0</v>
      </c>
      <c r="AS101">
        <v>0</v>
      </c>
      <c r="AT101">
        <v>0</v>
      </c>
      <c r="AU101">
        <v>1</v>
      </c>
      <c r="AV101">
        <v>0</v>
      </c>
      <c r="AW101">
        <v>1</v>
      </c>
      <c r="AX101">
        <v>0</v>
      </c>
      <c r="AY101">
        <v>0</v>
      </c>
      <c r="AZ101" t="s">
        <v>0</v>
      </c>
      <c r="BA101" t="s">
        <v>0</v>
      </c>
      <c r="BB101" t="s">
        <v>0</v>
      </c>
      <c r="BC101" t="s">
        <v>0</v>
      </c>
      <c r="BD101" t="s">
        <v>0</v>
      </c>
      <c r="BE101" t="s">
        <v>0</v>
      </c>
      <c r="BF101" t="s">
        <v>0</v>
      </c>
      <c r="BG101" t="s">
        <v>0</v>
      </c>
      <c r="BH101">
        <v>0</v>
      </c>
      <c r="BI101" t="s">
        <v>0</v>
      </c>
      <c r="BJ101" t="s">
        <v>0</v>
      </c>
      <c r="BK101" t="s">
        <v>0</v>
      </c>
      <c r="BL101" t="s">
        <v>0</v>
      </c>
      <c r="BM101">
        <v>0</v>
      </c>
      <c r="BN101">
        <v>0</v>
      </c>
      <c r="BO101">
        <v>0</v>
      </c>
      <c r="BP101" t="s">
        <v>0</v>
      </c>
      <c r="BQ101">
        <v>0</v>
      </c>
      <c r="BR101">
        <v>0</v>
      </c>
      <c r="BS101">
        <v>1</v>
      </c>
      <c r="BT101">
        <v>0</v>
      </c>
      <c r="BU101">
        <v>0</v>
      </c>
      <c r="BV101">
        <v>0</v>
      </c>
      <c r="BW101">
        <v>0</v>
      </c>
      <c r="BX101" t="s">
        <v>0</v>
      </c>
      <c r="BY101">
        <v>0</v>
      </c>
      <c r="BZ101" t="s">
        <v>0</v>
      </c>
      <c r="CA101" t="s">
        <v>0</v>
      </c>
      <c r="CB101" t="s">
        <v>0</v>
      </c>
      <c r="CC101" t="s">
        <v>0</v>
      </c>
      <c r="CD101">
        <v>1</v>
      </c>
      <c r="CE101">
        <v>0</v>
      </c>
      <c r="CF101">
        <v>0</v>
      </c>
      <c r="CG101">
        <v>0</v>
      </c>
      <c r="CH101" t="s">
        <v>0</v>
      </c>
      <c r="CI101" t="s">
        <v>0</v>
      </c>
      <c r="CJ101" t="s">
        <v>0</v>
      </c>
      <c r="CK101" t="s">
        <v>0</v>
      </c>
      <c r="CL101" t="s">
        <v>0</v>
      </c>
      <c r="CM101" t="s">
        <v>0</v>
      </c>
      <c r="CN101" t="s">
        <v>0</v>
      </c>
      <c r="CO101" t="s">
        <v>0</v>
      </c>
      <c r="CP101">
        <v>0</v>
      </c>
      <c r="CQ101">
        <v>1</v>
      </c>
      <c r="CR101">
        <v>0</v>
      </c>
      <c r="CS101">
        <v>0</v>
      </c>
      <c r="CT101">
        <v>0</v>
      </c>
      <c r="CU101">
        <v>1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1</v>
      </c>
      <c r="DD101">
        <v>1</v>
      </c>
      <c r="DE101">
        <v>1</v>
      </c>
      <c r="DF101">
        <v>1</v>
      </c>
      <c r="DG101">
        <v>1</v>
      </c>
      <c r="DH101" t="s">
        <v>0</v>
      </c>
      <c r="DI101" t="s">
        <v>0</v>
      </c>
      <c r="DJ101" t="s">
        <v>0</v>
      </c>
      <c r="DK101" t="s">
        <v>0</v>
      </c>
      <c r="DL101" t="s">
        <v>0</v>
      </c>
      <c r="DM101" t="s">
        <v>0</v>
      </c>
      <c r="DN101" t="s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0</v>
      </c>
      <c r="EF101" t="s">
        <v>0</v>
      </c>
      <c r="EG101" t="s">
        <v>0</v>
      </c>
      <c r="EH101" t="s">
        <v>0</v>
      </c>
      <c r="EI101" t="s">
        <v>0</v>
      </c>
      <c r="EJ101" t="s">
        <v>0</v>
      </c>
      <c r="EK101" t="s">
        <v>0</v>
      </c>
      <c r="EL101" t="s">
        <v>0</v>
      </c>
      <c r="EM101" t="s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1</v>
      </c>
      <c r="FF101">
        <v>1</v>
      </c>
      <c r="FG101">
        <v>1</v>
      </c>
      <c r="FH101" t="s">
        <v>0</v>
      </c>
      <c r="FI101" t="s">
        <v>0</v>
      </c>
      <c r="FJ101" t="s">
        <v>0</v>
      </c>
      <c r="FK101" t="s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1</v>
      </c>
      <c r="FU101">
        <v>0</v>
      </c>
      <c r="FV101">
        <v>0</v>
      </c>
      <c r="FW101">
        <v>0</v>
      </c>
      <c r="FX101">
        <v>0</v>
      </c>
      <c r="FY101">
        <v>1</v>
      </c>
      <c r="FZ101">
        <v>0</v>
      </c>
      <c r="GA101">
        <v>1</v>
      </c>
      <c r="GB101">
        <v>0</v>
      </c>
      <c r="GC101">
        <v>0</v>
      </c>
      <c r="GD101">
        <v>0</v>
      </c>
      <c r="GE101" t="s">
        <v>0</v>
      </c>
      <c r="GF101" t="s">
        <v>0</v>
      </c>
      <c r="GG101">
        <v>1</v>
      </c>
      <c r="GH101" t="s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</row>
  </sheetData>
  <sortState columnSort="1" ref="G1:HB101">
    <sortCondition ref="G5:HB5"/>
    <sortCondition ref="G3:HB3"/>
    <sortCondition ref="G2:HB2"/>
  </sortState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08"/>
  <sheetViews>
    <sheetView topLeftCell="A74" zoomScale="25" zoomScaleNormal="25" workbookViewId="0">
      <selection activeCell="S53" sqref="S53:AM100"/>
    </sheetView>
  </sheetViews>
  <sheetFormatPr defaultRowHeight="30.75" x14ac:dyDescent="0.2"/>
  <cols>
    <col min="1" max="1" width="10.5" style="126" customWidth="1"/>
    <col min="2" max="2" width="10.5" style="127" customWidth="1"/>
    <col min="3" max="4" width="10.5" style="97" customWidth="1"/>
    <col min="5" max="17" width="10.5" style="92" customWidth="1"/>
    <col min="18" max="18" width="10.5" style="97" customWidth="1"/>
    <col min="19" max="24" width="10.5" style="92" customWidth="1"/>
    <col min="25" max="25" width="10.5" style="97" customWidth="1"/>
    <col min="26" max="38" width="10.5" style="92" customWidth="1"/>
    <col min="39" max="39" width="10.5" style="97" customWidth="1"/>
  </cols>
  <sheetData>
    <row r="1" spans="1:39" s="103" customFormat="1" ht="39" customHeight="1" x14ac:dyDescent="0.35">
      <c r="A1" s="126"/>
      <c r="B1" s="127"/>
      <c r="C1" s="149" t="s">
        <v>468</v>
      </c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1"/>
    </row>
    <row r="2" spans="1:39" s="104" customFormat="1" ht="39" customHeight="1" x14ac:dyDescent="0.25">
      <c r="A2" s="126"/>
      <c r="B2" s="127"/>
      <c r="C2" s="147" t="s">
        <v>465</v>
      </c>
      <c r="D2" s="152" t="s">
        <v>459</v>
      </c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4"/>
      <c r="S2" s="152" t="s">
        <v>466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3"/>
      <c r="AJ2" s="153"/>
      <c r="AK2" s="153"/>
      <c r="AL2" s="153"/>
      <c r="AM2" s="154"/>
    </row>
    <row r="3" spans="1:39" s="104" customFormat="1" ht="39" customHeight="1" x14ac:dyDescent="0.25">
      <c r="A3" s="126"/>
      <c r="B3" s="127"/>
      <c r="C3" s="148"/>
      <c r="D3" s="125" t="s">
        <v>369</v>
      </c>
      <c r="E3" s="141" t="s">
        <v>62</v>
      </c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2"/>
      <c r="S3" s="155" t="s">
        <v>63</v>
      </c>
      <c r="T3" s="141"/>
      <c r="U3" s="141"/>
      <c r="V3" s="141"/>
      <c r="W3" s="141"/>
      <c r="X3" s="141"/>
      <c r="Y3" s="156"/>
      <c r="Z3" s="141" t="s">
        <v>62</v>
      </c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2"/>
    </row>
    <row r="4" spans="1:39" s="104" customFormat="1" ht="39" customHeight="1" x14ac:dyDescent="0.25">
      <c r="A4" s="128"/>
      <c r="B4" s="119"/>
      <c r="C4" s="120">
        <v>1</v>
      </c>
      <c r="D4" s="121">
        <v>2</v>
      </c>
      <c r="E4" s="122">
        <v>3</v>
      </c>
      <c r="F4" s="122">
        <v>4</v>
      </c>
      <c r="G4" s="122">
        <v>5</v>
      </c>
      <c r="H4" s="122">
        <v>6</v>
      </c>
      <c r="I4" s="122">
        <v>7</v>
      </c>
      <c r="J4" s="122">
        <v>8</v>
      </c>
      <c r="K4" s="122">
        <v>9</v>
      </c>
      <c r="L4" s="122">
        <v>10</v>
      </c>
      <c r="M4" s="122">
        <v>11</v>
      </c>
      <c r="N4" s="122">
        <v>12</v>
      </c>
      <c r="O4" s="122">
        <v>13</v>
      </c>
      <c r="P4" s="122">
        <v>14</v>
      </c>
      <c r="Q4" s="122">
        <v>15</v>
      </c>
      <c r="R4" s="123">
        <v>16</v>
      </c>
      <c r="S4" s="122">
        <v>17</v>
      </c>
      <c r="T4" s="122">
        <v>18</v>
      </c>
      <c r="U4" s="122">
        <v>19</v>
      </c>
      <c r="V4" s="122">
        <v>20</v>
      </c>
      <c r="W4" s="122">
        <v>21</v>
      </c>
      <c r="X4" s="122">
        <v>22</v>
      </c>
      <c r="Y4" s="124">
        <v>23</v>
      </c>
      <c r="Z4" s="122">
        <v>24</v>
      </c>
      <c r="AA4" s="122">
        <v>25</v>
      </c>
      <c r="AB4" s="122">
        <v>26</v>
      </c>
      <c r="AC4" s="122">
        <v>27</v>
      </c>
      <c r="AD4" s="122">
        <v>28</v>
      </c>
      <c r="AE4" s="122">
        <v>29</v>
      </c>
      <c r="AF4" s="122">
        <v>30</v>
      </c>
      <c r="AG4" s="122">
        <v>31</v>
      </c>
      <c r="AH4" s="122">
        <v>32</v>
      </c>
      <c r="AI4" s="122">
        <v>33</v>
      </c>
      <c r="AJ4" s="122">
        <v>34</v>
      </c>
      <c r="AK4" s="122">
        <v>35</v>
      </c>
      <c r="AL4" s="122">
        <v>36</v>
      </c>
      <c r="AM4" s="123">
        <v>37</v>
      </c>
    </row>
    <row r="5" spans="1:39" s="96" customFormat="1" ht="39" customHeight="1" x14ac:dyDescent="0.2">
      <c r="A5" s="146" t="s">
        <v>467</v>
      </c>
      <c r="B5" s="119" t="s">
        <v>465</v>
      </c>
      <c r="C5" s="110">
        <v>1</v>
      </c>
      <c r="D5" s="109">
        <v>1</v>
      </c>
      <c r="E5" s="107">
        <v>1</v>
      </c>
      <c r="F5" s="107">
        <v>1</v>
      </c>
      <c r="G5" s="107">
        <v>1</v>
      </c>
      <c r="H5" s="107">
        <v>1</v>
      </c>
      <c r="I5" s="107">
        <v>1</v>
      </c>
      <c r="J5" s="99">
        <v>0</v>
      </c>
      <c r="K5" s="99">
        <v>0</v>
      </c>
      <c r="L5" s="107">
        <v>1</v>
      </c>
      <c r="M5" s="107">
        <v>1</v>
      </c>
      <c r="N5" s="99">
        <v>0</v>
      </c>
      <c r="O5" s="99">
        <v>0</v>
      </c>
      <c r="P5" s="99">
        <v>0</v>
      </c>
      <c r="Q5" s="107">
        <v>1</v>
      </c>
      <c r="R5" s="108">
        <v>1</v>
      </c>
      <c r="S5" s="107">
        <v>1</v>
      </c>
      <c r="T5" s="107">
        <v>1</v>
      </c>
      <c r="U5" s="107">
        <v>1</v>
      </c>
      <c r="V5" s="99">
        <v>0</v>
      </c>
      <c r="W5" s="99">
        <v>0</v>
      </c>
      <c r="X5" s="99">
        <v>0</v>
      </c>
      <c r="Y5" s="109">
        <v>1</v>
      </c>
      <c r="Z5" s="107">
        <v>1</v>
      </c>
      <c r="AA5" s="107">
        <v>0</v>
      </c>
      <c r="AB5" s="107">
        <v>1</v>
      </c>
      <c r="AC5" s="107">
        <v>1</v>
      </c>
      <c r="AD5" s="99">
        <v>0</v>
      </c>
      <c r="AE5" s="99">
        <v>0</v>
      </c>
      <c r="AF5" s="99">
        <v>0</v>
      </c>
      <c r="AG5" s="107">
        <v>1</v>
      </c>
      <c r="AH5" s="99">
        <v>0</v>
      </c>
      <c r="AI5" s="99">
        <v>0</v>
      </c>
      <c r="AJ5" s="99">
        <v>0</v>
      </c>
      <c r="AK5" s="99">
        <v>0</v>
      </c>
      <c r="AL5" s="99">
        <v>0</v>
      </c>
      <c r="AM5" s="100">
        <v>0</v>
      </c>
    </row>
    <row r="6" spans="1:39" ht="39" customHeight="1" x14ac:dyDescent="0.2">
      <c r="A6" s="146"/>
      <c r="B6" s="143" t="s">
        <v>459</v>
      </c>
      <c r="C6" s="111">
        <v>1</v>
      </c>
      <c r="D6" s="102">
        <v>1</v>
      </c>
      <c r="E6" s="92">
        <v>1</v>
      </c>
      <c r="F6" s="92">
        <v>1</v>
      </c>
      <c r="G6" s="92">
        <v>1</v>
      </c>
      <c r="H6" s="92">
        <v>1</v>
      </c>
      <c r="I6" s="92">
        <v>1</v>
      </c>
      <c r="J6" s="92">
        <v>0</v>
      </c>
      <c r="K6" s="92">
        <v>0</v>
      </c>
      <c r="L6" s="92">
        <v>1</v>
      </c>
      <c r="M6" s="92">
        <v>1</v>
      </c>
      <c r="N6" s="92">
        <v>0</v>
      </c>
      <c r="O6" s="92">
        <v>0</v>
      </c>
      <c r="P6" s="93">
        <v>0</v>
      </c>
      <c r="Q6" s="92">
        <v>1</v>
      </c>
      <c r="R6" s="105">
        <v>1</v>
      </c>
      <c r="S6" s="92">
        <v>1</v>
      </c>
      <c r="T6" s="92">
        <v>1</v>
      </c>
      <c r="U6" s="92">
        <v>1</v>
      </c>
      <c r="V6" s="92">
        <v>0</v>
      </c>
      <c r="W6" s="92">
        <v>0</v>
      </c>
      <c r="X6" s="92">
        <v>0</v>
      </c>
      <c r="Y6" s="102">
        <v>1</v>
      </c>
      <c r="Z6" s="92">
        <v>1</v>
      </c>
      <c r="AA6" s="92">
        <v>1</v>
      </c>
      <c r="AB6" s="92">
        <v>1</v>
      </c>
      <c r="AC6" s="92">
        <v>1</v>
      </c>
      <c r="AD6" s="92">
        <v>0</v>
      </c>
      <c r="AE6" s="92">
        <v>0</v>
      </c>
      <c r="AF6" s="92">
        <v>0</v>
      </c>
      <c r="AG6" s="92">
        <v>1</v>
      </c>
      <c r="AH6" s="92">
        <v>0</v>
      </c>
      <c r="AI6" s="92">
        <v>0</v>
      </c>
      <c r="AJ6" s="92">
        <v>0</v>
      </c>
      <c r="AK6" s="92">
        <v>0</v>
      </c>
      <c r="AL6" s="92">
        <v>0</v>
      </c>
      <c r="AM6" s="97">
        <v>0</v>
      </c>
    </row>
    <row r="7" spans="1:39" ht="39" customHeight="1" x14ac:dyDescent="0.2">
      <c r="A7" s="146"/>
      <c r="B7" s="144"/>
      <c r="C7" s="112">
        <v>1</v>
      </c>
      <c r="D7" s="102">
        <v>1</v>
      </c>
      <c r="E7" s="92">
        <v>1</v>
      </c>
      <c r="F7" s="92">
        <v>1</v>
      </c>
      <c r="G7" s="92">
        <v>1</v>
      </c>
      <c r="H7" s="92">
        <v>1</v>
      </c>
      <c r="I7" s="92">
        <v>1</v>
      </c>
      <c r="J7" s="92">
        <v>0</v>
      </c>
      <c r="K7" s="92">
        <v>0</v>
      </c>
      <c r="L7" s="92">
        <v>1</v>
      </c>
      <c r="M7" s="92">
        <v>1</v>
      </c>
      <c r="N7" s="92">
        <v>0</v>
      </c>
      <c r="O7" s="92">
        <v>0</v>
      </c>
      <c r="P7" s="93">
        <v>0</v>
      </c>
      <c r="Q7" s="92">
        <v>1</v>
      </c>
      <c r="R7" s="105">
        <v>1</v>
      </c>
      <c r="S7" s="92">
        <v>1</v>
      </c>
      <c r="T7" s="92">
        <v>1</v>
      </c>
      <c r="U7" s="92">
        <v>1</v>
      </c>
      <c r="V7" s="92">
        <v>0</v>
      </c>
      <c r="W7" s="92">
        <v>0</v>
      </c>
      <c r="X7" s="92">
        <v>0</v>
      </c>
      <c r="Y7" s="102">
        <v>1</v>
      </c>
      <c r="Z7" s="92">
        <v>1</v>
      </c>
      <c r="AA7" s="92">
        <v>1</v>
      </c>
      <c r="AB7" s="92">
        <v>1</v>
      </c>
      <c r="AC7" s="92">
        <v>1</v>
      </c>
      <c r="AD7" s="92">
        <v>0</v>
      </c>
      <c r="AE7" s="92">
        <v>0</v>
      </c>
      <c r="AF7" s="92">
        <v>0</v>
      </c>
      <c r="AG7" s="92">
        <v>1</v>
      </c>
      <c r="AH7" s="92">
        <v>0</v>
      </c>
      <c r="AI7" s="92">
        <v>0</v>
      </c>
      <c r="AJ7" s="92">
        <v>0</v>
      </c>
      <c r="AK7" s="92">
        <v>0</v>
      </c>
      <c r="AL7" s="92">
        <v>0</v>
      </c>
      <c r="AM7" s="97">
        <v>0</v>
      </c>
    </row>
    <row r="8" spans="1:39" ht="39" customHeight="1" x14ac:dyDescent="0.2">
      <c r="A8" s="146"/>
      <c r="B8" s="144"/>
      <c r="C8" s="112">
        <v>1</v>
      </c>
      <c r="D8" s="10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0</v>
      </c>
      <c r="K8" s="92">
        <v>0</v>
      </c>
      <c r="L8" s="92">
        <v>1</v>
      </c>
      <c r="M8" s="92">
        <v>1</v>
      </c>
      <c r="N8" s="92">
        <v>0</v>
      </c>
      <c r="O8" s="92">
        <v>0</v>
      </c>
      <c r="P8" s="93">
        <v>0</v>
      </c>
      <c r="Q8" s="92">
        <v>1</v>
      </c>
      <c r="R8" s="105">
        <v>1</v>
      </c>
      <c r="S8" s="92">
        <v>1</v>
      </c>
      <c r="T8" s="92">
        <v>1</v>
      </c>
      <c r="U8" s="92">
        <v>1</v>
      </c>
      <c r="V8" s="92">
        <v>0</v>
      </c>
      <c r="W8" s="92">
        <v>0</v>
      </c>
      <c r="X8" s="92">
        <v>0</v>
      </c>
      <c r="Y8" s="102">
        <v>1</v>
      </c>
      <c r="Z8" s="92">
        <v>1</v>
      </c>
      <c r="AA8" s="92">
        <v>1</v>
      </c>
      <c r="AB8" s="92">
        <v>1</v>
      </c>
      <c r="AC8" s="92">
        <v>1</v>
      </c>
      <c r="AD8" s="92">
        <v>0</v>
      </c>
      <c r="AE8" s="92">
        <v>0</v>
      </c>
      <c r="AF8" s="92">
        <v>0</v>
      </c>
      <c r="AG8" s="92">
        <v>1</v>
      </c>
      <c r="AH8" s="92">
        <v>0</v>
      </c>
      <c r="AI8" s="92">
        <v>0</v>
      </c>
      <c r="AJ8" s="92">
        <v>0</v>
      </c>
      <c r="AK8" s="92">
        <v>0</v>
      </c>
      <c r="AL8" s="92">
        <v>0</v>
      </c>
      <c r="AM8" s="97">
        <v>0</v>
      </c>
    </row>
    <row r="9" spans="1:39" ht="39" customHeight="1" x14ac:dyDescent="0.2">
      <c r="A9" s="146"/>
      <c r="B9" s="144"/>
      <c r="C9" s="112">
        <v>1</v>
      </c>
      <c r="D9" s="10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0</v>
      </c>
      <c r="K9" s="92">
        <v>0</v>
      </c>
      <c r="L9" s="92">
        <v>1</v>
      </c>
      <c r="M9" s="92">
        <v>1</v>
      </c>
      <c r="N9" s="92">
        <v>0</v>
      </c>
      <c r="O9" s="92">
        <v>0</v>
      </c>
      <c r="P9" s="93">
        <v>0</v>
      </c>
      <c r="Q9" s="92">
        <v>1</v>
      </c>
      <c r="R9" s="105">
        <v>1</v>
      </c>
      <c r="S9" s="92">
        <v>1</v>
      </c>
      <c r="T9" s="92">
        <v>1</v>
      </c>
      <c r="U9" s="92">
        <v>1</v>
      </c>
      <c r="V9" s="92">
        <v>0</v>
      </c>
      <c r="W9" s="92">
        <v>0</v>
      </c>
      <c r="X9" s="92">
        <v>0</v>
      </c>
      <c r="Y9" s="102">
        <v>1</v>
      </c>
      <c r="Z9" s="92">
        <v>1</v>
      </c>
      <c r="AA9" s="92">
        <v>1</v>
      </c>
      <c r="AB9" s="92">
        <v>1</v>
      </c>
      <c r="AC9" s="92">
        <v>1</v>
      </c>
      <c r="AD9" s="92">
        <v>0</v>
      </c>
      <c r="AE9" s="92">
        <v>0</v>
      </c>
      <c r="AF9" s="92">
        <v>0</v>
      </c>
      <c r="AG9" s="92">
        <v>1</v>
      </c>
      <c r="AH9" s="92">
        <v>0</v>
      </c>
      <c r="AI9" s="92">
        <v>0</v>
      </c>
      <c r="AJ9" s="92">
        <v>0</v>
      </c>
      <c r="AK9" s="92">
        <v>0</v>
      </c>
      <c r="AL9" s="92">
        <v>0</v>
      </c>
      <c r="AM9" s="97">
        <v>0</v>
      </c>
    </row>
    <row r="10" spans="1:39" ht="39" customHeight="1" x14ac:dyDescent="0.2">
      <c r="A10" s="146"/>
      <c r="B10" s="144"/>
      <c r="C10" s="112">
        <v>1</v>
      </c>
      <c r="D10" s="10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0</v>
      </c>
      <c r="K10" s="92">
        <v>0</v>
      </c>
      <c r="L10" s="92">
        <v>1</v>
      </c>
      <c r="M10" s="92">
        <v>1</v>
      </c>
      <c r="N10" s="92">
        <v>0</v>
      </c>
      <c r="O10" s="92">
        <v>0</v>
      </c>
      <c r="P10" s="93">
        <v>0</v>
      </c>
      <c r="Q10" s="92">
        <v>1</v>
      </c>
      <c r="R10" s="105">
        <v>1</v>
      </c>
      <c r="S10" s="92">
        <v>1</v>
      </c>
      <c r="T10" s="92">
        <v>1</v>
      </c>
      <c r="U10" s="92">
        <v>1</v>
      </c>
      <c r="V10" s="92">
        <v>0</v>
      </c>
      <c r="W10" s="92">
        <v>0</v>
      </c>
      <c r="X10" s="92">
        <v>0</v>
      </c>
      <c r="Y10" s="102">
        <v>1</v>
      </c>
      <c r="Z10" s="92">
        <v>1</v>
      </c>
      <c r="AA10" s="92">
        <v>1</v>
      </c>
      <c r="AB10" s="92">
        <v>1</v>
      </c>
      <c r="AC10" s="92">
        <v>1</v>
      </c>
      <c r="AD10" s="92">
        <v>0</v>
      </c>
      <c r="AE10" s="92">
        <v>0</v>
      </c>
      <c r="AF10" s="92">
        <v>0</v>
      </c>
      <c r="AG10" s="92">
        <v>1</v>
      </c>
      <c r="AH10" s="92">
        <v>0</v>
      </c>
      <c r="AI10" s="92">
        <v>0</v>
      </c>
      <c r="AJ10" s="92">
        <v>0</v>
      </c>
      <c r="AK10" s="92">
        <v>0</v>
      </c>
      <c r="AL10" s="92">
        <v>0</v>
      </c>
      <c r="AM10" s="97">
        <v>0</v>
      </c>
    </row>
    <row r="11" spans="1:39" ht="39" customHeight="1" x14ac:dyDescent="0.2">
      <c r="A11" s="146"/>
      <c r="B11" s="144"/>
      <c r="C11" s="112">
        <v>1</v>
      </c>
      <c r="D11" s="102">
        <v>1</v>
      </c>
      <c r="E11" s="92">
        <v>1</v>
      </c>
      <c r="F11" s="92">
        <v>1</v>
      </c>
      <c r="G11" s="92">
        <v>1</v>
      </c>
      <c r="H11" s="92">
        <v>1</v>
      </c>
      <c r="I11" s="92">
        <v>1</v>
      </c>
      <c r="J11" s="92">
        <v>0</v>
      </c>
      <c r="K11" s="92">
        <v>0</v>
      </c>
      <c r="L11" s="92">
        <v>1</v>
      </c>
      <c r="M11" s="92">
        <v>1</v>
      </c>
      <c r="N11" s="92">
        <v>0</v>
      </c>
      <c r="O11" s="92">
        <v>0</v>
      </c>
      <c r="P11" s="93">
        <v>0</v>
      </c>
      <c r="Q11" s="92">
        <v>1</v>
      </c>
      <c r="R11" s="105">
        <v>1</v>
      </c>
      <c r="S11" s="92">
        <v>1</v>
      </c>
      <c r="T11" s="92">
        <v>1</v>
      </c>
      <c r="U11" s="92">
        <v>1</v>
      </c>
      <c r="V11" s="92">
        <v>0</v>
      </c>
      <c r="W11" s="92">
        <v>0</v>
      </c>
      <c r="X11" s="92">
        <v>0</v>
      </c>
      <c r="Y11" s="102">
        <v>1</v>
      </c>
      <c r="Z11" s="92">
        <v>1</v>
      </c>
      <c r="AA11" s="92">
        <v>1</v>
      </c>
      <c r="AB11" s="92">
        <v>1</v>
      </c>
      <c r="AC11" s="92">
        <v>1</v>
      </c>
      <c r="AD11" s="92">
        <v>0</v>
      </c>
      <c r="AE11" s="92">
        <v>0</v>
      </c>
      <c r="AF11" s="92">
        <v>0</v>
      </c>
      <c r="AG11" s="92">
        <v>1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7">
        <v>0</v>
      </c>
    </row>
    <row r="12" spans="1:39" ht="39" customHeight="1" x14ac:dyDescent="0.2">
      <c r="A12" s="146"/>
      <c r="B12" s="144"/>
      <c r="C12" s="112">
        <v>1</v>
      </c>
      <c r="D12" s="102">
        <v>0</v>
      </c>
      <c r="E12" s="92">
        <v>1</v>
      </c>
      <c r="F12" s="92">
        <v>1</v>
      </c>
      <c r="G12" s="92">
        <v>1</v>
      </c>
      <c r="H12" s="92">
        <v>1</v>
      </c>
      <c r="I12" s="92">
        <v>1</v>
      </c>
      <c r="J12" s="92">
        <v>0</v>
      </c>
      <c r="K12" s="92">
        <v>0</v>
      </c>
      <c r="L12" s="92">
        <v>1</v>
      </c>
      <c r="M12" s="92">
        <v>1</v>
      </c>
      <c r="N12" s="92">
        <v>0</v>
      </c>
      <c r="O12" s="92">
        <v>0</v>
      </c>
      <c r="P12" s="93">
        <v>0</v>
      </c>
      <c r="Q12" s="92">
        <v>1</v>
      </c>
      <c r="R12" s="105">
        <v>1</v>
      </c>
      <c r="S12" s="92">
        <v>1</v>
      </c>
      <c r="T12" s="92">
        <v>1</v>
      </c>
      <c r="U12" s="92">
        <v>1</v>
      </c>
      <c r="V12" s="92">
        <v>0</v>
      </c>
      <c r="W12" s="92">
        <v>0</v>
      </c>
      <c r="X12" s="92">
        <v>0</v>
      </c>
      <c r="Y12" s="102">
        <v>1</v>
      </c>
      <c r="Z12" s="92">
        <v>1</v>
      </c>
      <c r="AA12" s="92">
        <v>1</v>
      </c>
      <c r="AB12" s="92">
        <v>1</v>
      </c>
      <c r="AC12" s="92">
        <v>1</v>
      </c>
      <c r="AD12" s="92">
        <v>0</v>
      </c>
      <c r="AE12" s="92">
        <v>0</v>
      </c>
      <c r="AF12" s="92">
        <v>0</v>
      </c>
      <c r="AG12" s="92">
        <v>1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7">
        <v>0</v>
      </c>
    </row>
    <row r="13" spans="1:39" ht="39" customHeight="1" x14ac:dyDescent="0.2">
      <c r="A13" s="146"/>
      <c r="B13" s="144"/>
      <c r="C13" s="112">
        <v>1</v>
      </c>
      <c r="D13" s="102">
        <v>1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1</v>
      </c>
      <c r="M13" s="92">
        <v>1</v>
      </c>
      <c r="N13" s="92">
        <v>0</v>
      </c>
      <c r="O13" s="92">
        <v>0</v>
      </c>
      <c r="P13" s="93">
        <v>0</v>
      </c>
      <c r="Q13" s="92">
        <v>1</v>
      </c>
      <c r="R13" s="105">
        <v>1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10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7">
        <v>0</v>
      </c>
    </row>
    <row r="14" spans="1:39" ht="39" customHeight="1" x14ac:dyDescent="0.2">
      <c r="A14" s="146"/>
      <c r="B14" s="144"/>
      <c r="C14" s="112">
        <v>1</v>
      </c>
      <c r="D14" s="10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0</v>
      </c>
      <c r="K14" s="92">
        <v>0</v>
      </c>
      <c r="L14" s="92">
        <v>1</v>
      </c>
      <c r="M14" s="92">
        <v>1</v>
      </c>
      <c r="N14" s="92">
        <v>0</v>
      </c>
      <c r="O14" s="92">
        <v>0</v>
      </c>
      <c r="P14" s="93">
        <v>0</v>
      </c>
      <c r="Q14" s="92">
        <v>1</v>
      </c>
      <c r="R14" s="105">
        <v>1</v>
      </c>
      <c r="S14" s="92">
        <v>1</v>
      </c>
      <c r="T14" s="92">
        <v>1</v>
      </c>
      <c r="U14" s="92">
        <v>1</v>
      </c>
      <c r="V14" s="92">
        <v>0</v>
      </c>
      <c r="W14" s="92">
        <v>0</v>
      </c>
      <c r="X14" s="92">
        <v>0</v>
      </c>
      <c r="Y14" s="102">
        <v>1</v>
      </c>
      <c r="Z14" s="92">
        <v>1</v>
      </c>
      <c r="AA14" s="92">
        <v>1</v>
      </c>
      <c r="AB14" s="92">
        <v>1</v>
      </c>
      <c r="AC14" s="92">
        <v>1</v>
      </c>
      <c r="AD14" s="92">
        <v>0</v>
      </c>
      <c r="AE14" s="92">
        <v>0</v>
      </c>
      <c r="AF14" s="92">
        <v>0</v>
      </c>
      <c r="AG14" s="92">
        <v>1</v>
      </c>
      <c r="AH14" s="92">
        <v>0</v>
      </c>
      <c r="AI14" s="92">
        <v>0</v>
      </c>
      <c r="AJ14" s="92">
        <v>0</v>
      </c>
      <c r="AK14" s="92">
        <v>0</v>
      </c>
      <c r="AL14" s="92">
        <v>0</v>
      </c>
      <c r="AM14" s="97">
        <v>0</v>
      </c>
    </row>
    <row r="15" spans="1:39" ht="39" customHeight="1" x14ac:dyDescent="0.2">
      <c r="A15" s="146"/>
      <c r="B15" s="144"/>
      <c r="C15" s="112">
        <v>1</v>
      </c>
      <c r="D15" s="10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0</v>
      </c>
      <c r="K15" s="92">
        <v>0</v>
      </c>
      <c r="L15" s="92">
        <v>1</v>
      </c>
      <c r="M15" s="92">
        <v>1</v>
      </c>
      <c r="N15" s="92">
        <v>0</v>
      </c>
      <c r="O15" s="92">
        <v>0</v>
      </c>
      <c r="P15" s="93">
        <v>0</v>
      </c>
      <c r="Q15" s="92">
        <v>1</v>
      </c>
      <c r="R15" s="105">
        <v>1</v>
      </c>
      <c r="S15" s="92">
        <v>1</v>
      </c>
      <c r="T15" s="92">
        <v>1</v>
      </c>
      <c r="U15" s="92">
        <v>1</v>
      </c>
      <c r="V15" s="92">
        <v>0</v>
      </c>
      <c r="W15" s="92">
        <v>0</v>
      </c>
      <c r="X15" s="92">
        <v>0</v>
      </c>
      <c r="Y15" s="102">
        <v>1</v>
      </c>
      <c r="Z15" s="92">
        <v>1</v>
      </c>
      <c r="AA15" s="92">
        <v>1</v>
      </c>
      <c r="AB15" s="92">
        <v>1</v>
      </c>
      <c r="AC15" s="92">
        <v>1</v>
      </c>
      <c r="AD15" s="92">
        <v>0</v>
      </c>
      <c r="AE15" s="92">
        <v>0</v>
      </c>
      <c r="AF15" s="92">
        <v>0</v>
      </c>
      <c r="AG15" s="92">
        <v>1</v>
      </c>
      <c r="AH15" s="92">
        <v>0</v>
      </c>
      <c r="AI15" s="92">
        <v>0</v>
      </c>
      <c r="AJ15" s="92">
        <v>0</v>
      </c>
      <c r="AK15" s="92">
        <v>0</v>
      </c>
      <c r="AL15" s="92">
        <v>0</v>
      </c>
      <c r="AM15" s="97">
        <v>0</v>
      </c>
    </row>
    <row r="16" spans="1:39" ht="39" customHeight="1" x14ac:dyDescent="0.2">
      <c r="A16" s="146"/>
      <c r="B16" s="144"/>
      <c r="C16" s="112">
        <v>1</v>
      </c>
      <c r="D16" s="102">
        <v>0</v>
      </c>
      <c r="E16" s="92">
        <v>1</v>
      </c>
      <c r="F16" s="92">
        <v>1</v>
      </c>
      <c r="G16" s="92">
        <v>1</v>
      </c>
      <c r="H16" s="92">
        <v>1</v>
      </c>
      <c r="I16" s="92">
        <v>1</v>
      </c>
      <c r="J16" s="92">
        <v>0</v>
      </c>
      <c r="K16" s="92">
        <v>0</v>
      </c>
      <c r="L16" s="92">
        <v>1</v>
      </c>
      <c r="M16" s="92">
        <v>1</v>
      </c>
      <c r="N16" s="92">
        <v>0</v>
      </c>
      <c r="O16" s="92">
        <v>0</v>
      </c>
      <c r="P16" s="93">
        <v>0</v>
      </c>
      <c r="Q16" s="92">
        <v>1</v>
      </c>
      <c r="R16" s="105">
        <v>1</v>
      </c>
      <c r="S16" s="92">
        <v>0</v>
      </c>
      <c r="T16" s="92">
        <v>1</v>
      </c>
      <c r="U16" s="92">
        <v>1</v>
      </c>
      <c r="V16" s="92">
        <v>0</v>
      </c>
      <c r="W16" s="92">
        <v>0</v>
      </c>
      <c r="X16" s="92">
        <v>0</v>
      </c>
      <c r="Y16" s="102">
        <v>1</v>
      </c>
      <c r="Z16" s="92">
        <v>1</v>
      </c>
      <c r="AA16" s="92">
        <v>1</v>
      </c>
      <c r="AB16" s="92">
        <v>1</v>
      </c>
      <c r="AC16" s="92">
        <v>1</v>
      </c>
      <c r="AD16" s="92">
        <v>0</v>
      </c>
      <c r="AE16" s="92">
        <v>0</v>
      </c>
      <c r="AF16" s="92">
        <v>0</v>
      </c>
      <c r="AG16" s="92">
        <v>1</v>
      </c>
      <c r="AH16" s="92">
        <v>0</v>
      </c>
      <c r="AI16" s="92">
        <v>0</v>
      </c>
      <c r="AJ16" s="92">
        <v>0</v>
      </c>
      <c r="AK16" s="92">
        <v>0</v>
      </c>
      <c r="AL16" s="92">
        <v>0</v>
      </c>
      <c r="AM16" s="97">
        <v>0</v>
      </c>
    </row>
    <row r="17" spans="1:39" ht="39" customHeight="1" x14ac:dyDescent="0.2">
      <c r="A17" s="146"/>
      <c r="B17" s="144"/>
      <c r="C17" s="112">
        <v>1</v>
      </c>
      <c r="D17" s="102">
        <v>1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92">
        <v>0</v>
      </c>
      <c r="L17" s="92">
        <v>0</v>
      </c>
      <c r="M17" s="92">
        <v>0</v>
      </c>
      <c r="N17" s="92">
        <v>0</v>
      </c>
      <c r="O17" s="92">
        <v>0</v>
      </c>
      <c r="P17" s="93">
        <v>0</v>
      </c>
      <c r="Q17" s="92">
        <v>1</v>
      </c>
      <c r="R17" s="105">
        <v>1</v>
      </c>
      <c r="S17" s="92">
        <v>1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102">
        <v>1</v>
      </c>
      <c r="Z17" s="92">
        <v>1</v>
      </c>
      <c r="AA17" s="92">
        <v>1</v>
      </c>
      <c r="AB17" s="92">
        <v>1</v>
      </c>
      <c r="AC17" s="92">
        <v>0</v>
      </c>
      <c r="AD17" s="92">
        <v>0</v>
      </c>
      <c r="AE17" s="92">
        <v>0</v>
      </c>
      <c r="AF17" s="92">
        <v>0</v>
      </c>
      <c r="AG17" s="92">
        <v>0</v>
      </c>
      <c r="AH17" s="92">
        <v>0</v>
      </c>
      <c r="AI17" s="92">
        <v>0</v>
      </c>
      <c r="AJ17" s="92">
        <v>0</v>
      </c>
      <c r="AK17" s="92">
        <v>0</v>
      </c>
      <c r="AL17" s="92">
        <v>0</v>
      </c>
      <c r="AM17" s="97">
        <v>0</v>
      </c>
    </row>
    <row r="18" spans="1:39" ht="39" customHeight="1" x14ac:dyDescent="0.2">
      <c r="A18" s="146"/>
      <c r="B18" s="144"/>
      <c r="C18" s="112">
        <v>1</v>
      </c>
      <c r="D18" s="102">
        <v>1</v>
      </c>
      <c r="E18" s="92">
        <v>1</v>
      </c>
      <c r="F18" s="92">
        <v>1</v>
      </c>
      <c r="G18" s="92">
        <v>1</v>
      </c>
      <c r="H18" s="92">
        <v>1</v>
      </c>
      <c r="I18" s="92">
        <v>1</v>
      </c>
      <c r="J18" s="92">
        <v>0</v>
      </c>
      <c r="K18" s="92">
        <v>0</v>
      </c>
      <c r="L18" s="92">
        <v>1</v>
      </c>
      <c r="M18" s="92">
        <v>1</v>
      </c>
      <c r="N18" s="92">
        <v>0</v>
      </c>
      <c r="O18" s="92">
        <v>0</v>
      </c>
      <c r="P18" s="93">
        <v>0</v>
      </c>
      <c r="Q18" s="92">
        <v>1</v>
      </c>
      <c r="R18" s="105">
        <v>1</v>
      </c>
      <c r="S18" s="92">
        <v>1</v>
      </c>
      <c r="T18" s="92">
        <v>1</v>
      </c>
      <c r="U18" s="92">
        <v>1</v>
      </c>
      <c r="V18" s="92">
        <v>0</v>
      </c>
      <c r="W18" s="92">
        <v>0</v>
      </c>
      <c r="X18" s="92">
        <v>0</v>
      </c>
      <c r="Y18" s="102">
        <v>1</v>
      </c>
      <c r="Z18" s="92">
        <v>1</v>
      </c>
      <c r="AA18" s="92">
        <v>1</v>
      </c>
      <c r="AB18" s="92">
        <v>1</v>
      </c>
      <c r="AC18" s="92">
        <v>1</v>
      </c>
      <c r="AD18" s="92">
        <v>0</v>
      </c>
      <c r="AE18" s="92">
        <v>0</v>
      </c>
      <c r="AF18" s="92">
        <v>0</v>
      </c>
      <c r="AG18" s="92">
        <v>1</v>
      </c>
      <c r="AH18" s="92">
        <v>0</v>
      </c>
      <c r="AI18" s="92">
        <v>0</v>
      </c>
      <c r="AJ18" s="92">
        <v>0</v>
      </c>
      <c r="AK18" s="92">
        <v>0</v>
      </c>
      <c r="AL18" s="92">
        <v>0</v>
      </c>
      <c r="AM18" s="97">
        <v>0</v>
      </c>
    </row>
    <row r="19" spans="1:39" ht="39" customHeight="1" x14ac:dyDescent="0.2">
      <c r="A19" s="146"/>
      <c r="B19" s="144"/>
      <c r="C19" s="112">
        <v>1</v>
      </c>
      <c r="D19" s="102">
        <v>0</v>
      </c>
      <c r="E19" s="92">
        <v>1</v>
      </c>
      <c r="F19" s="92">
        <v>1</v>
      </c>
      <c r="G19" s="92">
        <v>1</v>
      </c>
      <c r="H19" s="92">
        <v>1</v>
      </c>
      <c r="I19" s="92">
        <v>1</v>
      </c>
      <c r="J19" s="92">
        <v>0</v>
      </c>
      <c r="K19" s="92">
        <v>0</v>
      </c>
      <c r="L19" s="92">
        <v>1</v>
      </c>
      <c r="M19" s="92">
        <v>1</v>
      </c>
      <c r="N19" s="92">
        <v>0</v>
      </c>
      <c r="O19" s="92">
        <v>0</v>
      </c>
      <c r="P19" s="93">
        <v>0</v>
      </c>
      <c r="Q19" s="92">
        <v>1</v>
      </c>
      <c r="R19" s="105">
        <v>1</v>
      </c>
      <c r="S19" s="92">
        <v>1</v>
      </c>
      <c r="T19" s="92">
        <v>1</v>
      </c>
      <c r="U19" s="92">
        <v>1</v>
      </c>
      <c r="V19" s="92">
        <v>0</v>
      </c>
      <c r="W19" s="92">
        <v>0</v>
      </c>
      <c r="X19" s="92">
        <v>0</v>
      </c>
      <c r="Y19" s="102">
        <v>1</v>
      </c>
      <c r="Z19" s="92">
        <v>1</v>
      </c>
      <c r="AA19" s="92">
        <v>1</v>
      </c>
      <c r="AB19" s="92">
        <v>1</v>
      </c>
      <c r="AC19" s="92">
        <v>1</v>
      </c>
      <c r="AD19" s="92">
        <v>0</v>
      </c>
      <c r="AE19" s="92">
        <v>0</v>
      </c>
      <c r="AF19" s="92">
        <v>0</v>
      </c>
      <c r="AG19" s="92">
        <v>1</v>
      </c>
      <c r="AH19" s="92">
        <v>0</v>
      </c>
      <c r="AI19" s="92">
        <v>0</v>
      </c>
      <c r="AJ19" s="92">
        <v>0</v>
      </c>
      <c r="AK19" s="92">
        <v>0</v>
      </c>
      <c r="AL19" s="92">
        <v>0</v>
      </c>
      <c r="AM19" s="97">
        <v>0</v>
      </c>
    </row>
    <row r="20" spans="1:39" ht="39" customHeight="1" x14ac:dyDescent="0.2">
      <c r="A20" s="146"/>
      <c r="B20" s="144"/>
      <c r="C20" s="112">
        <v>1</v>
      </c>
      <c r="D20" s="102">
        <v>0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3">
        <v>0</v>
      </c>
      <c r="Q20" s="92">
        <v>1</v>
      </c>
      <c r="R20" s="105">
        <v>1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102">
        <v>1</v>
      </c>
      <c r="Z20" s="92">
        <v>0</v>
      </c>
      <c r="AA20" s="92">
        <v>0</v>
      </c>
      <c r="AB20" s="92">
        <v>0</v>
      </c>
      <c r="AC20" s="92">
        <v>0</v>
      </c>
      <c r="AD20" s="92">
        <v>1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7">
        <v>1</v>
      </c>
    </row>
    <row r="21" spans="1:39" ht="39" customHeight="1" x14ac:dyDescent="0.2">
      <c r="A21" s="146"/>
      <c r="B21" s="144"/>
      <c r="C21" s="112">
        <v>1</v>
      </c>
      <c r="D21" s="102">
        <v>1</v>
      </c>
      <c r="E21" s="92">
        <v>1</v>
      </c>
      <c r="F21" s="92">
        <v>1</v>
      </c>
      <c r="G21" s="92">
        <v>1</v>
      </c>
      <c r="H21" s="92">
        <v>1</v>
      </c>
      <c r="I21" s="92">
        <v>1</v>
      </c>
      <c r="J21" s="92">
        <v>0</v>
      </c>
      <c r="K21" s="92">
        <v>0</v>
      </c>
      <c r="L21" s="92">
        <v>1</v>
      </c>
      <c r="M21" s="92">
        <v>1</v>
      </c>
      <c r="N21" s="92">
        <v>0</v>
      </c>
      <c r="O21" s="92">
        <v>0</v>
      </c>
      <c r="P21" s="93">
        <v>0</v>
      </c>
      <c r="Q21" s="92">
        <v>1</v>
      </c>
      <c r="R21" s="105">
        <v>1</v>
      </c>
      <c r="S21" s="92">
        <v>1</v>
      </c>
      <c r="T21" s="92">
        <v>1</v>
      </c>
      <c r="U21" s="92">
        <v>1</v>
      </c>
      <c r="V21" s="92">
        <v>0</v>
      </c>
      <c r="W21" s="92">
        <v>0</v>
      </c>
      <c r="X21" s="92">
        <v>0</v>
      </c>
      <c r="Y21" s="102">
        <v>1</v>
      </c>
      <c r="Z21" s="92">
        <v>1</v>
      </c>
      <c r="AA21" s="92">
        <v>1</v>
      </c>
      <c r="AB21" s="92">
        <v>1</v>
      </c>
      <c r="AC21" s="92">
        <v>1</v>
      </c>
      <c r="AD21" s="92">
        <v>0</v>
      </c>
      <c r="AE21" s="92">
        <v>0</v>
      </c>
      <c r="AF21" s="92">
        <v>0</v>
      </c>
      <c r="AG21" s="92">
        <v>1</v>
      </c>
      <c r="AH21" s="92">
        <v>0</v>
      </c>
      <c r="AI21" s="92">
        <v>0</v>
      </c>
      <c r="AJ21" s="92">
        <v>0</v>
      </c>
      <c r="AK21" s="92">
        <v>0</v>
      </c>
      <c r="AL21" s="92">
        <v>0</v>
      </c>
      <c r="AM21" s="97">
        <v>0</v>
      </c>
    </row>
    <row r="22" spans="1:39" ht="39" customHeight="1" x14ac:dyDescent="0.2">
      <c r="A22" s="146"/>
      <c r="B22" s="144"/>
      <c r="C22" s="112">
        <v>1</v>
      </c>
      <c r="D22" s="102">
        <v>1</v>
      </c>
      <c r="E22" s="92">
        <v>1</v>
      </c>
      <c r="F22" s="92">
        <v>1</v>
      </c>
      <c r="G22" s="92">
        <v>1</v>
      </c>
      <c r="H22" s="92">
        <v>1</v>
      </c>
      <c r="I22" s="92">
        <v>1</v>
      </c>
      <c r="J22" s="92">
        <v>0</v>
      </c>
      <c r="K22" s="92">
        <v>0</v>
      </c>
      <c r="L22" s="92">
        <v>1</v>
      </c>
      <c r="M22" s="92">
        <v>1</v>
      </c>
      <c r="N22" s="92">
        <v>0</v>
      </c>
      <c r="O22" s="92">
        <v>0</v>
      </c>
      <c r="P22" s="93">
        <v>0</v>
      </c>
      <c r="Q22" s="92">
        <v>1</v>
      </c>
      <c r="R22" s="105">
        <v>1</v>
      </c>
      <c r="S22" s="92">
        <v>1</v>
      </c>
      <c r="T22" s="92">
        <v>0</v>
      </c>
      <c r="U22" s="92">
        <v>1</v>
      </c>
      <c r="V22" s="92">
        <v>0</v>
      </c>
      <c r="W22" s="92">
        <v>0</v>
      </c>
      <c r="X22" s="92">
        <v>0</v>
      </c>
      <c r="Y22" s="102">
        <v>1</v>
      </c>
      <c r="Z22" s="92">
        <v>1</v>
      </c>
      <c r="AA22" s="92">
        <v>1</v>
      </c>
      <c r="AB22" s="92">
        <v>1</v>
      </c>
      <c r="AC22" s="92">
        <v>1</v>
      </c>
      <c r="AD22" s="92">
        <v>0</v>
      </c>
      <c r="AE22" s="92">
        <v>0</v>
      </c>
      <c r="AF22" s="92">
        <v>0</v>
      </c>
      <c r="AG22" s="92">
        <v>1</v>
      </c>
      <c r="AH22" s="92">
        <v>0</v>
      </c>
      <c r="AI22" s="92">
        <v>0</v>
      </c>
      <c r="AJ22" s="92">
        <v>0</v>
      </c>
      <c r="AK22" s="92">
        <v>0</v>
      </c>
      <c r="AL22" s="92">
        <v>0</v>
      </c>
      <c r="AM22" s="97">
        <v>0</v>
      </c>
    </row>
    <row r="23" spans="1:39" ht="39" customHeight="1" x14ac:dyDescent="0.2">
      <c r="A23" s="146"/>
      <c r="B23" s="144"/>
      <c r="C23" s="112">
        <v>1</v>
      </c>
      <c r="D23" s="102">
        <v>1</v>
      </c>
      <c r="E23" s="92">
        <v>1</v>
      </c>
      <c r="F23" s="92">
        <v>1</v>
      </c>
      <c r="G23" s="92">
        <v>1</v>
      </c>
      <c r="H23" s="92">
        <v>1</v>
      </c>
      <c r="I23" s="92">
        <v>1</v>
      </c>
      <c r="J23" s="92">
        <v>0</v>
      </c>
      <c r="K23" s="92">
        <v>0</v>
      </c>
      <c r="L23" s="92">
        <v>1</v>
      </c>
      <c r="M23" s="92">
        <v>1</v>
      </c>
      <c r="N23" s="92">
        <v>0</v>
      </c>
      <c r="O23" s="92">
        <v>0</v>
      </c>
      <c r="P23" s="93">
        <v>0</v>
      </c>
      <c r="Q23" s="92">
        <v>1</v>
      </c>
      <c r="R23" s="105">
        <v>1</v>
      </c>
      <c r="S23" s="92">
        <v>0</v>
      </c>
      <c r="T23" s="92">
        <v>1</v>
      </c>
      <c r="U23" s="92">
        <v>1</v>
      </c>
      <c r="V23" s="92">
        <v>0</v>
      </c>
      <c r="W23" s="92">
        <v>0</v>
      </c>
      <c r="X23" s="92">
        <v>0</v>
      </c>
      <c r="Y23" s="102">
        <v>1</v>
      </c>
      <c r="Z23" s="92">
        <v>1</v>
      </c>
      <c r="AA23" s="92">
        <v>1</v>
      </c>
      <c r="AB23" s="92">
        <v>1</v>
      </c>
      <c r="AC23" s="92">
        <v>1</v>
      </c>
      <c r="AD23" s="92">
        <v>0</v>
      </c>
      <c r="AE23" s="92">
        <v>0</v>
      </c>
      <c r="AF23" s="92">
        <v>0</v>
      </c>
      <c r="AG23" s="92">
        <v>1</v>
      </c>
      <c r="AH23" s="92">
        <v>0</v>
      </c>
      <c r="AI23" s="92">
        <v>0</v>
      </c>
      <c r="AJ23" s="92">
        <v>0</v>
      </c>
      <c r="AK23" s="92">
        <v>0</v>
      </c>
      <c r="AL23" s="92">
        <v>0</v>
      </c>
      <c r="AM23" s="97">
        <v>0</v>
      </c>
    </row>
    <row r="24" spans="1:39" ht="39" customHeight="1" x14ac:dyDescent="0.2">
      <c r="A24" s="146"/>
      <c r="B24" s="144"/>
      <c r="C24" s="112">
        <v>1</v>
      </c>
      <c r="D24" s="102">
        <v>1</v>
      </c>
      <c r="E24" s="92">
        <v>1</v>
      </c>
      <c r="F24" s="92">
        <v>1</v>
      </c>
      <c r="G24" s="92">
        <v>1</v>
      </c>
      <c r="H24" s="92">
        <v>1</v>
      </c>
      <c r="I24" s="92">
        <v>1</v>
      </c>
      <c r="J24" s="92">
        <v>0</v>
      </c>
      <c r="K24" s="92">
        <v>0</v>
      </c>
      <c r="L24" s="92">
        <v>1</v>
      </c>
      <c r="M24" s="92">
        <v>1</v>
      </c>
      <c r="N24" s="92">
        <v>0</v>
      </c>
      <c r="O24" s="92">
        <v>0</v>
      </c>
      <c r="P24" s="93">
        <v>0</v>
      </c>
      <c r="Q24" s="92">
        <v>1</v>
      </c>
      <c r="R24" s="105">
        <v>1</v>
      </c>
      <c r="S24" s="92">
        <v>1</v>
      </c>
      <c r="T24" s="92">
        <v>1</v>
      </c>
      <c r="U24" s="92">
        <v>1</v>
      </c>
      <c r="V24" s="92">
        <v>0</v>
      </c>
      <c r="W24" s="92">
        <v>0</v>
      </c>
      <c r="X24" s="92">
        <v>0</v>
      </c>
      <c r="Y24" s="102">
        <v>1</v>
      </c>
      <c r="Z24" s="92">
        <v>1</v>
      </c>
      <c r="AA24" s="92">
        <v>1</v>
      </c>
      <c r="AB24" s="92">
        <v>1</v>
      </c>
      <c r="AC24" s="92">
        <v>1</v>
      </c>
      <c r="AD24" s="92">
        <v>0</v>
      </c>
      <c r="AE24" s="92">
        <v>0</v>
      </c>
      <c r="AF24" s="92">
        <v>0</v>
      </c>
      <c r="AG24" s="92">
        <v>1</v>
      </c>
      <c r="AH24" s="92">
        <v>0</v>
      </c>
      <c r="AI24" s="92">
        <v>0</v>
      </c>
      <c r="AJ24" s="92">
        <v>0</v>
      </c>
      <c r="AK24" s="92">
        <v>0</v>
      </c>
      <c r="AL24" s="92">
        <v>0</v>
      </c>
      <c r="AM24" s="97">
        <v>0</v>
      </c>
    </row>
    <row r="25" spans="1:39" ht="39" customHeight="1" x14ac:dyDescent="0.2">
      <c r="A25" s="146"/>
      <c r="B25" s="144"/>
      <c r="C25" s="112">
        <v>1</v>
      </c>
      <c r="D25" s="102">
        <v>1</v>
      </c>
      <c r="E25" s="92">
        <v>0</v>
      </c>
      <c r="F25" s="92">
        <v>0</v>
      </c>
      <c r="G25" s="92">
        <v>1</v>
      </c>
      <c r="H25" s="92">
        <v>1</v>
      </c>
      <c r="I25" s="92">
        <v>1</v>
      </c>
      <c r="J25" s="92">
        <v>0</v>
      </c>
      <c r="K25" s="92">
        <v>0</v>
      </c>
      <c r="L25" s="92">
        <v>1</v>
      </c>
      <c r="M25" s="92">
        <v>1</v>
      </c>
      <c r="N25" s="92">
        <v>0</v>
      </c>
      <c r="O25" s="92">
        <v>0</v>
      </c>
      <c r="P25" s="93">
        <v>0</v>
      </c>
      <c r="Q25" s="92">
        <v>1</v>
      </c>
      <c r="R25" s="105">
        <v>1</v>
      </c>
      <c r="S25" s="92">
        <v>1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102">
        <v>0</v>
      </c>
      <c r="Z25" s="92">
        <v>1</v>
      </c>
      <c r="AA25" s="92">
        <v>1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  <c r="AG25" s="92">
        <v>0</v>
      </c>
      <c r="AH25" s="92">
        <v>0</v>
      </c>
      <c r="AI25" s="92">
        <v>0</v>
      </c>
      <c r="AJ25" s="92">
        <v>0</v>
      </c>
      <c r="AK25" s="92">
        <v>0</v>
      </c>
      <c r="AL25" s="92">
        <v>0</v>
      </c>
      <c r="AM25" s="97">
        <v>0</v>
      </c>
    </row>
    <row r="26" spans="1:39" ht="39" customHeight="1" x14ac:dyDescent="0.2">
      <c r="A26" s="146"/>
      <c r="B26" s="144"/>
      <c r="C26" s="112">
        <v>1</v>
      </c>
      <c r="D26" s="102">
        <v>1</v>
      </c>
      <c r="E26" s="92">
        <v>0</v>
      </c>
      <c r="F26" s="92">
        <v>1</v>
      </c>
      <c r="G26" s="92">
        <v>1</v>
      </c>
      <c r="H26" s="92">
        <v>1</v>
      </c>
      <c r="I26" s="92">
        <v>1</v>
      </c>
      <c r="J26" s="92">
        <v>0</v>
      </c>
      <c r="K26" s="92">
        <v>0</v>
      </c>
      <c r="L26" s="92">
        <v>1</v>
      </c>
      <c r="M26" s="92">
        <v>1</v>
      </c>
      <c r="N26" s="92">
        <v>0</v>
      </c>
      <c r="O26" s="92">
        <v>0</v>
      </c>
      <c r="P26" s="93">
        <v>0</v>
      </c>
      <c r="Q26" s="92">
        <v>1</v>
      </c>
      <c r="R26" s="105">
        <v>1</v>
      </c>
      <c r="S26" s="92">
        <v>1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102">
        <v>0</v>
      </c>
      <c r="Z26" s="92">
        <v>1</v>
      </c>
      <c r="AA26" s="92">
        <v>1</v>
      </c>
      <c r="AB26" s="92">
        <v>1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92">
        <v>0</v>
      </c>
      <c r="AL26" s="92">
        <v>0</v>
      </c>
      <c r="AM26" s="97">
        <v>0</v>
      </c>
    </row>
    <row r="27" spans="1:39" ht="39" customHeight="1" x14ac:dyDescent="0.2">
      <c r="A27" s="146"/>
      <c r="B27" s="144"/>
      <c r="C27" s="112">
        <v>1</v>
      </c>
      <c r="D27" s="102">
        <v>1</v>
      </c>
      <c r="E27" s="92">
        <v>1</v>
      </c>
      <c r="F27" s="92">
        <v>1</v>
      </c>
      <c r="G27" s="92">
        <v>1</v>
      </c>
      <c r="H27" s="92">
        <v>1</v>
      </c>
      <c r="I27" s="92">
        <v>1</v>
      </c>
      <c r="J27" s="92">
        <v>0</v>
      </c>
      <c r="K27" s="92">
        <v>0</v>
      </c>
      <c r="L27" s="92">
        <v>1</v>
      </c>
      <c r="M27" s="92">
        <v>1</v>
      </c>
      <c r="N27" s="92">
        <v>0</v>
      </c>
      <c r="O27" s="92">
        <v>0</v>
      </c>
      <c r="P27" s="93">
        <v>0</v>
      </c>
      <c r="Q27" s="92">
        <v>1</v>
      </c>
      <c r="R27" s="105">
        <v>1</v>
      </c>
      <c r="S27" s="92">
        <v>1</v>
      </c>
      <c r="T27" s="92">
        <v>1</v>
      </c>
      <c r="U27" s="92">
        <v>1</v>
      </c>
      <c r="V27" s="92">
        <v>0</v>
      </c>
      <c r="W27" s="92">
        <v>0</v>
      </c>
      <c r="X27" s="92">
        <v>0</v>
      </c>
      <c r="Y27" s="102">
        <v>1</v>
      </c>
      <c r="Z27" s="92">
        <v>1</v>
      </c>
      <c r="AA27" s="92">
        <v>1</v>
      </c>
      <c r="AB27" s="92">
        <v>1</v>
      </c>
      <c r="AC27" s="92">
        <v>1</v>
      </c>
      <c r="AD27" s="92">
        <v>0</v>
      </c>
      <c r="AE27" s="92">
        <v>0</v>
      </c>
      <c r="AF27" s="92">
        <v>0</v>
      </c>
      <c r="AG27" s="92">
        <v>1</v>
      </c>
      <c r="AH27" s="92">
        <v>0</v>
      </c>
      <c r="AI27" s="92">
        <v>0</v>
      </c>
      <c r="AJ27" s="92">
        <v>0</v>
      </c>
      <c r="AK27" s="92">
        <v>0</v>
      </c>
      <c r="AL27" s="92">
        <v>0</v>
      </c>
      <c r="AM27" s="97">
        <v>0</v>
      </c>
    </row>
    <row r="28" spans="1:39" ht="39" customHeight="1" x14ac:dyDescent="0.2">
      <c r="A28" s="146"/>
      <c r="B28" s="144"/>
      <c r="C28" s="112">
        <v>1</v>
      </c>
      <c r="D28" s="102">
        <v>1</v>
      </c>
      <c r="E28" s="92">
        <v>0</v>
      </c>
      <c r="F28" s="92">
        <v>0</v>
      </c>
      <c r="G28" s="92">
        <v>1</v>
      </c>
      <c r="H28" s="92">
        <v>0</v>
      </c>
      <c r="I28" s="92">
        <v>0</v>
      </c>
      <c r="J28" s="92">
        <v>0</v>
      </c>
      <c r="K28" s="92">
        <v>0</v>
      </c>
      <c r="L28" s="92">
        <v>1</v>
      </c>
      <c r="M28" s="92">
        <v>0</v>
      </c>
      <c r="N28" s="92">
        <v>0</v>
      </c>
      <c r="O28" s="92">
        <v>0</v>
      </c>
      <c r="P28" s="93">
        <v>0</v>
      </c>
      <c r="Q28" s="92">
        <v>1</v>
      </c>
      <c r="R28" s="105">
        <v>1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92">
        <v>0</v>
      </c>
      <c r="Y28" s="102">
        <v>0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7">
        <v>0</v>
      </c>
    </row>
    <row r="29" spans="1:39" ht="39" customHeight="1" x14ac:dyDescent="0.2">
      <c r="A29" s="146"/>
      <c r="B29" s="144"/>
      <c r="C29" s="112">
        <v>1</v>
      </c>
      <c r="D29" s="102">
        <v>1</v>
      </c>
      <c r="E29" s="92">
        <v>1</v>
      </c>
      <c r="F29" s="92">
        <v>1</v>
      </c>
      <c r="G29" s="92">
        <v>1</v>
      </c>
      <c r="H29" s="92">
        <v>1</v>
      </c>
      <c r="I29" s="92">
        <v>1</v>
      </c>
      <c r="J29" s="92">
        <v>0</v>
      </c>
      <c r="K29" s="92">
        <v>0</v>
      </c>
      <c r="L29" s="92">
        <v>1</v>
      </c>
      <c r="M29" s="92">
        <v>1</v>
      </c>
      <c r="N29" s="92">
        <v>0</v>
      </c>
      <c r="O29" s="92">
        <v>0</v>
      </c>
      <c r="P29" s="93">
        <v>0</v>
      </c>
      <c r="Q29" s="92">
        <v>1</v>
      </c>
      <c r="R29" s="105">
        <v>1</v>
      </c>
      <c r="S29" s="92">
        <v>1</v>
      </c>
      <c r="T29" s="92">
        <v>1</v>
      </c>
      <c r="U29" s="92">
        <v>1</v>
      </c>
      <c r="V29" s="92">
        <v>0</v>
      </c>
      <c r="W29" s="92">
        <v>0</v>
      </c>
      <c r="X29" s="92">
        <v>0</v>
      </c>
      <c r="Y29" s="102">
        <v>1</v>
      </c>
      <c r="Z29" s="92">
        <v>1</v>
      </c>
      <c r="AA29" s="92">
        <v>1</v>
      </c>
      <c r="AB29" s="92">
        <v>1</v>
      </c>
      <c r="AC29" s="92">
        <v>1</v>
      </c>
      <c r="AD29" s="92">
        <v>0</v>
      </c>
      <c r="AE29" s="92">
        <v>0</v>
      </c>
      <c r="AF29" s="92">
        <v>0</v>
      </c>
      <c r="AG29" s="92">
        <v>1</v>
      </c>
      <c r="AH29" s="92">
        <v>0</v>
      </c>
      <c r="AI29" s="92">
        <v>0</v>
      </c>
      <c r="AJ29" s="92">
        <v>0</v>
      </c>
      <c r="AK29" s="92">
        <v>0</v>
      </c>
      <c r="AL29" s="92">
        <v>0</v>
      </c>
      <c r="AM29" s="97">
        <v>0</v>
      </c>
    </row>
    <row r="30" spans="1:39" ht="39" customHeight="1" x14ac:dyDescent="0.2">
      <c r="A30" s="146"/>
      <c r="B30" s="144"/>
      <c r="C30" s="112">
        <v>1</v>
      </c>
      <c r="D30" s="102">
        <v>0</v>
      </c>
      <c r="E30" s="92">
        <v>1</v>
      </c>
      <c r="F30" s="92">
        <v>1</v>
      </c>
      <c r="G30" s="92">
        <v>1</v>
      </c>
      <c r="H30" s="92">
        <v>1</v>
      </c>
      <c r="I30" s="92">
        <v>1</v>
      </c>
      <c r="J30" s="92">
        <v>0</v>
      </c>
      <c r="K30" s="92">
        <v>0</v>
      </c>
      <c r="L30" s="92">
        <v>1</v>
      </c>
      <c r="M30" s="92">
        <v>1</v>
      </c>
      <c r="N30" s="92">
        <v>0</v>
      </c>
      <c r="O30" s="92">
        <v>0</v>
      </c>
      <c r="P30" s="93">
        <v>0</v>
      </c>
      <c r="Q30" s="92">
        <v>1</v>
      </c>
      <c r="R30" s="105">
        <v>1</v>
      </c>
      <c r="S30" s="92">
        <v>1</v>
      </c>
      <c r="T30" s="92">
        <v>0</v>
      </c>
      <c r="U30" s="92">
        <v>1</v>
      </c>
      <c r="V30" s="92">
        <v>0</v>
      </c>
      <c r="W30" s="92">
        <v>0</v>
      </c>
      <c r="X30" s="92">
        <v>0</v>
      </c>
      <c r="Y30" s="102">
        <v>1</v>
      </c>
      <c r="Z30" s="92">
        <v>1</v>
      </c>
      <c r="AA30" s="92">
        <v>1</v>
      </c>
      <c r="AB30" s="92">
        <v>1</v>
      </c>
      <c r="AC30" s="92">
        <v>1</v>
      </c>
      <c r="AD30" s="92">
        <v>0</v>
      </c>
      <c r="AE30" s="92">
        <v>0</v>
      </c>
      <c r="AF30" s="92">
        <v>0</v>
      </c>
      <c r="AG30" s="92">
        <v>1</v>
      </c>
      <c r="AH30" s="92">
        <v>0</v>
      </c>
      <c r="AI30" s="92">
        <v>0</v>
      </c>
      <c r="AJ30" s="92">
        <v>0</v>
      </c>
      <c r="AK30" s="92">
        <v>0</v>
      </c>
      <c r="AL30" s="92">
        <v>0</v>
      </c>
      <c r="AM30" s="97">
        <v>0</v>
      </c>
    </row>
    <row r="31" spans="1:39" ht="39" customHeight="1" x14ac:dyDescent="0.2">
      <c r="A31" s="146"/>
      <c r="B31" s="144"/>
      <c r="C31" s="112">
        <v>1</v>
      </c>
      <c r="D31" s="102">
        <v>1</v>
      </c>
      <c r="E31" s="92">
        <v>0</v>
      </c>
      <c r="F31" s="92">
        <v>1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1</v>
      </c>
      <c r="N31" s="92">
        <v>0</v>
      </c>
      <c r="O31" s="92">
        <v>0</v>
      </c>
      <c r="P31" s="93">
        <v>0</v>
      </c>
      <c r="Q31" s="92">
        <v>1</v>
      </c>
      <c r="R31" s="105">
        <v>1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>
        <v>0</v>
      </c>
      <c r="Y31" s="102">
        <v>0</v>
      </c>
      <c r="Z31" s="92">
        <v>0</v>
      </c>
      <c r="AA31" s="92">
        <v>1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  <c r="AG31" s="92">
        <v>0</v>
      </c>
      <c r="AH31" s="92">
        <v>0</v>
      </c>
      <c r="AI31" s="92">
        <v>0</v>
      </c>
      <c r="AJ31" s="92">
        <v>0</v>
      </c>
      <c r="AK31" s="92">
        <v>0</v>
      </c>
      <c r="AL31" s="92">
        <v>0</v>
      </c>
      <c r="AM31" s="97">
        <v>0</v>
      </c>
    </row>
    <row r="32" spans="1:39" ht="39" customHeight="1" x14ac:dyDescent="0.2">
      <c r="A32" s="146"/>
      <c r="B32" s="144"/>
      <c r="C32" s="112">
        <v>1</v>
      </c>
      <c r="D32" s="102">
        <v>1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0</v>
      </c>
      <c r="K32" s="92">
        <v>0</v>
      </c>
      <c r="L32" s="92">
        <v>1</v>
      </c>
      <c r="M32" s="92">
        <v>1</v>
      </c>
      <c r="N32" s="92">
        <v>0</v>
      </c>
      <c r="O32" s="92">
        <v>0</v>
      </c>
      <c r="P32" s="93">
        <v>0</v>
      </c>
      <c r="Q32" s="92">
        <v>1</v>
      </c>
      <c r="R32" s="105">
        <v>1</v>
      </c>
      <c r="S32" s="92">
        <v>1</v>
      </c>
      <c r="T32" s="92">
        <v>1</v>
      </c>
      <c r="U32" s="92">
        <v>1</v>
      </c>
      <c r="V32" s="92">
        <v>0</v>
      </c>
      <c r="W32" s="92">
        <v>0</v>
      </c>
      <c r="X32" s="92">
        <v>0</v>
      </c>
      <c r="Y32" s="102">
        <v>1</v>
      </c>
      <c r="Z32" s="92">
        <v>1</v>
      </c>
      <c r="AA32" s="92">
        <v>0</v>
      </c>
      <c r="AB32" s="92">
        <v>1</v>
      </c>
      <c r="AC32" s="92">
        <v>1</v>
      </c>
      <c r="AD32" s="92">
        <v>0</v>
      </c>
      <c r="AE32" s="92">
        <v>0</v>
      </c>
      <c r="AF32" s="92">
        <v>0</v>
      </c>
      <c r="AG32" s="92">
        <v>1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97">
        <v>0</v>
      </c>
    </row>
    <row r="33" spans="1:48" ht="39" customHeight="1" x14ac:dyDescent="0.2">
      <c r="A33" s="146"/>
      <c r="B33" s="144"/>
      <c r="C33" s="112">
        <v>1</v>
      </c>
      <c r="D33" s="102">
        <v>1</v>
      </c>
      <c r="E33" s="92">
        <v>1</v>
      </c>
      <c r="F33" s="92">
        <v>1</v>
      </c>
      <c r="G33" s="92">
        <v>1</v>
      </c>
      <c r="H33" s="92">
        <v>1</v>
      </c>
      <c r="I33" s="92">
        <v>1</v>
      </c>
      <c r="J33" s="92">
        <v>0</v>
      </c>
      <c r="K33" s="92">
        <v>0</v>
      </c>
      <c r="L33" s="92">
        <v>1</v>
      </c>
      <c r="M33" s="92">
        <v>1</v>
      </c>
      <c r="N33" s="92">
        <v>0</v>
      </c>
      <c r="O33" s="92">
        <v>0</v>
      </c>
      <c r="P33" s="93">
        <v>0</v>
      </c>
      <c r="Q33" s="92">
        <v>1</v>
      </c>
      <c r="R33" s="105">
        <v>1</v>
      </c>
      <c r="S33" s="92">
        <v>1</v>
      </c>
      <c r="T33" s="92">
        <v>1</v>
      </c>
      <c r="U33" s="92">
        <v>1</v>
      </c>
      <c r="V33" s="92">
        <v>0</v>
      </c>
      <c r="W33" s="92">
        <v>0</v>
      </c>
      <c r="X33" s="92">
        <v>0</v>
      </c>
      <c r="Y33" s="102">
        <v>0</v>
      </c>
      <c r="Z33" s="92">
        <v>0</v>
      </c>
      <c r="AA33" s="92">
        <v>1</v>
      </c>
      <c r="AB33" s="92">
        <v>1</v>
      </c>
      <c r="AC33" s="92">
        <v>0</v>
      </c>
      <c r="AD33" s="92">
        <v>0</v>
      </c>
      <c r="AE33" s="92">
        <v>0</v>
      </c>
      <c r="AF33" s="92">
        <v>0</v>
      </c>
      <c r="AG33" s="92">
        <v>1</v>
      </c>
      <c r="AH33" s="92">
        <v>0</v>
      </c>
      <c r="AI33" s="92">
        <v>0</v>
      </c>
      <c r="AJ33" s="92">
        <v>0</v>
      </c>
      <c r="AK33" s="92">
        <v>0</v>
      </c>
      <c r="AL33" s="92">
        <v>0</v>
      </c>
      <c r="AM33" s="97">
        <v>0</v>
      </c>
    </row>
    <row r="34" spans="1:48" ht="39" customHeight="1" x14ac:dyDescent="0.2">
      <c r="A34" s="146"/>
      <c r="B34" s="144"/>
      <c r="C34" s="112">
        <v>1</v>
      </c>
      <c r="D34" s="10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0</v>
      </c>
      <c r="K34" s="92">
        <v>0</v>
      </c>
      <c r="L34" s="92">
        <v>1</v>
      </c>
      <c r="M34" s="92">
        <v>1</v>
      </c>
      <c r="N34" s="92">
        <v>0</v>
      </c>
      <c r="O34" s="92">
        <v>0</v>
      </c>
      <c r="P34" s="93">
        <v>0</v>
      </c>
      <c r="Q34" s="92">
        <v>1</v>
      </c>
      <c r="R34" s="105">
        <v>1</v>
      </c>
      <c r="S34" s="92">
        <v>1</v>
      </c>
      <c r="T34" s="92">
        <v>1</v>
      </c>
      <c r="U34" s="92">
        <v>1</v>
      </c>
      <c r="V34" s="92">
        <v>0</v>
      </c>
      <c r="W34" s="92">
        <v>0</v>
      </c>
      <c r="X34" s="92">
        <v>0</v>
      </c>
      <c r="Y34" s="102">
        <v>1</v>
      </c>
      <c r="Z34" s="92">
        <v>1</v>
      </c>
      <c r="AA34" s="92">
        <v>1</v>
      </c>
      <c r="AB34" s="92">
        <v>1</v>
      </c>
      <c r="AC34" s="92">
        <v>1</v>
      </c>
      <c r="AD34" s="92">
        <v>0</v>
      </c>
      <c r="AE34" s="92">
        <v>0</v>
      </c>
      <c r="AF34" s="92">
        <v>0</v>
      </c>
      <c r="AG34" s="92">
        <v>1</v>
      </c>
      <c r="AH34" s="92">
        <v>0</v>
      </c>
      <c r="AI34" s="92">
        <v>0</v>
      </c>
      <c r="AJ34" s="92">
        <v>0</v>
      </c>
      <c r="AK34" s="92">
        <v>0</v>
      </c>
      <c r="AL34" s="92">
        <v>0</v>
      </c>
      <c r="AM34" s="97">
        <v>0</v>
      </c>
    </row>
    <row r="35" spans="1:48" ht="39" customHeight="1" x14ac:dyDescent="0.2">
      <c r="A35" s="146"/>
      <c r="B35" s="144"/>
      <c r="C35" s="112">
        <v>1</v>
      </c>
      <c r="D35" s="102">
        <v>0</v>
      </c>
      <c r="E35" s="92">
        <v>1</v>
      </c>
      <c r="F35" s="92">
        <v>1</v>
      </c>
      <c r="G35" s="92">
        <v>0</v>
      </c>
      <c r="H35" s="92">
        <v>0</v>
      </c>
      <c r="I35" s="92">
        <v>0</v>
      </c>
      <c r="J35" s="92">
        <v>0</v>
      </c>
      <c r="K35" s="92">
        <v>0</v>
      </c>
      <c r="L35" s="92">
        <v>0</v>
      </c>
      <c r="M35" s="92">
        <v>1</v>
      </c>
      <c r="N35" s="92">
        <v>0</v>
      </c>
      <c r="O35" s="92">
        <v>0</v>
      </c>
      <c r="P35" s="93">
        <v>0</v>
      </c>
      <c r="Q35" s="92">
        <v>1</v>
      </c>
      <c r="R35" s="105">
        <v>1</v>
      </c>
      <c r="S35" s="92">
        <v>0</v>
      </c>
      <c r="T35" s="92">
        <v>0</v>
      </c>
      <c r="U35" s="92">
        <v>0</v>
      </c>
      <c r="V35" s="92">
        <v>0</v>
      </c>
      <c r="W35" s="92">
        <v>0</v>
      </c>
      <c r="X35" s="92">
        <v>0</v>
      </c>
      <c r="Y35" s="102">
        <v>0</v>
      </c>
      <c r="Z35" s="92">
        <v>0</v>
      </c>
      <c r="AA35" s="92">
        <v>1</v>
      </c>
      <c r="AB35" s="92">
        <v>0</v>
      </c>
      <c r="AC35" s="92">
        <v>0</v>
      </c>
      <c r="AD35" s="92">
        <v>0</v>
      </c>
      <c r="AE35" s="92">
        <v>0</v>
      </c>
      <c r="AF35" s="92">
        <v>0</v>
      </c>
      <c r="AG35" s="92">
        <v>0</v>
      </c>
      <c r="AH35" s="92">
        <v>0</v>
      </c>
      <c r="AI35" s="92">
        <v>0</v>
      </c>
      <c r="AJ35" s="92">
        <v>0</v>
      </c>
      <c r="AK35" s="92">
        <v>0</v>
      </c>
      <c r="AL35" s="92">
        <v>0</v>
      </c>
      <c r="AM35" s="97">
        <v>0</v>
      </c>
    </row>
    <row r="36" spans="1:48" ht="39" customHeight="1" x14ac:dyDescent="0.2">
      <c r="A36" s="146"/>
      <c r="B36" s="144"/>
      <c r="C36" s="112">
        <v>1</v>
      </c>
      <c r="D36" s="102">
        <v>0</v>
      </c>
      <c r="E36" s="92">
        <v>0</v>
      </c>
      <c r="F36" s="92">
        <v>0</v>
      </c>
      <c r="G36" s="92">
        <v>0</v>
      </c>
      <c r="H36" s="92">
        <v>0</v>
      </c>
      <c r="I36" s="92">
        <v>0</v>
      </c>
      <c r="J36" s="92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3">
        <v>0</v>
      </c>
      <c r="Q36" s="92">
        <v>1</v>
      </c>
      <c r="R36" s="105">
        <v>1</v>
      </c>
      <c r="S36" s="92">
        <v>0</v>
      </c>
      <c r="T36" s="92">
        <v>0</v>
      </c>
      <c r="U36" s="92">
        <v>0</v>
      </c>
      <c r="V36" s="92">
        <v>0</v>
      </c>
      <c r="W36" s="92">
        <v>0</v>
      </c>
      <c r="X36" s="92">
        <v>0</v>
      </c>
      <c r="Y36" s="102">
        <v>0</v>
      </c>
      <c r="Z36" s="92">
        <v>0</v>
      </c>
      <c r="AA36" s="92">
        <v>0</v>
      </c>
      <c r="AB36" s="92">
        <v>0</v>
      </c>
      <c r="AC36" s="92">
        <v>0</v>
      </c>
      <c r="AD36" s="92">
        <v>0</v>
      </c>
      <c r="AE36" s="92">
        <v>0</v>
      </c>
      <c r="AF36" s="92">
        <v>0</v>
      </c>
      <c r="AG36" s="92">
        <v>0</v>
      </c>
      <c r="AH36" s="92">
        <v>0</v>
      </c>
      <c r="AI36" s="92">
        <v>0</v>
      </c>
      <c r="AJ36" s="92">
        <v>0</v>
      </c>
      <c r="AK36" s="92">
        <v>0</v>
      </c>
      <c r="AL36" s="92">
        <v>0</v>
      </c>
      <c r="AM36" s="97">
        <v>0</v>
      </c>
    </row>
    <row r="37" spans="1:48" ht="39" customHeight="1" x14ac:dyDescent="0.2">
      <c r="A37" s="146"/>
      <c r="B37" s="144"/>
      <c r="C37" s="112">
        <v>1</v>
      </c>
      <c r="D37" s="102">
        <v>0</v>
      </c>
      <c r="E37" s="92">
        <v>1</v>
      </c>
      <c r="F37" s="92">
        <v>0</v>
      </c>
      <c r="G37" s="92">
        <v>0</v>
      </c>
      <c r="H37" s="92">
        <v>0</v>
      </c>
      <c r="I37" s="92">
        <v>0</v>
      </c>
      <c r="J37" s="92">
        <v>0</v>
      </c>
      <c r="K37" s="92">
        <v>0</v>
      </c>
      <c r="L37" s="92">
        <v>0</v>
      </c>
      <c r="M37" s="92">
        <v>0</v>
      </c>
      <c r="N37" s="92">
        <v>0</v>
      </c>
      <c r="O37" s="92">
        <v>0</v>
      </c>
      <c r="P37" s="93">
        <v>0</v>
      </c>
      <c r="Q37" s="92">
        <v>1</v>
      </c>
      <c r="R37" s="105">
        <v>1</v>
      </c>
      <c r="S37" s="92">
        <v>0</v>
      </c>
      <c r="T37" s="92">
        <v>0</v>
      </c>
      <c r="U37" s="92">
        <v>0</v>
      </c>
      <c r="V37" s="92">
        <v>0</v>
      </c>
      <c r="W37" s="92">
        <v>0</v>
      </c>
      <c r="X37" s="92">
        <v>0</v>
      </c>
      <c r="Y37" s="102">
        <v>0</v>
      </c>
      <c r="Z37" s="92">
        <v>0</v>
      </c>
      <c r="AA37" s="92">
        <v>0</v>
      </c>
      <c r="AB37" s="92">
        <v>0</v>
      </c>
      <c r="AC37" s="92">
        <v>0</v>
      </c>
      <c r="AD37" s="92">
        <v>0</v>
      </c>
      <c r="AE37" s="92">
        <v>0</v>
      </c>
      <c r="AF37" s="92">
        <v>0</v>
      </c>
      <c r="AG37" s="92">
        <v>0</v>
      </c>
      <c r="AH37" s="92">
        <v>0</v>
      </c>
      <c r="AI37" s="92">
        <v>0</v>
      </c>
      <c r="AJ37" s="92">
        <v>0</v>
      </c>
      <c r="AK37" s="92">
        <v>0</v>
      </c>
      <c r="AL37" s="92">
        <v>0</v>
      </c>
      <c r="AM37" s="97">
        <v>1</v>
      </c>
    </row>
    <row r="38" spans="1:48" ht="39" customHeight="1" x14ac:dyDescent="0.2">
      <c r="A38" s="146"/>
      <c r="B38" s="144"/>
      <c r="C38" s="112">
        <v>1</v>
      </c>
      <c r="D38" s="10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0</v>
      </c>
      <c r="K38" s="92">
        <v>0</v>
      </c>
      <c r="L38" s="92">
        <v>1</v>
      </c>
      <c r="M38" s="92">
        <v>1</v>
      </c>
      <c r="N38" s="92">
        <v>0</v>
      </c>
      <c r="O38" s="92">
        <v>0</v>
      </c>
      <c r="P38" s="93">
        <v>0</v>
      </c>
      <c r="Q38" s="92">
        <v>1</v>
      </c>
      <c r="R38" s="105">
        <v>1</v>
      </c>
      <c r="S38" s="92">
        <v>1</v>
      </c>
      <c r="T38" s="92">
        <v>1</v>
      </c>
      <c r="U38" s="92">
        <v>1</v>
      </c>
      <c r="V38" s="92">
        <v>0</v>
      </c>
      <c r="W38" s="92">
        <v>0</v>
      </c>
      <c r="X38" s="92">
        <v>0</v>
      </c>
      <c r="Y38" s="102">
        <v>1</v>
      </c>
      <c r="Z38" s="92">
        <v>1</v>
      </c>
      <c r="AA38" s="92">
        <v>0</v>
      </c>
      <c r="AB38" s="92">
        <v>1</v>
      </c>
      <c r="AC38" s="92">
        <v>1</v>
      </c>
      <c r="AD38" s="92">
        <v>0</v>
      </c>
      <c r="AE38" s="92">
        <v>0</v>
      </c>
      <c r="AF38" s="92">
        <v>0</v>
      </c>
      <c r="AG38" s="92">
        <v>1</v>
      </c>
      <c r="AH38" s="92">
        <v>0</v>
      </c>
      <c r="AI38" s="92">
        <v>0</v>
      </c>
      <c r="AJ38" s="92">
        <v>0</v>
      </c>
      <c r="AK38" s="92">
        <v>0</v>
      </c>
      <c r="AL38" s="92">
        <v>0</v>
      </c>
      <c r="AM38" s="97">
        <v>0</v>
      </c>
    </row>
    <row r="39" spans="1:48" ht="39" customHeight="1" x14ac:dyDescent="0.2">
      <c r="A39" s="146"/>
      <c r="B39" s="144"/>
      <c r="C39" s="112">
        <v>1</v>
      </c>
      <c r="D39" s="102">
        <v>1</v>
      </c>
      <c r="E39" s="92">
        <v>1</v>
      </c>
      <c r="F39" s="92">
        <v>1</v>
      </c>
      <c r="G39" s="92">
        <v>1</v>
      </c>
      <c r="H39" s="92">
        <v>1</v>
      </c>
      <c r="I39" s="92">
        <v>1</v>
      </c>
      <c r="J39" s="92">
        <v>0</v>
      </c>
      <c r="K39" s="92">
        <v>0</v>
      </c>
      <c r="L39" s="92">
        <v>1</v>
      </c>
      <c r="M39" s="92">
        <v>1</v>
      </c>
      <c r="N39" s="92">
        <v>0</v>
      </c>
      <c r="O39" s="92">
        <v>0</v>
      </c>
      <c r="P39" s="93">
        <v>0</v>
      </c>
      <c r="Q39" s="92">
        <v>1</v>
      </c>
      <c r="R39" s="105">
        <v>1</v>
      </c>
      <c r="S39" s="92">
        <v>1</v>
      </c>
      <c r="T39" s="92">
        <v>1</v>
      </c>
      <c r="U39" s="92">
        <v>1</v>
      </c>
      <c r="V39" s="92">
        <v>0</v>
      </c>
      <c r="W39" s="92">
        <v>0</v>
      </c>
      <c r="X39" s="92">
        <v>0</v>
      </c>
      <c r="Y39" s="102">
        <v>1</v>
      </c>
      <c r="Z39" s="92">
        <v>1</v>
      </c>
      <c r="AA39" s="92">
        <v>0</v>
      </c>
      <c r="AB39" s="92">
        <v>1</v>
      </c>
      <c r="AC39" s="92">
        <v>1</v>
      </c>
      <c r="AD39" s="92">
        <v>0</v>
      </c>
      <c r="AE39" s="92">
        <v>0</v>
      </c>
      <c r="AF39" s="92">
        <v>0</v>
      </c>
      <c r="AG39" s="92">
        <v>1</v>
      </c>
      <c r="AH39" s="92">
        <v>0</v>
      </c>
      <c r="AI39" s="92">
        <v>0</v>
      </c>
      <c r="AJ39" s="92">
        <v>0</v>
      </c>
      <c r="AK39" s="92">
        <v>0</v>
      </c>
      <c r="AL39" s="92">
        <v>0</v>
      </c>
      <c r="AM39" s="97">
        <v>0</v>
      </c>
    </row>
    <row r="40" spans="1:48" ht="39" customHeight="1" x14ac:dyDescent="0.2">
      <c r="A40" s="146"/>
      <c r="B40" s="144"/>
      <c r="C40" s="112">
        <v>1</v>
      </c>
      <c r="D40" s="102">
        <v>0</v>
      </c>
      <c r="E40" s="92">
        <v>0</v>
      </c>
      <c r="F40" s="92">
        <v>0</v>
      </c>
      <c r="G40" s="92">
        <v>0</v>
      </c>
      <c r="H40" s="92">
        <v>0</v>
      </c>
      <c r="I40" s="92">
        <v>0</v>
      </c>
      <c r="J40" s="92">
        <v>0</v>
      </c>
      <c r="K40" s="92">
        <v>0</v>
      </c>
      <c r="L40" s="92">
        <v>0</v>
      </c>
      <c r="M40" s="92">
        <v>0</v>
      </c>
      <c r="N40" s="92">
        <v>0</v>
      </c>
      <c r="O40" s="92">
        <v>0</v>
      </c>
      <c r="P40" s="93">
        <v>0</v>
      </c>
      <c r="Q40" s="92">
        <v>1</v>
      </c>
      <c r="R40" s="105">
        <v>1</v>
      </c>
      <c r="S40" s="92">
        <v>0</v>
      </c>
      <c r="T40" s="92">
        <v>0</v>
      </c>
      <c r="U40" s="92">
        <v>0</v>
      </c>
      <c r="V40" s="92">
        <v>0</v>
      </c>
      <c r="W40" s="92">
        <v>0</v>
      </c>
      <c r="X40" s="92">
        <v>0</v>
      </c>
      <c r="Y40" s="102">
        <v>0</v>
      </c>
      <c r="Z40" s="92">
        <v>0</v>
      </c>
      <c r="AA40" s="92">
        <v>0</v>
      </c>
      <c r="AB40" s="92">
        <v>0</v>
      </c>
      <c r="AC40" s="92">
        <v>0</v>
      </c>
      <c r="AD40" s="92">
        <v>0</v>
      </c>
      <c r="AE40" s="92">
        <v>0</v>
      </c>
      <c r="AF40" s="92">
        <v>0</v>
      </c>
      <c r="AG40" s="92">
        <v>0</v>
      </c>
      <c r="AH40" s="92">
        <v>0</v>
      </c>
      <c r="AI40" s="92">
        <v>0</v>
      </c>
      <c r="AJ40" s="92">
        <v>0</v>
      </c>
      <c r="AK40" s="92">
        <v>0</v>
      </c>
      <c r="AL40" s="92">
        <v>0</v>
      </c>
      <c r="AM40" s="97">
        <v>1</v>
      </c>
    </row>
    <row r="41" spans="1:48" ht="39" customHeight="1" x14ac:dyDescent="0.2">
      <c r="A41" s="146"/>
      <c r="B41" s="144"/>
      <c r="C41" s="112">
        <v>1</v>
      </c>
      <c r="D41" s="102">
        <v>0</v>
      </c>
      <c r="E41" s="92">
        <v>0</v>
      </c>
      <c r="F41" s="92">
        <v>0</v>
      </c>
      <c r="G41" s="92">
        <v>0</v>
      </c>
      <c r="H41" s="92">
        <v>0</v>
      </c>
      <c r="I41" s="92">
        <v>0</v>
      </c>
      <c r="J41" s="92">
        <v>0</v>
      </c>
      <c r="K41" s="92">
        <v>0</v>
      </c>
      <c r="L41" s="92">
        <v>0</v>
      </c>
      <c r="M41" s="92">
        <v>0</v>
      </c>
      <c r="N41" s="92">
        <v>0</v>
      </c>
      <c r="O41" s="92">
        <v>0</v>
      </c>
      <c r="P41" s="93">
        <v>0</v>
      </c>
      <c r="Q41" s="92">
        <v>1</v>
      </c>
      <c r="R41" s="105">
        <v>1</v>
      </c>
      <c r="S41" s="92">
        <v>0</v>
      </c>
      <c r="T41" s="92">
        <v>0</v>
      </c>
      <c r="U41" s="92">
        <v>0</v>
      </c>
      <c r="V41" s="92">
        <v>0</v>
      </c>
      <c r="W41" s="92">
        <v>0</v>
      </c>
      <c r="X41" s="92">
        <v>0</v>
      </c>
      <c r="Y41" s="102">
        <v>0</v>
      </c>
      <c r="Z41" s="92">
        <v>0</v>
      </c>
      <c r="AA41" s="92">
        <v>0</v>
      </c>
      <c r="AB41" s="92">
        <v>0</v>
      </c>
      <c r="AC41" s="92">
        <v>0</v>
      </c>
      <c r="AD41" s="92">
        <v>0</v>
      </c>
      <c r="AE41" s="92">
        <v>0</v>
      </c>
      <c r="AF41" s="92">
        <v>0</v>
      </c>
      <c r="AG41" s="92">
        <v>0</v>
      </c>
      <c r="AH41" s="92">
        <v>0</v>
      </c>
      <c r="AI41" s="92">
        <v>0</v>
      </c>
      <c r="AJ41" s="92">
        <v>0</v>
      </c>
      <c r="AK41" s="92">
        <v>0</v>
      </c>
      <c r="AL41" s="92">
        <v>0</v>
      </c>
      <c r="AM41" s="97">
        <v>0</v>
      </c>
    </row>
    <row r="42" spans="1:48" ht="39" customHeight="1" x14ac:dyDescent="0.2">
      <c r="A42" s="146"/>
      <c r="B42" s="144"/>
      <c r="C42" s="112">
        <v>1</v>
      </c>
      <c r="D42" s="102">
        <v>0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93">
        <v>0</v>
      </c>
      <c r="L42" s="93">
        <v>0</v>
      </c>
      <c r="M42" s="93">
        <v>0</v>
      </c>
      <c r="N42" s="93">
        <v>0</v>
      </c>
      <c r="O42" s="93">
        <v>0</v>
      </c>
      <c r="P42" s="93">
        <v>0</v>
      </c>
      <c r="Q42" s="93">
        <v>1</v>
      </c>
      <c r="R42" s="105">
        <v>1</v>
      </c>
      <c r="S42" s="93">
        <v>0</v>
      </c>
      <c r="T42" s="93">
        <v>0</v>
      </c>
      <c r="U42" s="93">
        <v>0</v>
      </c>
      <c r="V42" s="93">
        <v>0</v>
      </c>
      <c r="W42" s="93">
        <v>0</v>
      </c>
      <c r="X42" s="93">
        <v>0</v>
      </c>
      <c r="Y42" s="102">
        <v>1</v>
      </c>
      <c r="Z42" s="93">
        <v>0</v>
      </c>
      <c r="AA42" s="93">
        <v>0</v>
      </c>
      <c r="AB42" s="93">
        <v>0</v>
      </c>
      <c r="AC42" s="93">
        <v>0</v>
      </c>
      <c r="AD42" s="93">
        <v>0</v>
      </c>
      <c r="AE42" s="93">
        <v>0</v>
      </c>
      <c r="AF42" s="93">
        <v>0</v>
      </c>
      <c r="AG42" s="93">
        <v>0</v>
      </c>
      <c r="AH42" s="93">
        <v>0</v>
      </c>
      <c r="AI42" s="93">
        <v>0</v>
      </c>
      <c r="AJ42" s="93">
        <v>0</v>
      </c>
      <c r="AK42" s="93">
        <v>0</v>
      </c>
      <c r="AL42" s="93">
        <v>0</v>
      </c>
      <c r="AM42" s="97">
        <v>0</v>
      </c>
      <c r="AN42" s="95"/>
      <c r="AO42" s="95"/>
      <c r="AP42" s="95"/>
      <c r="AQ42" s="95"/>
      <c r="AR42" s="95"/>
      <c r="AS42" s="95"/>
      <c r="AT42" s="95"/>
      <c r="AU42" s="95"/>
      <c r="AV42" s="95"/>
    </row>
    <row r="43" spans="1:48" ht="39" customHeight="1" x14ac:dyDescent="0.2">
      <c r="A43" s="146"/>
      <c r="B43" s="144"/>
      <c r="C43" s="112">
        <v>1</v>
      </c>
      <c r="D43" s="102">
        <v>1</v>
      </c>
      <c r="E43" s="92">
        <v>1</v>
      </c>
      <c r="F43" s="92">
        <v>1</v>
      </c>
      <c r="G43" s="92">
        <v>1</v>
      </c>
      <c r="H43" s="92">
        <v>1</v>
      </c>
      <c r="I43" s="92">
        <v>1</v>
      </c>
      <c r="J43" s="92">
        <v>0</v>
      </c>
      <c r="K43" s="92">
        <v>0</v>
      </c>
      <c r="L43" s="92">
        <v>1</v>
      </c>
      <c r="M43" s="92">
        <v>1</v>
      </c>
      <c r="N43" s="92">
        <v>0</v>
      </c>
      <c r="O43" s="92">
        <v>0</v>
      </c>
      <c r="P43" s="93">
        <v>0</v>
      </c>
      <c r="Q43" s="92">
        <v>1</v>
      </c>
      <c r="R43" s="105">
        <v>1</v>
      </c>
      <c r="S43" s="92">
        <v>1</v>
      </c>
      <c r="T43" s="92">
        <v>1</v>
      </c>
      <c r="U43" s="92">
        <v>1</v>
      </c>
      <c r="V43" s="92">
        <v>0</v>
      </c>
      <c r="W43" s="92">
        <v>0</v>
      </c>
      <c r="X43" s="92">
        <v>0</v>
      </c>
      <c r="Y43" s="102">
        <v>1</v>
      </c>
      <c r="Z43" s="92">
        <v>1</v>
      </c>
      <c r="AA43" s="92">
        <v>1</v>
      </c>
      <c r="AB43" s="92">
        <v>1</v>
      </c>
      <c r="AC43" s="92">
        <v>1</v>
      </c>
      <c r="AD43" s="92">
        <v>0</v>
      </c>
      <c r="AE43" s="92">
        <v>0</v>
      </c>
      <c r="AF43" s="92">
        <v>0</v>
      </c>
      <c r="AG43" s="92">
        <v>1</v>
      </c>
      <c r="AH43" s="92">
        <v>0</v>
      </c>
      <c r="AI43" s="92">
        <v>0</v>
      </c>
      <c r="AJ43" s="92">
        <v>0</v>
      </c>
      <c r="AK43" s="92">
        <v>0</v>
      </c>
      <c r="AL43" s="92">
        <v>0</v>
      </c>
      <c r="AM43" s="97">
        <v>0</v>
      </c>
    </row>
    <row r="44" spans="1:48" ht="39" customHeight="1" x14ac:dyDescent="0.2">
      <c r="A44" s="146"/>
      <c r="B44" s="144"/>
      <c r="C44" s="112">
        <v>1</v>
      </c>
      <c r="D44" s="102">
        <v>1</v>
      </c>
      <c r="E44" s="92">
        <v>1</v>
      </c>
      <c r="F44" s="92">
        <v>1</v>
      </c>
      <c r="G44" s="92">
        <v>1</v>
      </c>
      <c r="H44" s="92">
        <v>1</v>
      </c>
      <c r="I44" s="92">
        <v>1</v>
      </c>
      <c r="J44" s="92">
        <v>0</v>
      </c>
      <c r="K44" s="92">
        <v>0</v>
      </c>
      <c r="L44" s="92">
        <v>1</v>
      </c>
      <c r="M44" s="92">
        <v>1</v>
      </c>
      <c r="N44" s="92">
        <v>0</v>
      </c>
      <c r="O44" s="92">
        <v>0</v>
      </c>
      <c r="P44" s="93">
        <v>0</v>
      </c>
      <c r="Q44" s="92">
        <v>1</v>
      </c>
      <c r="R44" s="105">
        <v>1</v>
      </c>
      <c r="S44" s="92">
        <v>1</v>
      </c>
      <c r="T44" s="92">
        <v>1</v>
      </c>
      <c r="U44" s="92">
        <v>1</v>
      </c>
      <c r="V44" s="92">
        <v>0</v>
      </c>
      <c r="W44" s="92">
        <v>0</v>
      </c>
      <c r="X44" s="92">
        <v>0</v>
      </c>
      <c r="Y44" s="102">
        <v>1</v>
      </c>
      <c r="Z44" s="92">
        <v>1</v>
      </c>
      <c r="AA44" s="92">
        <v>1</v>
      </c>
      <c r="AB44" s="92">
        <v>1</v>
      </c>
      <c r="AC44" s="92">
        <v>1</v>
      </c>
      <c r="AD44" s="92">
        <v>0</v>
      </c>
      <c r="AE44" s="92">
        <v>0</v>
      </c>
      <c r="AF44" s="92">
        <v>0</v>
      </c>
      <c r="AG44" s="92">
        <v>1</v>
      </c>
      <c r="AH44" s="92">
        <v>0</v>
      </c>
      <c r="AI44" s="92">
        <v>0</v>
      </c>
      <c r="AJ44" s="92">
        <v>0</v>
      </c>
      <c r="AK44" s="92">
        <v>0</v>
      </c>
      <c r="AL44" s="92">
        <v>0</v>
      </c>
      <c r="AM44" s="97">
        <v>0</v>
      </c>
    </row>
    <row r="45" spans="1:48" ht="39" customHeight="1" x14ac:dyDescent="0.2">
      <c r="A45" s="146"/>
      <c r="B45" s="144"/>
      <c r="C45" s="112">
        <v>1</v>
      </c>
      <c r="D45" s="102">
        <v>1</v>
      </c>
      <c r="E45" s="92">
        <v>1</v>
      </c>
      <c r="F45" s="92">
        <v>1</v>
      </c>
      <c r="G45" s="92">
        <v>1</v>
      </c>
      <c r="H45" s="92">
        <v>1</v>
      </c>
      <c r="I45" s="92">
        <v>1</v>
      </c>
      <c r="J45" s="92">
        <v>0</v>
      </c>
      <c r="K45" s="92">
        <v>0</v>
      </c>
      <c r="L45" s="92">
        <v>1</v>
      </c>
      <c r="M45" s="92">
        <v>1</v>
      </c>
      <c r="N45" s="92">
        <v>0</v>
      </c>
      <c r="O45" s="92">
        <v>0</v>
      </c>
      <c r="P45" s="93">
        <v>0</v>
      </c>
      <c r="Q45" s="92">
        <v>1</v>
      </c>
      <c r="R45" s="105">
        <v>1</v>
      </c>
      <c r="S45" s="92">
        <v>1</v>
      </c>
      <c r="T45" s="92">
        <v>1</v>
      </c>
      <c r="U45" s="92">
        <v>1</v>
      </c>
      <c r="V45" s="92">
        <v>0</v>
      </c>
      <c r="W45" s="92">
        <v>0</v>
      </c>
      <c r="X45" s="92">
        <v>0</v>
      </c>
      <c r="Y45" s="102">
        <v>1</v>
      </c>
      <c r="Z45" s="92">
        <v>1</v>
      </c>
      <c r="AA45" s="92">
        <v>0</v>
      </c>
      <c r="AB45" s="92">
        <v>1</v>
      </c>
      <c r="AC45" s="92">
        <v>1</v>
      </c>
      <c r="AD45" s="92">
        <v>0</v>
      </c>
      <c r="AE45" s="92">
        <v>0</v>
      </c>
      <c r="AF45" s="92">
        <v>0</v>
      </c>
      <c r="AG45" s="92">
        <v>1</v>
      </c>
      <c r="AH45" s="92">
        <v>0</v>
      </c>
      <c r="AI45" s="92">
        <v>0</v>
      </c>
      <c r="AJ45" s="92">
        <v>0</v>
      </c>
      <c r="AK45" s="92">
        <v>0</v>
      </c>
      <c r="AL45" s="92">
        <v>0</v>
      </c>
      <c r="AM45" s="97">
        <v>0</v>
      </c>
    </row>
    <row r="46" spans="1:48" ht="39" customHeight="1" x14ac:dyDescent="0.2">
      <c r="A46" s="146"/>
      <c r="B46" s="144"/>
      <c r="C46" s="112">
        <v>1</v>
      </c>
      <c r="D46" s="102">
        <v>1</v>
      </c>
      <c r="E46" s="92">
        <v>1</v>
      </c>
      <c r="F46" s="92">
        <v>1</v>
      </c>
      <c r="G46" s="92">
        <v>1</v>
      </c>
      <c r="H46" s="92">
        <v>1</v>
      </c>
      <c r="I46" s="92">
        <v>1</v>
      </c>
      <c r="J46" s="92">
        <v>0</v>
      </c>
      <c r="K46" s="92">
        <v>0</v>
      </c>
      <c r="L46" s="92">
        <v>1</v>
      </c>
      <c r="M46" s="92">
        <v>1</v>
      </c>
      <c r="N46" s="92">
        <v>0</v>
      </c>
      <c r="O46" s="92">
        <v>0</v>
      </c>
      <c r="P46" s="93">
        <v>0</v>
      </c>
      <c r="Q46" s="92">
        <v>1</v>
      </c>
      <c r="R46" s="105">
        <v>1</v>
      </c>
      <c r="S46" s="92">
        <v>1</v>
      </c>
      <c r="T46" s="92">
        <v>1</v>
      </c>
      <c r="U46" s="92">
        <v>1</v>
      </c>
      <c r="V46" s="92">
        <v>0</v>
      </c>
      <c r="W46" s="92">
        <v>0</v>
      </c>
      <c r="X46" s="92">
        <v>0</v>
      </c>
      <c r="Y46" s="102">
        <v>1</v>
      </c>
      <c r="Z46" s="92">
        <v>1</v>
      </c>
      <c r="AA46" s="92">
        <v>1</v>
      </c>
      <c r="AB46" s="92">
        <v>1</v>
      </c>
      <c r="AC46" s="92">
        <v>1</v>
      </c>
      <c r="AD46" s="92">
        <v>0</v>
      </c>
      <c r="AE46" s="92">
        <v>0</v>
      </c>
      <c r="AF46" s="92">
        <v>0</v>
      </c>
      <c r="AG46" s="92">
        <v>1</v>
      </c>
      <c r="AH46" s="92">
        <v>0</v>
      </c>
      <c r="AI46" s="92">
        <v>0</v>
      </c>
      <c r="AJ46" s="92">
        <v>0</v>
      </c>
      <c r="AK46" s="92">
        <v>0</v>
      </c>
      <c r="AL46" s="92">
        <v>0</v>
      </c>
      <c r="AM46" s="97">
        <v>0</v>
      </c>
    </row>
    <row r="47" spans="1:48" ht="39" customHeight="1" x14ac:dyDescent="0.2">
      <c r="A47" s="146"/>
      <c r="B47" s="144"/>
      <c r="C47" s="112">
        <v>1</v>
      </c>
      <c r="D47" s="102">
        <v>0</v>
      </c>
      <c r="E47" s="92">
        <v>0</v>
      </c>
      <c r="F47" s="92">
        <v>0</v>
      </c>
      <c r="G47" s="92">
        <v>0</v>
      </c>
      <c r="H47" s="92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3">
        <v>0</v>
      </c>
      <c r="Q47" s="92">
        <v>1</v>
      </c>
      <c r="R47" s="105">
        <v>1</v>
      </c>
      <c r="S47" s="92">
        <v>0</v>
      </c>
      <c r="T47" s="92">
        <v>0</v>
      </c>
      <c r="U47" s="92">
        <v>1</v>
      </c>
      <c r="V47" s="92">
        <v>0</v>
      </c>
      <c r="W47" s="92">
        <v>0</v>
      </c>
      <c r="X47" s="92">
        <v>0</v>
      </c>
      <c r="Y47" s="102">
        <v>1</v>
      </c>
      <c r="Z47" s="92">
        <v>0</v>
      </c>
      <c r="AA47" s="92">
        <v>0</v>
      </c>
      <c r="AB47" s="92">
        <v>0</v>
      </c>
      <c r="AC47" s="92">
        <v>0</v>
      </c>
      <c r="AD47" s="92">
        <v>0</v>
      </c>
      <c r="AE47" s="92">
        <v>0</v>
      </c>
      <c r="AF47" s="92">
        <v>0</v>
      </c>
      <c r="AG47" s="92">
        <v>0</v>
      </c>
      <c r="AH47" s="92">
        <v>0</v>
      </c>
      <c r="AI47" s="92">
        <v>0</v>
      </c>
      <c r="AJ47" s="92">
        <v>0</v>
      </c>
      <c r="AK47" s="92">
        <v>0</v>
      </c>
      <c r="AL47" s="92">
        <v>0</v>
      </c>
      <c r="AM47" s="97">
        <v>0</v>
      </c>
    </row>
    <row r="48" spans="1:48" ht="39" customHeight="1" x14ac:dyDescent="0.2">
      <c r="A48" s="146"/>
      <c r="B48" s="144"/>
      <c r="C48" s="112">
        <v>1</v>
      </c>
      <c r="D48" s="102">
        <v>1</v>
      </c>
      <c r="E48" s="92">
        <v>1</v>
      </c>
      <c r="F48" s="92">
        <v>1</v>
      </c>
      <c r="G48" s="92">
        <v>1</v>
      </c>
      <c r="H48" s="92">
        <v>1</v>
      </c>
      <c r="I48" s="92">
        <v>1</v>
      </c>
      <c r="J48" s="92">
        <v>0</v>
      </c>
      <c r="K48" s="92">
        <v>0</v>
      </c>
      <c r="L48" s="92">
        <v>1</v>
      </c>
      <c r="M48" s="92">
        <v>1</v>
      </c>
      <c r="N48" s="92">
        <v>0</v>
      </c>
      <c r="O48" s="92">
        <v>0</v>
      </c>
      <c r="P48" s="93">
        <v>0</v>
      </c>
      <c r="Q48" s="92">
        <v>1</v>
      </c>
      <c r="R48" s="105">
        <v>1</v>
      </c>
      <c r="S48" s="92">
        <v>1</v>
      </c>
      <c r="T48" s="92">
        <v>1</v>
      </c>
      <c r="U48" s="92">
        <v>1</v>
      </c>
      <c r="V48" s="92">
        <v>0</v>
      </c>
      <c r="W48" s="92">
        <v>0</v>
      </c>
      <c r="X48" s="92">
        <v>0</v>
      </c>
      <c r="Y48" s="102">
        <v>1</v>
      </c>
      <c r="Z48" s="92">
        <v>1</v>
      </c>
      <c r="AA48" s="92">
        <v>1</v>
      </c>
      <c r="AB48" s="92">
        <v>1</v>
      </c>
      <c r="AC48" s="92">
        <v>1</v>
      </c>
      <c r="AD48" s="92">
        <v>0</v>
      </c>
      <c r="AE48" s="92">
        <v>0</v>
      </c>
      <c r="AF48" s="92">
        <v>0</v>
      </c>
      <c r="AG48" s="92">
        <v>1</v>
      </c>
      <c r="AH48" s="92">
        <v>0</v>
      </c>
      <c r="AI48" s="92">
        <v>0</v>
      </c>
      <c r="AJ48" s="92">
        <v>0</v>
      </c>
      <c r="AK48" s="92">
        <v>0</v>
      </c>
      <c r="AL48" s="92">
        <v>0</v>
      </c>
      <c r="AM48" s="97">
        <v>0</v>
      </c>
    </row>
    <row r="49" spans="1:39" ht="39" customHeight="1" x14ac:dyDescent="0.2">
      <c r="A49" s="146"/>
      <c r="B49" s="144"/>
      <c r="C49" s="112">
        <v>1</v>
      </c>
      <c r="D49" s="102">
        <v>1</v>
      </c>
      <c r="E49" s="92">
        <v>1</v>
      </c>
      <c r="F49" s="92">
        <v>1</v>
      </c>
      <c r="G49" s="92">
        <v>1</v>
      </c>
      <c r="H49" s="92">
        <v>1</v>
      </c>
      <c r="I49" s="92">
        <v>1</v>
      </c>
      <c r="J49" s="92">
        <v>0</v>
      </c>
      <c r="K49" s="92">
        <v>0</v>
      </c>
      <c r="L49" s="92">
        <v>1</v>
      </c>
      <c r="M49" s="92">
        <v>1</v>
      </c>
      <c r="N49" s="92">
        <v>0</v>
      </c>
      <c r="O49" s="92">
        <v>0</v>
      </c>
      <c r="P49" s="93">
        <v>0</v>
      </c>
      <c r="Q49" s="92">
        <v>1</v>
      </c>
      <c r="R49" s="105">
        <v>1</v>
      </c>
      <c r="S49" s="92">
        <v>1</v>
      </c>
      <c r="T49" s="92">
        <v>0</v>
      </c>
      <c r="U49" s="92">
        <v>1</v>
      </c>
      <c r="V49" s="92">
        <v>0</v>
      </c>
      <c r="W49" s="92">
        <v>0</v>
      </c>
      <c r="X49" s="92">
        <v>0</v>
      </c>
      <c r="Y49" s="102">
        <v>0</v>
      </c>
      <c r="Z49" s="92">
        <v>1</v>
      </c>
      <c r="AA49" s="92">
        <v>0</v>
      </c>
      <c r="AB49" s="92">
        <v>1</v>
      </c>
      <c r="AC49" s="92">
        <v>0</v>
      </c>
      <c r="AD49" s="92">
        <v>0</v>
      </c>
      <c r="AE49" s="92">
        <v>0</v>
      </c>
      <c r="AF49" s="92">
        <v>0</v>
      </c>
      <c r="AG49" s="92">
        <v>1</v>
      </c>
      <c r="AH49" s="92">
        <v>0</v>
      </c>
      <c r="AI49" s="92">
        <v>0</v>
      </c>
      <c r="AJ49" s="92">
        <v>0</v>
      </c>
      <c r="AK49" s="92">
        <v>0</v>
      </c>
      <c r="AL49" s="92">
        <v>0</v>
      </c>
      <c r="AM49" s="97">
        <v>0</v>
      </c>
    </row>
    <row r="50" spans="1:39" s="96" customFormat="1" ht="39" customHeight="1" x14ac:dyDescent="0.2">
      <c r="A50" s="146"/>
      <c r="B50" s="145"/>
      <c r="C50" s="113">
        <v>1</v>
      </c>
      <c r="D50" s="101">
        <v>1</v>
      </c>
      <c r="E50" s="99">
        <v>1</v>
      </c>
      <c r="F50" s="99">
        <v>1</v>
      </c>
      <c r="G50" s="99">
        <v>1</v>
      </c>
      <c r="H50" s="99">
        <v>1</v>
      </c>
      <c r="I50" s="99">
        <v>1</v>
      </c>
      <c r="J50" s="99">
        <v>0</v>
      </c>
      <c r="K50" s="99">
        <v>0</v>
      </c>
      <c r="L50" s="99">
        <v>1</v>
      </c>
      <c r="M50" s="99">
        <v>1</v>
      </c>
      <c r="N50" s="99">
        <v>0</v>
      </c>
      <c r="O50" s="99">
        <v>0</v>
      </c>
      <c r="P50" s="99">
        <v>0</v>
      </c>
      <c r="Q50" s="99">
        <v>1</v>
      </c>
      <c r="R50" s="106">
        <v>1</v>
      </c>
      <c r="S50" s="99">
        <v>1</v>
      </c>
      <c r="T50" s="99">
        <v>1</v>
      </c>
      <c r="U50" s="99">
        <v>1</v>
      </c>
      <c r="V50" s="99">
        <v>0</v>
      </c>
      <c r="W50" s="99">
        <v>0</v>
      </c>
      <c r="X50" s="99">
        <v>0</v>
      </c>
      <c r="Y50" s="101">
        <v>1</v>
      </c>
      <c r="Z50" s="99">
        <v>1</v>
      </c>
      <c r="AA50" s="99">
        <v>1</v>
      </c>
      <c r="AB50" s="99">
        <v>1</v>
      </c>
      <c r="AC50" s="99">
        <v>1</v>
      </c>
      <c r="AD50" s="99">
        <v>0</v>
      </c>
      <c r="AE50" s="99">
        <v>0</v>
      </c>
      <c r="AF50" s="99">
        <v>0</v>
      </c>
      <c r="AG50" s="99">
        <v>1</v>
      </c>
      <c r="AH50" s="99">
        <v>0</v>
      </c>
      <c r="AI50" s="99">
        <v>0</v>
      </c>
      <c r="AJ50" s="99">
        <v>0</v>
      </c>
      <c r="AK50" s="99">
        <v>0</v>
      </c>
      <c r="AL50" s="99">
        <v>0</v>
      </c>
      <c r="AM50" s="100">
        <v>0</v>
      </c>
    </row>
    <row r="51" spans="1:39" s="95" customFormat="1" ht="39" customHeight="1" x14ac:dyDescent="0.2">
      <c r="A51" s="146"/>
      <c r="B51" s="129"/>
      <c r="C51" s="149" t="s">
        <v>468</v>
      </c>
      <c r="D51" s="150"/>
      <c r="E51" s="150"/>
      <c r="F51" s="150"/>
      <c r="G51" s="150"/>
      <c r="H51" s="150"/>
      <c r="I51" s="150"/>
      <c r="J51" s="150"/>
      <c r="K51" s="150"/>
      <c r="L51" s="150"/>
      <c r="M51" s="150"/>
      <c r="N51" s="150"/>
      <c r="O51" s="150"/>
      <c r="P51" s="150"/>
      <c r="Q51" s="150"/>
      <c r="R51" s="150"/>
      <c r="S51" s="150"/>
      <c r="T51" s="150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1"/>
    </row>
    <row r="52" spans="1:39" s="95" customFormat="1" ht="39" customHeight="1" x14ac:dyDescent="0.2">
      <c r="A52" s="146"/>
      <c r="B52" s="129"/>
      <c r="C52" s="147" t="s">
        <v>465</v>
      </c>
      <c r="D52" s="152" t="s">
        <v>459</v>
      </c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4"/>
      <c r="S52" s="152" t="s">
        <v>466</v>
      </c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4"/>
    </row>
    <row r="53" spans="1:39" s="95" customFormat="1" ht="39" customHeight="1" x14ac:dyDescent="0.2">
      <c r="A53" s="146"/>
      <c r="B53" s="129"/>
      <c r="C53" s="148"/>
      <c r="D53" s="125" t="s">
        <v>369</v>
      </c>
      <c r="E53" s="141" t="s">
        <v>62</v>
      </c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  <c r="R53" s="142"/>
      <c r="S53" s="155" t="s">
        <v>63</v>
      </c>
      <c r="T53" s="141"/>
      <c r="U53" s="141"/>
      <c r="V53" s="141"/>
      <c r="W53" s="141"/>
      <c r="X53" s="141"/>
      <c r="Y53" s="156"/>
      <c r="Z53" s="141" t="s">
        <v>62</v>
      </c>
      <c r="AA53" s="141"/>
      <c r="AB53" s="141"/>
      <c r="AC53" s="141"/>
      <c r="AD53" s="141"/>
      <c r="AE53" s="141"/>
      <c r="AF53" s="141"/>
      <c r="AG53" s="141"/>
      <c r="AH53" s="141"/>
      <c r="AI53" s="141"/>
      <c r="AJ53" s="141"/>
      <c r="AK53" s="141"/>
      <c r="AL53" s="141"/>
      <c r="AM53" s="142"/>
    </row>
    <row r="54" spans="1:39" ht="39" customHeight="1" x14ac:dyDescent="0.2">
      <c r="A54" s="146"/>
      <c r="B54" s="143" t="s">
        <v>460</v>
      </c>
      <c r="C54" s="120">
        <v>1</v>
      </c>
      <c r="D54" s="121">
        <v>2</v>
      </c>
      <c r="E54" s="122">
        <v>3</v>
      </c>
      <c r="F54" s="122">
        <v>4</v>
      </c>
      <c r="G54" s="122">
        <v>5</v>
      </c>
      <c r="H54" s="122">
        <v>6</v>
      </c>
      <c r="I54" s="122">
        <v>7</v>
      </c>
      <c r="J54" s="122">
        <v>8</v>
      </c>
      <c r="K54" s="122">
        <v>9</v>
      </c>
      <c r="L54" s="122">
        <v>10</v>
      </c>
      <c r="M54" s="122">
        <v>11</v>
      </c>
      <c r="N54" s="122">
        <v>12</v>
      </c>
      <c r="O54" s="122">
        <v>13</v>
      </c>
      <c r="P54" s="122">
        <v>14</v>
      </c>
      <c r="Q54" s="122">
        <v>15</v>
      </c>
      <c r="R54" s="123">
        <v>16</v>
      </c>
      <c r="S54" s="122">
        <v>17</v>
      </c>
      <c r="T54" s="122">
        <v>18</v>
      </c>
      <c r="U54" s="122">
        <v>19</v>
      </c>
      <c r="V54" s="122">
        <v>20</v>
      </c>
      <c r="W54" s="122">
        <v>21</v>
      </c>
      <c r="X54" s="122">
        <v>22</v>
      </c>
      <c r="Y54" s="124">
        <v>23</v>
      </c>
      <c r="Z54" s="122">
        <v>24</v>
      </c>
      <c r="AA54" s="122">
        <v>25</v>
      </c>
      <c r="AB54" s="122">
        <v>26</v>
      </c>
      <c r="AC54" s="122">
        <v>27</v>
      </c>
      <c r="AD54" s="122">
        <v>28</v>
      </c>
      <c r="AE54" s="122">
        <v>29</v>
      </c>
      <c r="AF54" s="122">
        <v>30</v>
      </c>
      <c r="AG54" s="122">
        <v>31</v>
      </c>
      <c r="AH54" s="122">
        <v>32</v>
      </c>
      <c r="AI54" s="122">
        <v>33</v>
      </c>
      <c r="AJ54" s="122">
        <v>34</v>
      </c>
      <c r="AK54" s="122">
        <v>35</v>
      </c>
      <c r="AL54" s="122">
        <v>36</v>
      </c>
      <c r="AM54" s="123">
        <v>37</v>
      </c>
    </row>
    <row r="55" spans="1:39" ht="39" customHeight="1" x14ac:dyDescent="0.2">
      <c r="A55" s="146"/>
      <c r="B55" s="144"/>
      <c r="C55" s="112">
        <v>1</v>
      </c>
      <c r="D55" s="102">
        <v>1</v>
      </c>
      <c r="E55" s="92">
        <v>1</v>
      </c>
      <c r="F55" s="92">
        <v>1</v>
      </c>
      <c r="G55" s="92">
        <v>1</v>
      </c>
      <c r="H55" s="92">
        <v>1</v>
      </c>
      <c r="I55" s="92">
        <v>1</v>
      </c>
      <c r="J55" s="92">
        <v>0</v>
      </c>
      <c r="K55" s="92">
        <v>0</v>
      </c>
      <c r="L55" s="92">
        <v>1</v>
      </c>
      <c r="M55" s="92">
        <v>0</v>
      </c>
      <c r="N55" s="92">
        <v>0</v>
      </c>
      <c r="O55" s="92">
        <v>0</v>
      </c>
      <c r="P55" s="93">
        <v>0</v>
      </c>
      <c r="Q55" s="92">
        <v>1</v>
      </c>
      <c r="R55" s="105">
        <v>1</v>
      </c>
      <c r="S55" s="92">
        <v>0</v>
      </c>
      <c r="T55" s="92">
        <v>1</v>
      </c>
      <c r="U55" s="92">
        <v>1</v>
      </c>
      <c r="V55" s="92">
        <v>0</v>
      </c>
      <c r="W55" s="92">
        <v>0</v>
      </c>
      <c r="X55" s="92">
        <v>0</v>
      </c>
      <c r="Y55" s="102">
        <v>1</v>
      </c>
      <c r="Z55" s="92">
        <v>0</v>
      </c>
      <c r="AA55" s="92">
        <v>0</v>
      </c>
      <c r="AB55" s="92">
        <v>1</v>
      </c>
      <c r="AC55" s="92">
        <v>1</v>
      </c>
      <c r="AD55" s="92">
        <v>0</v>
      </c>
      <c r="AE55" s="92">
        <v>0</v>
      </c>
      <c r="AF55" s="92">
        <v>0</v>
      </c>
      <c r="AG55" s="92">
        <v>1</v>
      </c>
      <c r="AH55" s="92">
        <v>0</v>
      </c>
      <c r="AI55" s="92">
        <v>0</v>
      </c>
      <c r="AJ55" s="92">
        <v>0</v>
      </c>
      <c r="AK55" s="92">
        <v>0</v>
      </c>
      <c r="AL55" s="92">
        <v>0</v>
      </c>
      <c r="AM55" s="97">
        <v>0</v>
      </c>
    </row>
    <row r="56" spans="1:39" ht="39" customHeight="1" x14ac:dyDescent="0.2">
      <c r="A56" s="146"/>
      <c r="B56" s="144"/>
      <c r="C56" s="112">
        <v>1</v>
      </c>
      <c r="D56" s="102">
        <v>0</v>
      </c>
      <c r="E56" s="92">
        <v>1</v>
      </c>
      <c r="F56" s="92">
        <v>1</v>
      </c>
      <c r="G56" s="92">
        <v>1</v>
      </c>
      <c r="H56" s="92">
        <v>1</v>
      </c>
      <c r="I56" s="92">
        <v>1</v>
      </c>
      <c r="J56" s="92">
        <v>0</v>
      </c>
      <c r="K56" s="92">
        <v>0</v>
      </c>
      <c r="L56" s="92">
        <v>1</v>
      </c>
      <c r="M56" s="92">
        <v>1</v>
      </c>
      <c r="N56" s="92">
        <v>0</v>
      </c>
      <c r="O56" s="92">
        <v>0</v>
      </c>
      <c r="P56" s="93">
        <v>0</v>
      </c>
      <c r="Q56" s="92">
        <v>1</v>
      </c>
      <c r="R56" s="105">
        <v>1</v>
      </c>
      <c r="S56" s="92">
        <v>1</v>
      </c>
      <c r="T56" s="92">
        <v>0</v>
      </c>
      <c r="U56" s="92">
        <v>1</v>
      </c>
      <c r="V56" s="92">
        <v>0</v>
      </c>
      <c r="W56" s="92">
        <v>0</v>
      </c>
      <c r="X56" s="92">
        <v>0</v>
      </c>
      <c r="Y56" s="102">
        <v>1</v>
      </c>
      <c r="Z56" s="92">
        <v>1</v>
      </c>
      <c r="AA56" s="92">
        <v>1</v>
      </c>
      <c r="AB56" s="92">
        <v>1</v>
      </c>
      <c r="AC56" s="92">
        <v>1</v>
      </c>
      <c r="AD56" s="92">
        <v>0</v>
      </c>
      <c r="AE56" s="92">
        <v>0</v>
      </c>
      <c r="AF56" s="92">
        <v>0</v>
      </c>
      <c r="AG56" s="92">
        <v>1</v>
      </c>
      <c r="AH56" s="92">
        <v>0</v>
      </c>
      <c r="AI56" s="92">
        <v>0</v>
      </c>
      <c r="AJ56" s="92">
        <v>0</v>
      </c>
      <c r="AK56" s="92">
        <v>0</v>
      </c>
      <c r="AL56" s="92">
        <v>0</v>
      </c>
      <c r="AM56" s="97">
        <v>0</v>
      </c>
    </row>
    <row r="57" spans="1:39" ht="39" customHeight="1" x14ac:dyDescent="0.2">
      <c r="A57" s="146"/>
      <c r="B57" s="144"/>
      <c r="C57" s="112">
        <v>1</v>
      </c>
      <c r="D57" s="102">
        <v>0</v>
      </c>
      <c r="E57" s="92">
        <v>0</v>
      </c>
      <c r="F57" s="92">
        <v>0</v>
      </c>
      <c r="G57" s="92">
        <v>0</v>
      </c>
      <c r="H57" s="92">
        <v>0</v>
      </c>
      <c r="I57" s="92">
        <v>0</v>
      </c>
      <c r="J57" s="92">
        <v>0</v>
      </c>
      <c r="K57" s="92">
        <v>0</v>
      </c>
      <c r="L57" s="92">
        <v>0</v>
      </c>
      <c r="M57" s="92">
        <v>0</v>
      </c>
      <c r="N57" s="92">
        <v>0</v>
      </c>
      <c r="O57" s="92">
        <v>0</v>
      </c>
      <c r="P57" s="93">
        <v>0</v>
      </c>
      <c r="Q57" s="92">
        <v>0</v>
      </c>
      <c r="R57" s="105">
        <v>1</v>
      </c>
      <c r="S57" s="92">
        <v>0</v>
      </c>
      <c r="T57" s="92">
        <v>1</v>
      </c>
      <c r="U57" s="92">
        <v>0</v>
      </c>
      <c r="V57" s="92">
        <v>0</v>
      </c>
      <c r="W57" s="92">
        <v>0</v>
      </c>
      <c r="X57" s="92">
        <v>0</v>
      </c>
      <c r="Y57" s="102">
        <v>0</v>
      </c>
      <c r="Z57" s="92">
        <v>0</v>
      </c>
      <c r="AA57" s="92">
        <v>0</v>
      </c>
      <c r="AB57" s="92">
        <v>0</v>
      </c>
      <c r="AC57" s="92">
        <v>0</v>
      </c>
      <c r="AD57" s="92">
        <v>0</v>
      </c>
      <c r="AE57" s="92">
        <v>0</v>
      </c>
      <c r="AF57" s="92">
        <v>0</v>
      </c>
      <c r="AG57" s="92">
        <v>0</v>
      </c>
      <c r="AH57" s="92">
        <v>0</v>
      </c>
      <c r="AI57" s="92">
        <v>0</v>
      </c>
      <c r="AJ57" s="92">
        <v>0</v>
      </c>
      <c r="AK57" s="92">
        <v>0</v>
      </c>
      <c r="AL57" s="92">
        <v>0</v>
      </c>
      <c r="AM57" s="97">
        <v>0</v>
      </c>
    </row>
    <row r="58" spans="1:39" ht="39" customHeight="1" x14ac:dyDescent="0.2">
      <c r="A58" s="146"/>
      <c r="B58" s="144"/>
      <c r="C58" s="112">
        <v>1</v>
      </c>
      <c r="D58" s="102">
        <v>0</v>
      </c>
      <c r="E58" s="92">
        <v>0</v>
      </c>
      <c r="F58" s="92">
        <v>0</v>
      </c>
      <c r="G58" s="92">
        <v>0</v>
      </c>
      <c r="H58" s="92">
        <v>0</v>
      </c>
      <c r="I58" s="92">
        <v>0</v>
      </c>
      <c r="J58" s="92">
        <v>0</v>
      </c>
      <c r="K58" s="92">
        <v>0</v>
      </c>
      <c r="L58" s="92">
        <v>0</v>
      </c>
      <c r="M58" s="92">
        <v>1</v>
      </c>
      <c r="N58" s="92">
        <v>0</v>
      </c>
      <c r="O58" s="92">
        <v>0</v>
      </c>
      <c r="P58" s="93">
        <v>0</v>
      </c>
      <c r="Q58" s="92">
        <v>0</v>
      </c>
      <c r="R58" s="105">
        <v>1</v>
      </c>
      <c r="S58" s="92">
        <v>0</v>
      </c>
      <c r="T58" s="92">
        <v>1</v>
      </c>
      <c r="U58" s="92">
        <v>0</v>
      </c>
      <c r="V58" s="92">
        <v>0</v>
      </c>
      <c r="W58" s="92">
        <v>0</v>
      </c>
      <c r="X58" s="92">
        <v>0</v>
      </c>
      <c r="Y58" s="102">
        <v>0</v>
      </c>
      <c r="Z58" s="92">
        <v>0</v>
      </c>
      <c r="AA58" s="92">
        <v>0</v>
      </c>
      <c r="AB58" s="92">
        <v>0</v>
      </c>
      <c r="AC58" s="92">
        <v>0</v>
      </c>
      <c r="AD58" s="92">
        <v>0</v>
      </c>
      <c r="AE58" s="92">
        <v>0</v>
      </c>
      <c r="AF58" s="92">
        <v>0</v>
      </c>
      <c r="AG58" s="92">
        <v>0</v>
      </c>
      <c r="AH58" s="92">
        <v>0</v>
      </c>
      <c r="AI58" s="92">
        <v>0</v>
      </c>
      <c r="AJ58" s="92">
        <v>0</v>
      </c>
      <c r="AK58" s="92">
        <v>0</v>
      </c>
      <c r="AL58" s="92">
        <v>0</v>
      </c>
      <c r="AM58" s="97">
        <v>0</v>
      </c>
    </row>
    <row r="59" spans="1:39" ht="39" customHeight="1" x14ac:dyDescent="0.2">
      <c r="A59" s="146"/>
      <c r="B59" s="144"/>
      <c r="C59" s="112">
        <v>1</v>
      </c>
      <c r="D59" s="102">
        <v>1</v>
      </c>
      <c r="E59" s="92">
        <v>0</v>
      </c>
      <c r="F59" s="92">
        <v>0</v>
      </c>
      <c r="G59" s="92">
        <v>0</v>
      </c>
      <c r="H59" s="92">
        <v>0</v>
      </c>
      <c r="I59" s="92">
        <v>0</v>
      </c>
      <c r="J59" s="92">
        <v>0</v>
      </c>
      <c r="K59" s="92">
        <v>0</v>
      </c>
      <c r="L59" s="92">
        <v>0</v>
      </c>
      <c r="M59" s="92">
        <v>0</v>
      </c>
      <c r="N59" s="92">
        <v>0</v>
      </c>
      <c r="O59" s="92">
        <v>0</v>
      </c>
      <c r="P59" s="93">
        <v>0</v>
      </c>
      <c r="Q59" s="92">
        <v>0</v>
      </c>
      <c r="R59" s="105">
        <v>1</v>
      </c>
      <c r="S59" s="92">
        <v>0</v>
      </c>
      <c r="T59" s="92">
        <v>1</v>
      </c>
      <c r="U59" s="92">
        <v>0</v>
      </c>
      <c r="V59" s="92">
        <v>0</v>
      </c>
      <c r="W59" s="92">
        <v>0</v>
      </c>
      <c r="X59" s="92">
        <v>0</v>
      </c>
      <c r="Y59" s="102">
        <v>0</v>
      </c>
      <c r="Z59" s="92">
        <v>0</v>
      </c>
      <c r="AA59" s="92">
        <v>0</v>
      </c>
      <c r="AB59" s="92">
        <v>0</v>
      </c>
      <c r="AC59" s="92">
        <v>0</v>
      </c>
      <c r="AD59" s="92">
        <v>0</v>
      </c>
      <c r="AE59" s="92">
        <v>0</v>
      </c>
      <c r="AF59" s="92">
        <v>0</v>
      </c>
      <c r="AG59" s="92">
        <v>0</v>
      </c>
      <c r="AH59" s="92">
        <v>0</v>
      </c>
      <c r="AI59" s="92">
        <v>0</v>
      </c>
      <c r="AJ59" s="92">
        <v>0</v>
      </c>
      <c r="AK59" s="92">
        <v>0</v>
      </c>
      <c r="AL59" s="92">
        <v>0</v>
      </c>
      <c r="AM59" s="97">
        <v>0</v>
      </c>
    </row>
    <row r="60" spans="1:39" ht="39" customHeight="1" x14ac:dyDescent="0.2">
      <c r="A60" s="146"/>
      <c r="B60" s="144"/>
      <c r="C60" s="112">
        <v>1</v>
      </c>
      <c r="D60" s="102">
        <v>1</v>
      </c>
      <c r="E60" s="92">
        <v>0</v>
      </c>
      <c r="F60" s="92">
        <v>0</v>
      </c>
      <c r="G60" s="92">
        <v>0</v>
      </c>
      <c r="H60" s="92">
        <v>0</v>
      </c>
      <c r="I60" s="92">
        <v>0</v>
      </c>
      <c r="J60" s="92">
        <v>0</v>
      </c>
      <c r="K60" s="92">
        <v>0</v>
      </c>
      <c r="L60" s="92">
        <v>0</v>
      </c>
      <c r="M60" s="92">
        <v>0</v>
      </c>
      <c r="N60" s="92">
        <v>0</v>
      </c>
      <c r="O60" s="92">
        <v>0</v>
      </c>
      <c r="P60" s="93">
        <v>0</v>
      </c>
      <c r="Q60" s="92">
        <v>0</v>
      </c>
      <c r="R60" s="105">
        <v>1</v>
      </c>
      <c r="S60" s="92">
        <v>0</v>
      </c>
      <c r="T60" s="92">
        <v>0</v>
      </c>
      <c r="U60" s="92">
        <v>0</v>
      </c>
      <c r="V60" s="92">
        <v>0</v>
      </c>
      <c r="W60" s="92">
        <v>0</v>
      </c>
      <c r="X60" s="92">
        <v>0</v>
      </c>
      <c r="Y60" s="102">
        <v>0</v>
      </c>
      <c r="Z60" s="92">
        <v>0</v>
      </c>
      <c r="AA60" s="92">
        <v>0</v>
      </c>
      <c r="AB60" s="92">
        <v>0</v>
      </c>
      <c r="AC60" s="92">
        <v>0</v>
      </c>
      <c r="AD60" s="92">
        <v>0</v>
      </c>
      <c r="AE60" s="92">
        <v>0</v>
      </c>
      <c r="AF60" s="92">
        <v>0</v>
      </c>
      <c r="AG60" s="92">
        <v>0</v>
      </c>
      <c r="AH60" s="92">
        <v>0</v>
      </c>
      <c r="AI60" s="92">
        <v>0</v>
      </c>
      <c r="AJ60" s="92">
        <v>0</v>
      </c>
      <c r="AK60" s="92">
        <v>0</v>
      </c>
      <c r="AL60" s="92">
        <v>0</v>
      </c>
      <c r="AM60" s="97">
        <v>0</v>
      </c>
    </row>
    <row r="61" spans="1:39" ht="39" customHeight="1" x14ac:dyDescent="0.2">
      <c r="A61" s="146"/>
      <c r="B61" s="144"/>
      <c r="C61" s="112">
        <v>1</v>
      </c>
      <c r="D61" s="102">
        <v>0</v>
      </c>
      <c r="E61" s="92">
        <v>1</v>
      </c>
      <c r="F61" s="92">
        <v>1</v>
      </c>
      <c r="G61" s="92">
        <v>0</v>
      </c>
      <c r="H61" s="92">
        <v>1</v>
      </c>
      <c r="I61" s="92">
        <v>1</v>
      </c>
      <c r="J61" s="92">
        <v>0</v>
      </c>
      <c r="K61" s="92">
        <v>0</v>
      </c>
      <c r="L61" s="92">
        <v>1</v>
      </c>
      <c r="M61" s="92">
        <v>1</v>
      </c>
      <c r="N61" s="92">
        <v>0</v>
      </c>
      <c r="O61" s="92">
        <v>0</v>
      </c>
      <c r="P61" s="93">
        <v>0</v>
      </c>
      <c r="Q61" s="92">
        <v>0</v>
      </c>
      <c r="R61" s="105">
        <v>1</v>
      </c>
      <c r="S61" s="92">
        <v>1</v>
      </c>
      <c r="T61" s="92">
        <v>1</v>
      </c>
      <c r="U61" s="92">
        <v>1</v>
      </c>
      <c r="V61" s="92">
        <v>0</v>
      </c>
      <c r="W61" s="92">
        <v>0</v>
      </c>
      <c r="X61" s="92">
        <v>0</v>
      </c>
      <c r="Y61" s="102">
        <v>1</v>
      </c>
      <c r="Z61" s="92">
        <v>1</v>
      </c>
      <c r="AA61" s="92">
        <v>1</v>
      </c>
      <c r="AB61" s="92">
        <v>1</v>
      </c>
      <c r="AC61" s="92">
        <v>0</v>
      </c>
      <c r="AD61" s="92">
        <v>0</v>
      </c>
      <c r="AE61" s="92">
        <v>0</v>
      </c>
      <c r="AF61" s="92">
        <v>0</v>
      </c>
      <c r="AG61" s="92">
        <v>1</v>
      </c>
      <c r="AH61" s="92">
        <v>0</v>
      </c>
      <c r="AI61" s="92">
        <v>0</v>
      </c>
      <c r="AJ61" s="92">
        <v>0</v>
      </c>
      <c r="AK61" s="92">
        <v>0</v>
      </c>
      <c r="AL61" s="92">
        <v>0</v>
      </c>
      <c r="AM61" s="97">
        <v>0</v>
      </c>
    </row>
    <row r="62" spans="1:39" ht="39" customHeight="1" x14ac:dyDescent="0.2">
      <c r="A62" s="146"/>
      <c r="B62" s="144"/>
      <c r="C62" s="112">
        <v>1</v>
      </c>
      <c r="D62" s="102">
        <v>0</v>
      </c>
      <c r="E62" s="92">
        <v>0</v>
      </c>
      <c r="F62" s="92">
        <v>0</v>
      </c>
      <c r="G62" s="92">
        <v>0</v>
      </c>
      <c r="H62" s="92">
        <v>0</v>
      </c>
      <c r="I62" s="92">
        <v>0</v>
      </c>
      <c r="J62" s="92">
        <v>0</v>
      </c>
      <c r="K62" s="92">
        <v>0</v>
      </c>
      <c r="L62" s="92">
        <v>0</v>
      </c>
      <c r="M62" s="92">
        <v>0</v>
      </c>
      <c r="N62" s="92">
        <v>0</v>
      </c>
      <c r="O62" s="92">
        <v>0</v>
      </c>
      <c r="P62" s="93">
        <v>0</v>
      </c>
      <c r="Q62" s="92">
        <v>0</v>
      </c>
      <c r="R62" s="105">
        <v>1</v>
      </c>
      <c r="S62" s="92">
        <v>0</v>
      </c>
      <c r="T62" s="92">
        <v>0</v>
      </c>
      <c r="U62" s="92">
        <v>0</v>
      </c>
      <c r="V62" s="92">
        <v>0</v>
      </c>
      <c r="W62" s="92">
        <v>0</v>
      </c>
      <c r="X62" s="92">
        <v>0</v>
      </c>
      <c r="Y62" s="102">
        <v>0</v>
      </c>
      <c r="Z62" s="92">
        <v>0</v>
      </c>
      <c r="AA62" s="92">
        <v>0</v>
      </c>
      <c r="AB62" s="92">
        <v>0</v>
      </c>
      <c r="AC62" s="92">
        <v>0</v>
      </c>
      <c r="AD62" s="92">
        <v>0</v>
      </c>
      <c r="AE62" s="92">
        <v>0</v>
      </c>
      <c r="AF62" s="92">
        <v>0</v>
      </c>
      <c r="AG62" s="92">
        <v>0</v>
      </c>
      <c r="AH62" s="92">
        <v>0</v>
      </c>
      <c r="AI62" s="92">
        <v>0</v>
      </c>
      <c r="AJ62" s="92">
        <v>0</v>
      </c>
      <c r="AK62" s="92">
        <v>0</v>
      </c>
      <c r="AL62" s="92">
        <v>0</v>
      </c>
      <c r="AM62" s="97">
        <v>0</v>
      </c>
    </row>
    <row r="63" spans="1:39" ht="39" customHeight="1" x14ac:dyDescent="0.2">
      <c r="A63" s="146"/>
      <c r="B63" s="144"/>
      <c r="C63" s="112">
        <v>1</v>
      </c>
      <c r="D63" s="102">
        <v>0</v>
      </c>
      <c r="E63" s="92">
        <v>0</v>
      </c>
      <c r="F63" s="92">
        <v>0</v>
      </c>
      <c r="G63" s="92">
        <v>0</v>
      </c>
      <c r="H63" s="92">
        <v>0</v>
      </c>
      <c r="I63" s="92">
        <v>0</v>
      </c>
      <c r="J63" s="92">
        <v>0</v>
      </c>
      <c r="K63" s="92">
        <v>0</v>
      </c>
      <c r="L63" s="92">
        <v>0</v>
      </c>
      <c r="M63" s="92">
        <v>0</v>
      </c>
      <c r="N63" s="92">
        <v>0</v>
      </c>
      <c r="O63" s="92">
        <v>0</v>
      </c>
      <c r="P63" s="93">
        <v>0</v>
      </c>
      <c r="Q63" s="92">
        <v>0</v>
      </c>
      <c r="R63" s="105">
        <v>1</v>
      </c>
      <c r="S63" s="92">
        <v>0</v>
      </c>
      <c r="T63" s="92">
        <v>0</v>
      </c>
      <c r="U63" s="92">
        <v>0</v>
      </c>
      <c r="V63" s="92">
        <v>0</v>
      </c>
      <c r="W63" s="92">
        <v>0</v>
      </c>
      <c r="X63" s="92">
        <v>0</v>
      </c>
      <c r="Y63" s="102">
        <v>0</v>
      </c>
      <c r="Z63" s="92">
        <v>0</v>
      </c>
      <c r="AA63" s="92">
        <v>0</v>
      </c>
      <c r="AB63" s="92">
        <v>0</v>
      </c>
      <c r="AC63" s="92">
        <v>0</v>
      </c>
      <c r="AD63" s="92">
        <v>0</v>
      </c>
      <c r="AE63" s="92">
        <v>0</v>
      </c>
      <c r="AF63" s="92">
        <v>0</v>
      </c>
      <c r="AG63" s="92">
        <v>0</v>
      </c>
      <c r="AH63" s="92">
        <v>0</v>
      </c>
      <c r="AI63" s="92">
        <v>0</v>
      </c>
      <c r="AJ63" s="92">
        <v>0</v>
      </c>
      <c r="AK63" s="92">
        <v>0</v>
      </c>
      <c r="AL63" s="92">
        <v>0</v>
      </c>
      <c r="AM63" s="97">
        <v>0</v>
      </c>
    </row>
    <row r="64" spans="1:39" ht="39" customHeight="1" x14ac:dyDescent="0.2">
      <c r="A64" s="146"/>
      <c r="B64" s="144"/>
      <c r="C64" s="112">
        <v>1</v>
      </c>
      <c r="D64" s="102">
        <v>0</v>
      </c>
      <c r="E64" s="92">
        <v>0</v>
      </c>
      <c r="F64" s="92">
        <v>0</v>
      </c>
      <c r="G64" s="92">
        <v>0</v>
      </c>
      <c r="H64" s="92">
        <v>0</v>
      </c>
      <c r="I64" s="92">
        <v>0</v>
      </c>
      <c r="J64" s="92">
        <v>0</v>
      </c>
      <c r="K64" s="92">
        <v>0</v>
      </c>
      <c r="L64" s="92">
        <v>0</v>
      </c>
      <c r="M64" s="92">
        <v>0</v>
      </c>
      <c r="N64" s="92">
        <v>0</v>
      </c>
      <c r="O64" s="92">
        <v>0</v>
      </c>
      <c r="P64" s="93">
        <v>0</v>
      </c>
      <c r="Q64" s="92">
        <v>0</v>
      </c>
      <c r="R64" s="105">
        <v>1</v>
      </c>
      <c r="S64" s="92">
        <v>0</v>
      </c>
      <c r="T64" s="92">
        <v>0</v>
      </c>
      <c r="U64" s="92">
        <v>0</v>
      </c>
      <c r="V64" s="92">
        <v>0</v>
      </c>
      <c r="W64" s="92">
        <v>0</v>
      </c>
      <c r="X64" s="92">
        <v>0</v>
      </c>
      <c r="Y64" s="102">
        <v>0</v>
      </c>
      <c r="Z64" s="92">
        <v>0</v>
      </c>
      <c r="AA64" s="92">
        <v>0</v>
      </c>
      <c r="AB64" s="92">
        <v>0</v>
      </c>
      <c r="AC64" s="92">
        <v>0</v>
      </c>
      <c r="AD64" s="92">
        <v>0</v>
      </c>
      <c r="AE64" s="92">
        <v>0</v>
      </c>
      <c r="AF64" s="92">
        <v>0</v>
      </c>
      <c r="AG64" s="92">
        <v>0</v>
      </c>
      <c r="AH64" s="92">
        <v>0</v>
      </c>
      <c r="AI64" s="92">
        <v>0</v>
      </c>
      <c r="AJ64" s="92">
        <v>0</v>
      </c>
      <c r="AK64" s="92">
        <v>0</v>
      </c>
      <c r="AL64" s="92">
        <v>0</v>
      </c>
      <c r="AM64" s="97">
        <v>0</v>
      </c>
    </row>
    <row r="65" spans="1:39" ht="39" customHeight="1" x14ac:dyDescent="0.2">
      <c r="A65" s="146"/>
      <c r="B65" s="144"/>
      <c r="C65" s="112">
        <v>1</v>
      </c>
      <c r="D65" s="102">
        <v>1</v>
      </c>
      <c r="E65" s="92">
        <v>0</v>
      </c>
      <c r="F65" s="92">
        <v>0</v>
      </c>
      <c r="G65" s="92">
        <v>1</v>
      </c>
      <c r="H65" s="92">
        <v>1</v>
      </c>
      <c r="I65" s="92">
        <v>1</v>
      </c>
      <c r="J65" s="92">
        <v>0</v>
      </c>
      <c r="K65" s="92">
        <v>0</v>
      </c>
      <c r="L65" s="92">
        <v>0</v>
      </c>
      <c r="M65" s="92">
        <v>0</v>
      </c>
      <c r="N65" s="92">
        <v>0</v>
      </c>
      <c r="O65" s="92">
        <v>0</v>
      </c>
      <c r="P65" s="93">
        <v>0</v>
      </c>
      <c r="Q65" s="92">
        <v>0</v>
      </c>
      <c r="R65" s="105">
        <v>1</v>
      </c>
      <c r="S65" s="92">
        <v>0</v>
      </c>
      <c r="T65" s="92">
        <v>1</v>
      </c>
      <c r="U65" s="92">
        <v>1</v>
      </c>
      <c r="V65" s="92">
        <v>0</v>
      </c>
      <c r="W65" s="92">
        <v>0</v>
      </c>
      <c r="X65" s="92">
        <v>0</v>
      </c>
      <c r="Y65" s="102">
        <v>0</v>
      </c>
      <c r="Z65" s="92">
        <v>0</v>
      </c>
      <c r="AA65" s="92">
        <v>0</v>
      </c>
      <c r="AB65" s="92">
        <v>0</v>
      </c>
      <c r="AC65" s="92">
        <v>0</v>
      </c>
      <c r="AD65" s="92">
        <v>0</v>
      </c>
      <c r="AE65" s="92">
        <v>0</v>
      </c>
      <c r="AF65" s="92">
        <v>0</v>
      </c>
      <c r="AG65" s="92">
        <v>0</v>
      </c>
      <c r="AH65" s="92">
        <v>0</v>
      </c>
      <c r="AI65" s="92">
        <v>0</v>
      </c>
      <c r="AJ65" s="92">
        <v>0</v>
      </c>
      <c r="AK65" s="92">
        <v>0</v>
      </c>
      <c r="AL65" s="92">
        <v>0</v>
      </c>
      <c r="AM65" s="97">
        <v>1</v>
      </c>
    </row>
    <row r="66" spans="1:39" ht="39" customHeight="1" x14ac:dyDescent="0.2">
      <c r="A66" s="146"/>
      <c r="B66" s="144"/>
      <c r="C66" s="112">
        <v>1</v>
      </c>
      <c r="D66" s="102">
        <v>1</v>
      </c>
      <c r="E66" s="92">
        <v>1</v>
      </c>
      <c r="F66" s="92">
        <v>1</v>
      </c>
      <c r="G66" s="92">
        <v>1</v>
      </c>
      <c r="H66" s="92">
        <v>1</v>
      </c>
      <c r="I66" s="92">
        <v>1</v>
      </c>
      <c r="J66" s="92">
        <v>0</v>
      </c>
      <c r="K66" s="92">
        <v>0</v>
      </c>
      <c r="L66" s="92">
        <v>1</v>
      </c>
      <c r="M66" s="92">
        <v>1</v>
      </c>
      <c r="N66" s="92">
        <v>0</v>
      </c>
      <c r="O66" s="92">
        <v>0</v>
      </c>
      <c r="P66" s="93">
        <v>0</v>
      </c>
      <c r="Q66" s="92">
        <v>0</v>
      </c>
      <c r="R66" s="105">
        <v>1</v>
      </c>
      <c r="S66" s="92">
        <v>1</v>
      </c>
      <c r="T66" s="92">
        <v>1</v>
      </c>
      <c r="U66" s="92">
        <v>1</v>
      </c>
      <c r="V66" s="92">
        <v>0</v>
      </c>
      <c r="W66" s="92">
        <v>0</v>
      </c>
      <c r="X66" s="92">
        <v>0</v>
      </c>
      <c r="Y66" s="102">
        <v>1</v>
      </c>
      <c r="Z66" s="92">
        <v>1</v>
      </c>
      <c r="AA66" s="92">
        <v>1</v>
      </c>
      <c r="AB66" s="92">
        <v>1</v>
      </c>
      <c r="AC66" s="92">
        <v>1</v>
      </c>
      <c r="AD66" s="92">
        <v>0</v>
      </c>
      <c r="AE66" s="92">
        <v>0</v>
      </c>
      <c r="AF66" s="92">
        <v>0</v>
      </c>
      <c r="AG66" s="92">
        <v>1</v>
      </c>
      <c r="AH66" s="92">
        <v>0</v>
      </c>
      <c r="AI66" s="92">
        <v>0</v>
      </c>
      <c r="AJ66" s="92">
        <v>0</v>
      </c>
      <c r="AK66" s="92">
        <v>0</v>
      </c>
      <c r="AL66" s="92">
        <v>0</v>
      </c>
      <c r="AM66" s="97">
        <v>0</v>
      </c>
    </row>
    <row r="67" spans="1:39" ht="39" customHeight="1" x14ac:dyDescent="0.2">
      <c r="A67" s="146"/>
      <c r="B67" s="144"/>
      <c r="C67" s="112">
        <v>1</v>
      </c>
      <c r="D67" s="102">
        <v>0</v>
      </c>
      <c r="E67" s="92">
        <v>1</v>
      </c>
      <c r="F67" s="92">
        <v>1</v>
      </c>
      <c r="G67" s="92">
        <v>1</v>
      </c>
      <c r="H67" s="92">
        <v>1</v>
      </c>
      <c r="I67" s="92">
        <v>1</v>
      </c>
      <c r="J67" s="92">
        <v>0</v>
      </c>
      <c r="K67" s="92">
        <v>0</v>
      </c>
      <c r="L67" s="92">
        <v>1</v>
      </c>
      <c r="M67" s="92">
        <v>1</v>
      </c>
      <c r="N67" s="92">
        <v>0</v>
      </c>
      <c r="O67" s="92">
        <v>0</v>
      </c>
      <c r="P67" s="93">
        <v>0</v>
      </c>
      <c r="Q67" s="92">
        <v>0</v>
      </c>
      <c r="R67" s="105">
        <v>1</v>
      </c>
      <c r="S67" s="92">
        <v>1</v>
      </c>
      <c r="T67" s="92">
        <v>1</v>
      </c>
      <c r="U67" s="92">
        <v>1</v>
      </c>
      <c r="V67" s="92">
        <v>0</v>
      </c>
      <c r="W67" s="92">
        <v>0</v>
      </c>
      <c r="X67" s="92">
        <v>0</v>
      </c>
      <c r="Y67" s="102">
        <v>1</v>
      </c>
      <c r="Z67" s="92">
        <v>1</v>
      </c>
      <c r="AA67" s="92">
        <v>1</v>
      </c>
      <c r="AB67" s="92">
        <v>1</v>
      </c>
      <c r="AC67" s="92">
        <v>1</v>
      </c>
      <c r="AD67" s="92">
        <v>0</v>
      </c>
      <c r="AE67" s="92">
        <v>0</v>
      </c>
      <c r="AF67" s="92">
        <v>0</v>
      </c>
      <c r="AG67" s="92">
        <v>1</v>
      </c>
      <c r="AH67" s="92">
        <v>0</v>
      </c>
      <c r="AI67" s="92">
        <v>0</v>
      </c>
      <c r="AJ67" s="92">
        <v>0</v>
      </c>
      <c r="AK67" s="92">
        <v>0</v>
      </c>
      <c r="AL67" s="92">
        <v>0</v>
      </c>
      <c r="AM67" s="97">
        <v>0</v>
      </c>
    </row>
    <row r="68" spans="1:39" ht="39" customHeight="1" x14ac:dyDescent="0.2">
      <c r="A68" s="146"/>
      <c r="B68" s="144"/>
      <c r="C68" s="112">
        <v>1</v>
      </c>
      <c r="D68" s="102">
        <v>1</v>
      </c>
      <c r="E68" s="92">
        <v>0</v>
      </c>
      <c r="F68" s="92">
        <v>0</v>
      </c>
      <c r="G68" s="92">
        <v>0</v>
      </c>
      <c r="H68" s="92">
        <v>0</v>
      </c>
      <c r="I68" s="92">
        <v>0</v>
      </c>
      <c r="J68" s="92">
        <v>0</v>
      </c>
      <c r="K68" s="92">
        <v>0</v>
      </c>
      <c r="L68" s="92">
        <v>0</v>
      </c>
      <c r="M68" s="92">
        <v>0</v>
      </c>
      <c r="N68" s="92">
        <v>0</v>
      </c>
      <c r="O68" s="92">
        <v>0</v>
      </c>
      <c r="P68" s="93">
        <v>0</v>
      </c>
      <c r="Q68" s="92">
        <v>0</v>
      </c>
      <c r="R68" s="105">
        <v>1</v>
      </c>
      <c r="S68" s="92">
        <v>0</v>
      </c>
      <c r="T68" s="92">
        <v>0</v>
      </c>
      <c r="U68" s="92">
        <v>0</v>
      </c>
      <c r="V68" s="92">
        <v>0</v>
      </c>
      <c r="W68" s="92">
        <v>0</v>
      </c>
      <c r="X68" s="92">
        <v>0</v>
      </c>
      <c r="Y68" s="102">
        <v>0</v>
      </c>
      <c r="Z68" s="92">
        <v>1</v>
      </c>
      <c r="AA68" s="92">
        <v>0</v>
      </c>
      <c r="AB68" s="92">
        <v>0</v>
      </c>
      <c r="AC68" s="92">
        <v>0</v>
      </c>
      <c r="AD68" s="92">
        <v>0</v>
      </c>
      <c r="AE68" s="92">
        <v>0</v>
      </c>
      <c r="AF68" s="92">
        <v>0</v>
      </c>
      <c r="AG68" s="92">
        <v>0</v>
      </c>
      <c r="AH68" s="92">
        <v>0</v>
      </c>
      <c r="AI68" s="92">
        <v>0</v>
      </c>
      <c r="AJ68" s="92">
        <v>0</v>
      </c>
      <c r="AK68" s="92">
        <v>0</v>
      </c>
      <c r="AL68" s="92">
        <v>0</v>
      </c>
      <c r="AM68" s="97">
        <v>0</v>
      </c>
    </row>
    <row r="69" spans="1:39" ht="39" customHeight="1" x14ac:dyDescent="0.2">
      <c r="A69" s="146"/>
      <c r="B69" s="144"/>
      <c r="C69" s="112">
        <v>1</v>
      </c>
      <c r="D69" s="102">
        <v>1</v>
      </c>
      <c r="E69" s="92">
        <v>1</v>
      </c>
      <c r="F69" s="92">
        <v>0</v>
      </c>
      <c r="G69" s="92">
        <v>1</v>
      </c>
      <c r="H69" s="92">
        <v>0</v>
      </c>
      <c r="I69" s="92">
        <v>0</v>
      </c>
      <c r="J69" s="92">
        <v>0</v>
      </c>
      <c r="K69" s="92">
        <v>0</v>
      </c>
      <c r="L69" s="92">
        <v>0</v>
      </c>
      <c r="M69" s="92">
        <v>0</v>
      </c>
      <c r="N69" s="92">
        <v>0</v>
      </c>
      <c r="O69" s="92">
        <v>0</v>
      </c>
      <c r="P69" s="93">
        <v>0</v>
      </c>
      <c r="Q69" s="92">
        <v>0</v>
      </c>
      <c r="R69" s="105">
        <v>1</v>
      </c>
      <c r="S69" s="92">
        <v>0</v>
      </c>
      <c r="T69" s="92">
        <v>0</v>
      </c>
      <c r="U69" s="92">
        <v>1</v>
      </c>
      <c r="V69" s="92">
        <v>0</v>
      </c>
      <c r="W69" s="92">
        <v>0</v>
      </c>
      <c r="X69" s="92">
        <v>0</v>
      </c>
      <c r="Y69" s="102">
        <v>0</v>
      </c>
      <c r="Z69" s="92">
        <v>0</v>
      </c>
      <c r="AA69" s="92">
        <v>0</v>
      </c>
      <c r="AB69" s="92">
        <v>0</v>
      </c>
      <c r="AC69" s="92">
        <v>0</v>
      </c>
      <c r="AD69" s="92">
        <v>0</v>
      </c>
      <c r="AE69" s="92">
        <v>0</v>
      </c>
      <c r="AF69" s="92">
        <v>0</v>
      </c>
      <c r="AG69" s="92">
        <v>0</v>
      </c>
      <c r="AH69" s="92">
        <v>0</v>
      </c>
      <c r="AI69" s="92">
        <v>0</v>
      </c>
      <c r="AJ69" s="92">
        <v>0</v>
      </c>
      <c r="AK69" s="92">
        <v>0</v>
      </c>
      <c r="AL69" s="92">
        <v>0</v>
      </c>
      <c r="AM69" s="97">
        <v>0</v>
      </c>
    </row>
    <row r="70" spans="1:39" ht="39" customHeight="1" x14ac:dyDescent="0.2">
      <c r="A70" s="146"/>
      <c r="B70" s="144"/>
      <c r="C70" s="112">
        <v>1</v>
      </c>
      <c r="D70" s="102">
        <v>1</v>
      </c>
      <c r="E70" s="92">
        <v>1</v>
      </c>
      <c r="F70" s="92">
        <v>1</v>
      </c>
      <c r="G70" s="92">
        <v>1</v>
      </c>
      <c r="H70" s="92">
        <v>1</v>
      </c>
      <c r="I70" s="92">
        <v>1</v>
      </c>
      <c r="J70" s="92">
        <v>0</v>
      </c>
      <c r="K70" s="92">
        <v>0</v>
      </c>
      <c r="L70" s="92">
        <v>1</v>
      </c>
      <c r="M70" s="92">
        <v>1</v>
      </c>
      <c r="N70" s="92">
        <v>0</v>
      </c>
      <c r="O70" s="92">
        <v>0</v>
      </c>
      <c r="P70" s="93">
        <v>0</v>
      </c>
      <c r="Q70" s="92">
        <v>0</v>
      </c>
      <c r="R70" s="105">
        <v>1</v>
      </c>
      <c r="S70" s="92">
        <v>1</v>
      </c>
      <c r="T70" s="92">
        <v>1</v>
      </c>
      <c r="U70" s="92">
        <v>1</v>
      </c>
      <c r="V70" s="92">
        <v>0</v>
      </c>
      <c r="W70" s="92">
        <v>0</v>
      </c>
      <c r="X70" s="92">
        <v>0</v>
      </c>
      <c r="Y70" s="102">
        <v>1</v>
      </c>
      <c r="Z70" s="92">
        <v>1</v>
      </c>
      <c r="AA70" s="92">
        <v>1</v>
      </c>
      <c r="AB70" s="92">
        <v>1</v>
      </c>
      <c r="AC70" s="92">
        <v>1</v>
      </c>
      <c r="AD70" s="92">
        <v>0</v>
      </c>
      <c r="AE70" s="92">
        <v>0</v>
      </c>
      <c r="AF70" s="92">
        <v>0</v>
      </c>
      <c r="AG70" s="92">
        <v>1</v>
      </c>
      <c r="AH70" s="92">
        <v>0</v>
      </c>
      <c r="AI70" s="92">
        <v>0</v>
      </c>
      <c r="AJ70" s="92">
        <v>0</v>
      </c>
      <c r="AK70" s="92">
        <v>0</v>
      </c>
      <c r="AL70" s="92">
        <v>0</v>
      </c>
      <c r="AM70" s="97">
        <v>0</v>
      </c>
    </row>
    <row r="71" spans="1:39" ht="39" customHeight="1" x14ac:dyDescent="0.2">
      <c r="A71" s="146"/>
      <c r="B71" s="144"/>
      <c r="C71" s="112">
        <v>1</v>
      </c>
      <c r="D71" s="102">
        <v>1</v>
      </c>
      <c r="E71" s="92">
        <v>1</v>
      </c>
      <c r="F71" s="92">
        <v>1</v>
      </c>
      <c r="G71" s="92">
        <v>1</v>
      </c>
      <c r="H71" s="92">
        <v>1</v>
      </c>
      <c r="I71" s="92">
        <v>1</v>
      </c>
      <c r="J71" s="92">
        <v>0</v>
      </c>
      <c r="K71" s="92">
        <v>0</v>
      </c>
      <c r="L71" s="92">
        <v>1</v>
      </c>
      <c r="M71" s="92">
        <v>1</v>
      </c>
      <c r="N71" s="92">
        <v>0</v>
      </c>
      <c r="O71" s="92">
        <v>0</v>
      </c>
      <c r="P71" s="93">
        <v>0</v>
      </c>
      <c r="Q71" s="92">
        <v>0</v>
      </c>
      <c r="R71" s="105">
        <v>1</v>
      </c>
      <c r="S71" s="92">
        <v>1</v>
      </c>
      <c r="T71" s="92">
        <v>1</v>
      </c>
      <c r="U71" s="92">
        <v>1</v>
      </c>
      <c r="V71" s="92">
        <v>0</v>
      </c>
      <c r="W71" s="92">
        <v>0</v>
      </c>
      <c r="X71" s="92">
        <v>0</v>
      </c>
      <c r="Y71" s="102">
        <v>1</v>
      </c>
      <c r="Z71" s="92">
        <v>1</v>
      </c>
      <c r="AA71" s="92">
        <v>1</v>
      </c>
      <c r="AB71" s="92">
        <v>1</v>
      </c>
      <c r="AC71" s="92">
        <v>1</v>
      </c>
      <c r="AD71" s="92">
        <v>0</v>
      </c>
      <c r="AE71" s="92">
        <v>0</v>
      </c>
      <c r="AF71" s="92">
        <v>0</v>
      </c>
      <c r="AG71" s="92">
        <v>1</v>
      </c>
      <c r="AH71" s="92">
        <v>0</v>
      </c>
      <c r="AI71" s="92">
        <v>0</v>
      </c>
      <c r="AJ71" s="92">
        <v>0</v>
      </c>
      <c r="AK71" s="92">
        <v>0</v>
      </c>
      <c r="AL71" s="92">
        <v>0</v>
      </c>
      <c r="AM71" s="97">
        <v>0</v>
      </c>
    </row>
    <row r="72" spans="1:39" ht="39" customHeight="1" x14ac:dyDescent="0.2">
      <c r="A72" s="146"/>
      <c r="B72" s="144"/>
      <c r="C72" s="112">
        <v>1</v>
      </c>
      <c r="D72" s="102">
        <v>1</v>
      </c>
      <c r="E72" s="92">
        <v>1</v>
      </c>
      <c r="F72" s="92">
        <v>1</v>
      </c>
      <c r="G72" s="92">
        <v>1</v>
      </c>
      <c r="H72" s="92">
        <v>1</v>
      </c>
      <c r="I72" s="92">
        <v>1</v>
      </c>
      <c r="J72" s="92">
        <v>0</v>
      </c>
      <c r="K72" s="92">
        <v>0</v>
      </c>
      <c r="L72" s="92">
        <v>1</v>
      </c>
      <c r="M72" s="92">
        <v>1</v>
      </c>
      <c r="N72" s="92">
        <v>0</v>
      </c>
      <c r="O72" s="92">
        <v>0</v>
      </c>
      <c r="P72" s="93">
        <v>0</v>
      </c>
      <c r="Q72" s="92">
        <v>0</v>
      </c>
      <c r="R72" s="105">
        <v>1</v>
      </c>
      <c r="S72" s="92">
        <v>1</v>
      </c>
      <c r="T72" s="92">
        <v>1</v>
      </c>
      <c r="U72" s="92">
        <v>1</v>
      </c>
      <c r="V72" s="92">
        <v>0</v>
      </c>
      <c r="W72" s="92">
        <v>0</v>
      </c>
      <c r="X72" s="92">
        <v>0</v>
      </c>
      <c r="Y72" s="102">
        <v>1</v>
      </c>
      <c r="Z72" s="92">
        <v>1</v>
      </c>
      <c r="AA72" s="92">
        <v>1</v>
      </c>
      <c r="AB72" s="92">
        <v>1</v>
      </c>
      <c r="AC72" s="92">
        <v>1</v>
      </c>
      <c r="AD72" s="92">
        <v>0</v>
      </c>
      <c r="AE72" s="92">
        <v>0</v>
      </c>
      <c r="AF72" s="92">
        <v>0</v>
      </c>
      <c r="AG72" s="92">
        <v>1</v>
      </c>
      <c r="AH72" s="92">
        <v>0</v>
      </c>
      <c r="AI72" s="92">
        <v>0</v>
      </c>
      <c r="AJ72" s="92">
        <v>0</v>
      </c>
      <c r="AK72" s="92">
        <v>0</v>
      </c>
      <c r="AL72" s="92">
        <v>0</v>
      </c>
      <c r="AM72" s="97">
        <v>0</v>
      </c>
    </row>
    <row r="73" spans="1:39" ht="39" customHeight="1" x14ac:dyDescent="0.2">
      <c r="A73" s="146"/>
      <c r="B73" s="144"/>
      <c r="C73" s="112">
        <v>1</v>
      </c>
      <c r="D73" s="102">
        <v>0</v>
      </c>
      <c r="E73" s="92">
        <v>1</v>
      </c>
      <c r="F73" s="92">
        <v>1</v>
      </c>
      <c r="G73" s="92">
        <v>1</v>
      </c>
      <c r="H73" s="92">
        <v>1</v>
      </c>
      <c r="I73" s="92">
        <v>1</v>
      </c>
      <c r="J73" s="92">
        <v>0</v>
      </c>
      <c r="K73" s="92">
        <v>0</v>
      </c>
      <c r="L73" s="92">
        <v>1</v>
      </c>
      <c r="M73" s="92">
        <v>1</v>
      </c>
      <c r="N73" s="92">
        <v>0</v>
      </c>
      <c r="O73" s="92">
        <v>0</v>
      </c>
      <c r="P73" s="93">
        <v>0</v>
      </c>
      <c r="Q73" s="92">
        <v>0</v>
      </c>
      <c r="R73" s="105">
        <v>1</v>
      </c>
      <c r="S73" s="92">
        <v>1</v>
      </c>
      <c r="T73" s="92">
        <v>1</v>
      </c>
      <c r="U73" s="92">
        <v>1</v>
      </c>
      <c r="V73" s="92">
        <v>0</v>
      </c>
      <c r="W73" s="92">
        <v>0</v>
      </c>
      <c r="X73" s="92">
        <v>0</v>
      </c>
      <c r="Y73" s="102">
        <v>1</v>
      </c>
      <c r="Z73" s="92">
        <v>1</v>
      </c>
      <c r="AA73" s="92">
        <v>1</v>
      </c>
      <c r="AB73" s="92">
        <v>1</v>
      </c>
      <c r="AC73" s="92">
        <v>1</v>
      </c>
      <c r="AD73" s="92">
        <v>0</v>
      </c>
      <c r="AE73" s="92">
        <v>0</v>
      </c>
      <c r="AF73" s="92">
        <v>0</v>
      </c>
      <c r="AG73" s="92">
        <v>1</v>
      </c>
      <c r="AH73" s="92">
        <v>0</v>
      </c>
      <c r="AI73" s="92">
        <v>0</v>
      </c>
      <c r="AJ73" s="92">
        <v>0</v>
      </c>
      <c r="AK73" s="92">
        <v>0</v>
      </c>
      <c r="AL73" s="92">
        <v>0</v>
      </c>
      <c r="AM73" s="97">
        <v>0</v>
      </c>
    </row>
    <row r="74" spans="1:39" ht="39" customHeight="1" x14ac:dyDescent="0.2">
      <c r="A74" s="146"/>
      <c r="B74" s="144"/>
      <c r="C74" s="112">
        <v>1</v>
      </c>
      <c r="D74" s="102">
        <v>1</v>
      </c>
      <c r="E74" s="92">
        <v>1</v>
      </c>
      <c r="F74" s="92">
        <v>1</v>
      </c>
      <c r="G74" s="92">
        <v>1</v>
      </c>
      <c r="H74" s="92">
        <v>1</v>
      </c>
      <c r="I74" s="92">
        <v>1</v>
      </c>
      <c r="J74" s="92">
        <v>0</v>
      </c>
      <c r="K74" s="92">
        <v>0</v>
      </c>
      <c r="L74" s="92">
        <v>1</v>
      </c>
      <c r="M74" s="92">
        <v>1</v>
      </c>
      <c r="N74" s="92">
        <v>0</v>
      </c>
      <c r="O74" s="92">
        <v>0</v>
      </c>
      <c r="P74" s="93">
        <v>0</v>
      </c>
      <c r="Q74" s="92">
        <v>0</v>
      </c>
      <c r="R74" s="105">
        <v>1</v>
      </c>
      <c r="S74" s="92">
        <v>1</v>
      </c>
      <c r="T74" s="92">
        <v>1</v>
      </c>
      <c r="U74" s="92">
        <v>1</v>
      </c>
      <c r="V74" s="92">
        <v>0</v>
      </c>
      <c r="W74" s="92">
        <v>0</v>
      </c>
      <c r="X74" s="92">
        <v>0</v>
      </c>
      <c r="Y74" s="102">
        <v>1</v>
      </c>
      <c r="Z74" s="92">
        <v>1</v>
      </c>
      <c r="AA74" s="92">
        <v>1</v>
      </c>
      <c r="AB74" s="92">
        <v>1</v>
      </c>
      <c r="AC74" s="92">
        <v>1</v>
      </c>
      <c r="AD74" s="92">
        <v>0</v>
      </c>
      <c r="AE74" s="92">
        <v>0</v>
      </c>
      <c r="AF74" s="92">
        <v>0</v>
      </c>
      <c r="AG74" s="92">
        <v>1</v>
      </c>
      <c r="AH74" s="92">
        <v>0</v>
      </c>
      <c r="AI74" s="92">
        <v>0</v>
      </c>
      <c r="AJ74" s="92">
        <v>0</v>
      </c>
      <c r="AK74" s="92">
        <v>0</v>
      </c>
      <c r="AL74" s="92">
        <v>0</v>
      </c>
      <c r="AM74" s="97">
        <v>0</v>
      </c>
    </row>
    <row r="75" spans="1:39" ht="39" customHeight="1" x14ac:dyDescent="0.2">
      <c r="A75" s="146"/>
      <c r="B75" s="144"/>
      <c r="C75" s="112">
        <v>1</v>
      </c>
      <c r="D75" s="102">
        <v>1</v>
      </c>
      <c r="E75" s="92">
        <v>1</v>
      </c>
      <c r="F75" s="92">
        <v>1</v>
      </c>
      <c r="G75" s="92">
        <v>1</v>
      </c>
      <c r="H75" s="92">
        <v>1</v>
      </c>
      <c r="I75" s="92">
        <v>1</v>
      </c>
      <c r="J75" s="92">
        <v>0</v>
      </c>
      <c r="K75" s="92">
        <v>0</v>
      </c>
      <c r="L75" s="92">
        <v>1</v>
      </c>
      <c r="M75" s="92">
        <v>1</v>
      </c>
      <c r="N75" s="92">
        <v>0</v>
      </c>
      <c r="O75" s="92">
        <v>0</v>
      </c>
      <c r="P75" s="93">
        <v>0</v>
      </c>
      <c r="Q75" s="92">
        <v>0</v>
      </c>
      <c r="R75" s="105">
        <v>1</v>
      </c>
      <c r="S75" s="92">
        <v>1</v>
      </c>
      <c r="T75" s="92">
        <v>1</v>
      </c>
      <c r="U75" s="92">
        <v>1</v>
      </c>
      <c r="V75" s="92">
        <v>0</v>
      </c>
      <c r="W75" s="92">
        <v>0</v>
      </c>
      <c r="X75" s="92">
        <v>0</v>
      </c>
      <c r="Y75" s="102">
        <v>1</v>
      </c>
      <c r="Z75" s="92">
        <v>1</v>
      </c>
      <c r="AA75" s="92">
        <v>1</v>
      </c>
      <c r="AB75" s="92">
        <v>1</v>
      </c>
      <c r="AC75" s="92">
        <v>1</v>
      </c>
      <c r="AD75" s="92">
        <v>0</v>
      </c>
      <c r="AE75" s="92">
        <v>0</v>
      </c>
      <c r="AF75" s="92">
        <v>0</v>
      </c>
      <c r="AG75" s="92">
        <v>1</v>
      </c>
      <c r="AH75" s="92">
        <v>0</v>
      </c>
      <c r="AI75" s="92">
        <v>0</v>
      </c>
      <c r="AJ75" s="92">
        <v>0</v>
      </c>
      <c r="AK75" s="92">
        <v>0</v>
      </c>
      <c r="AL75" s="92">
        <v>0</v>
      </c>
      <c r="AM75" s="97">
        <v>0</v>
      </c>
    </row>
    <row r="76" spans="1:39" ht="39" customHeight="1" x14ac:dyDescent="0.2">
      <c r="A76" s="146"/>
      <c r="B76" s="144"/>
      <c r="C76" s="112">
        <v>1</v>
      </c>
      <c r="D76" s="102">
        <v>1</v>
      </c>
      <c r="E76" s="92">
        <v>1</v>
      </c>
      <c r="F76" s="92">
        <v>1</v>
      </c>
      <c r="G76" s="92">
        <v>1</v>
      </c>
      <c r="H76" s="92">
        <v>1</v>
      </c>
      <c r="I76" s="92">
        <v>1</v>
      </c>
      <c r="J76" s="92">
        <v>0</v>
      </c>
      <c r="K76" s="92">
        <v>0</v>
      </c>
      <c r="L76" s="92">
        <v>1</v>
      </c>
      <c r="M76" s="92">
        <v>1</v>
      </c>
      <c r="N76" s="92">
        <v>0</v>
      </c>
      <c r="O76" s="92">
        <v>0</v>
      </c>
      <c r="P76" s="93">
        <v>0</v>
      </c>
      <c r="Q76" s="92">
        <v>0</v>
      </c>
      <c r="R76" s="105">
        <v>1</v>
      </c>
      <c r="S76" s="92">
        <v>1</v>
      </c>
      <c r="T76" s="92">
        <v>1</v>
      </c>
      <c r="U76" s="92">
        <v>1</v>
      </c>
      <c r="V76" s="92">
        <v>0</v>
      </c>
      <c r="W76" s="92">
        <v>0</v>
      </c>
      <c r="X76" s="92">
        <v>0</v>
      </c>
      <c r="Y76" s="102">
        <v>1</v>
      </c>
      <c r="Z76" s="92">
        <v>1</v>
      </c>
      <c r="AA76" s="92">
        <v>1</v>
      </c>
      <c r="AB76" s="92">
        <v>1</v>
      </c>
      <c r="AC76" s="92">
        <v>1</v>
      </c>
      <c r="AD76" s="92">
        <v>0</v>
      </c>
      <c r="AE76" s="92">
        <v>0</v>
      </c>
      <c r="AF76" s="92">
        <v>0</v>
      </c>
      <c r="AG76" s="92">
        <v>1</v>
      </c>
      <c r="AH76" s="92">
        <v>0</v>
      </c>
      <c r="AI76" s="92">
        <v>0</v>
      </c>
      <c r="AJ76" s="92">
        <v>0</v>
      </c>
      <c r="AK76" s="92">
        <v>0</v>
      </c>
      <c r="AL76" s="92">
        <v>0</v>
      </c>
      <c r="AM76" s="97">
        <v>0</v>
      </c>
    </row>
    <row r="77" spans="1:39" ht="39" customHeight="1" x14ac:dyDescent="0.2">
      <c r="A77" s="146"/>
      <c r="B77" s="144"/>
      <c r="C77" s="112">
        <v>1</v>
      </c>
      <c r="D77" s="102">
        <v>1</v>
      </c>
      <c r="E77" s="92">
        <v>1</v>
      </c>
      <c r="F77" s="92">
        <v>1</v>
      </c>
      <c r="G77" s="92">
        <v>1</v>
      </c>
      <c r="H77" s="92">
        <v>1</v>
      </c>
      <c r="I77" s="92">
        <v>1</v>
      </c>
      <c r="J77" s="92">
        <v>0</v>
      </c>
      <c r="K77" s="92">
        <v>0</v>
      </c>
      <c r="L77" s="92">
        <v>1</v>
      </c>
      <c r="M77" s="92">
        <v>1</v>
      </c>
      <c r="N77" s="92">
        <v>0</v>
      </c>
      <c r="O77" s="92">
        <v>0</v>
      </c>
      <c r="P77" s="93">
        <v>0</v>
      </c>
      <c r="Q77" s="92">
        <v>0</v>
      </c>
      <c r="R77" s="105">
        <v>1</v>
      </c>
      <c r="S77" s="92">
        <v>1</v>
      </c>
      <c r="T77" s="92">
        <v>1</v>
      </c>
      <c r="U77" s="92">
        <v>1</v>
      </c>
      <c r="V77" s="92">
        <v>0</v>
      </c>
      <c r="W77" s="92">
        <v>0</v>
      </c>
      <c r="X77" s="92">
        <v>0</v>
      </c>
      <c r="Y77" s="102">
        <v>1</v>
      </c>
      <c r="Z77" s="92">
        <v>1</v>
      </c>
      <c r="AA77" s="92">
        <v>1</v>
      </c>
      <c r="AB77" s="92">
        <v>1</v>
      </c>
      <c r="AC77" s="92">
        <v>1</v>
      </c>
      <c r="AD77" s="92">
        <v>0</v>
      </c>
      <c r="AE77" s="92">
        <v>0</v>
      </c>
      <c r="AF77" s="92">
        <v>0</v>
      </c>
      <c r="AG77" s="92">
        <v>1</v>
      </c>
      <c r="AH77" s="92">
        <v>0</v>
      </c>
      <c r="AI77" s="92">
        <v>0</v>
      </c>
      <c r="AJ77" s="92">
        <v>0</v>
      </c>
      <c r="AK77" s="92">
        <v>0</v>
      </c>
      <c r="AL77" s="92">
        <v>0</v>
      </c>
      <c r="AM77" s="97">
        <v>0</v>
      </c>
    </row>
    <row r="78" spans="1:39" ht="39" customHeight="1" x14ac:dyDescent="0.2">
      <c r="A78" s="146"/>
      <c r="B78" s="144"/>
      <c r="C78" s="112">
        <v>1</v>
      </c>
      <c r="D78" s="102">
        <v>1</v>
      </c>
      <c r="E78" s="92">
        <v>1</v>
      </c>
      <c r="F78" s="92">
        <v>1</v>
      </c>
      <c r="G78" s="92">
        <v>1</v>
      </c>
      <c r="H78" s="92">
        <v>1</v>
      </c>
      <c r="I78" s="92">
        <v>1</v>
      </c>
      <c r="J78" s="92">
        <v>0</v>
      </c>
      <c r="K78" s="92">
        <v>0</v>
      </c>
      <c r="L78" s="92">
        <v>1</v>
      </c>
      <c r="M78" s="92">
        <v>1</v>
      </c>
      <c r="N78" s="92">
        <v>0</v>
      </c>
      <c r="O78" s="92">
        <v>0</v>
      </c>
      <c r="P78" s="93">
        <v>0</v>
      </c>
      <c r="Q78" s="92">
        <v>0</v>
      </c>
      <c r="R78" s="105">
        <v>1</v>
      </c>
      <c r="S78" s="92">
        <v>1</v>
      </c>
      <c r="T78" s="92">
        <v>1</v>
      </c>
      <c r="U78" s="92">
        <v>1</v>
      </c>
      <c r="V78" s="92">
        <v>0</v>
      </c>
      <c r="W78" s="92">
        <v>0</v>
      </c>
      <c r="X78" s="92">
        <v>0</v>
      </c>
      <c r="Y78" s="102">
        <v>1</v>
      </c>
      <c r="Z78" s="92">
        <v>1</v>
      </c>
      <c r="AA78" s="92">
        <v>1</v>
      </c>
      <c r="AB78" s="92">
        <v>1</v>
      </c>
      <c r="AC78" s="92">
        <v>1</v>
      </c>
      <c r="AD78" s="92">
        <v>0</v>
      </c>
      <c r="AE78" s="92">
        <v>0</v>
      </c>
      <c r="AF78" s="92">
        <v>0</v>
      </c>
      <c r="AG78" s="92">
        <v>1</v>
      </c>
      <c r="AH78" s="92">
        <v>0</v>
      </c>
      <c r="AI78" s="92">
        <v>0</v>
      </c>
      <c r="AJ78" s="92">
        <v>0</v>
      </c>
      <c r="AK78" s="92">
        <v>0</v>
      </c>
      <c r="AL78" s="92">
        <v>0</v>
      </c>
      <c r="AM78" s="97">
        <v>0</v>
      </c>
    </row>
    <row r="79" spans="1:39" ht="39" customHeight="1" x14ac:dyDescent="0.2">
      <c r="A79" s="146"/>
      <c r="B79" s="144"/>
      <c r="C79" s="112">
        <v>1</v>
      </c>
      <c r="D79" s="102">
        <v>1</v>
      </c>
      <c r="E79" s="92">
        <v>1</v>
      </c>
      <c r="F79" s="92">
        <v>1</v>
      </c>
      <c r="G79" s="92">
        <v>1</v>
      </c>
      <c r="H79" s="92">
        <v>1</v>
      </c>
      <c r="I79" s="92">
        <v>1</v>
      </c>
      <c r="J79" s="92">
        <v>0</v>
      </c>
      <c r="K79" s="92">
        <v>0</v>
      </c>
      <c r="L79" s="92">
        <v>1</v>
      </c>
      <c r="M79" s="92">
        <v>1</v>
      </c>
      <c r="N79" s="92">
        <v>0</v>
      </c>
      <c r="O79" s="92">
        <v>0</v>
      </c>
      <c r="P79" s="93">
        <v>0</v>
      </c>
      <c r="Q79" s="92">
        <v>0</v>
      </c>
      <c r="R79" s="105">
        <v>1</v>
      </c>
      <c r="S79" s="92">
        <v>1</v>
      </c>
      <c r="T79" s="92">
        <v>1</v>
      </c>
      <c r="U79" s="92">
        <v>1</v>
      </c>
      <c r="V79" s="92">
        <v>0</v>
      </c>
      <c r="W79" s="92">
        <v>0</v>
      </c>
      <c r="X79" s="92">
        <v>0</v>
      </c>
      <c r="Y79" s="102">
        <v>1</v>
      </c>
      <c r="Z79" s="92">
        <v>1</v>
      </c>
      <c r="AA79" s="92">
        <v>1</v>
      </c>
      <c r="AB79" s="92">
        <v>1</v>
      </c>
      <c r="AC79" s="92">
        <v>1</v>
      </c>
      <c r="AD79" s="92">
        <v>0</v>
      </c>
      <c r="AE79" s="92">
        <v>0</v>
      </c>
      <c r="AF79" s="92">
        <v>0</v>
      </c>
      <c r="AG79" s="92">
        <v>1</v>
      </c>
      <c r="AH79" s="92">
        <v>0</v>
      </c>
      <c r="AI79" s="92">
        <v>0</v>
      </c>
      <c r="AJ79" s="92">
        <v>0</v>
      </c>
      <c r="AK79" s="92">
        <v>0</v>
      </c>
      <c r="AL79" s="92">
        <v>0</v>
      </c>
      <c r="AM79" s="97">
        <v>0</v>
      </c>
    </row>
    <row r="80" spans="1:39" ht="39" customHeight="1" x14ac:dyDescent="0.2">
      <c r="A80" s="146"/>
      <c r="B80" s="144"/>
      <c r="C80" s="112">
        <v>1</v>
      </c>
      <c r="D80" s="102">
        <v>1</v>
      </c>
      <c r="E80" s="92">
        <v>1</v>
      </c>
      <c r="F80" s="92">
        <v>1</v>
      </c>
      <c r="G80" s="92">
        <v>1</v>
      </c>
      <c r="H80" s="92">
        <v>1</v>
      </c>
      <c r="I80" s="92">
        <v>1</v>
      </c>
      <c r="J80" s="92">
        <v>0</v>
      </c>
      <c r="K80" s="92">
        <v>0</v>
      </c>
      <c r="L80" s="92">
        <v>1</v>
      </c>
      <c r="M80" s="92">
        <v>1</v>
      </c>
      <c r="N80" s="92">
        <v>0</v>
      </c>
      <c r="O80" s="92">
        <v>0</v>
      </c>
      <c r="P80" s="93">
        <v>0</v>
      </c>
      <c r="Q80" s="92">
        <v>0</v>
      </c>
      <c r="R80" s="105">
        <v>1</v>
      </c>
      <c r="S80" s="92">
        <v>1</v>
      </c>
      <c r="T80" s="92">
        <v>1</v>
      </c>
      <c r="U80" s="92">
        <v>1</v>
      </c>
      <c r="V80" s="92">
        <v>0</v>
      </c>
      <c r="W80" s="92">
        <v>0</v>
      </c>
      <c r="X80" s="92">
        <v>0</v>
      </c>
      <c r="Y80" s="102">
        <v>1</v>
      </c>
      <c r="Z80" s="92">
        <v>1</v>
      </c>
      <c r="AA80" s="92">
        <v>1</v>
      </c>
      <c r="AB80" s="92">
        <v>1</v>
      </c>
      <c r="AC80" s="92">
        <v>1</v>
      </c>
      <c r="AD80" s="92">
        <v>0</v>
      </c>
      <c r="AE80" s="92">
        <v>0</v>
      </c>
      <c r="AF80" s="92">
        <v>0</v>
      </c>
      <c r="AG80" s="92">
        <v>1</v>
      </c>
      <c r="AH80" s="92">
        <v>0</v>
      </c>
      <c r="AI80" s="92">
        <v>0</v>
      </c>
      <c r="AJ80" s="92">
        <v>0</v>
      </c>
      <c r="AK80" s="92">
        <v>0</v>
      </c>
      <c r="AL80" s="92">
        <v>0</v>
      </c>
      <c r="AM80" s="97">
        <v>0</v>
      </c>
    </row>
    <row r="81" spans="1:39" ht="39" customHeight="1" x14ac:dyDescent="0.2">
      <c r="A81" s="146"/>
      <c r="B81" s="144"/>
      <c r="C81" s="112">
        <v>1</v>
      </c>
      <c r="D81" s="102">
        <v>1</v>
      </c>
      <c r="E81" s="92">
        <v>1</v>
      </c>
      <c r="F81" s="92">
        <v>1</v>
      </c>
      <c r="G81" s="92">
        <v>1</v>
      </c>
      <c r="H81" s="92">
        <v>1</v>
      </c>
      <c r="I81" s="92">
        <v>1</v>
      </c>
      <c r="J81" s="92">
        <v>0</v>
      </c>
      <c r="K81" s="92">
        <v>0</v>
      </c>
      <c r="L81" s="92">
        <v>1</v>
      </c>
      <c r="M81" s="92">
        <v>1</v>
      </c>
      <c r="N81" s="92">
        <v>0</v>
      </c>
      <c r="O81" s="92">
        <v>0</v>
      </c>
      <c r="P81" s="93">
        <v>0</v>
      </c>
      <c r="Q81" s="92">
        <v>0</v>
      </c>
      <c r="R81" s="105">
        <v>1</v>
      </c>
      <c r="S81" s="92">
        <v>1</v>
      </c>
      <c r="T81" s="92">
        <v>1</v>
      </c>
      <c r="U81" s="92">
        <v>1</v>
      </c>
      <c r="V81" s="92">
        <v>0</v>
      </c>
      <c r="W81" s="92">
        <v>0</v>
      </c>
      <c r="X81" s="92">
        <v>0</v>
      </c>
      <c r="Y81" s="102">
        <v>1</v>
      </c>
      <c r="Z81" s="92">
        <v>1</v>
      </c>
      <c r="AA81" s="92">
        <v>1</v>
      </c>
      <c r="AB81" s="92">
        <v>1</v>
      </c>
      <c r="AC81" s="92">
        <v>1</v>
      </c>
      <c r="AD81" s="92">
        <v>0</v>
      </c>
      <c r="AE81" s="92">
        <v>0</v>
      </c>
      <c r="AF81" s="92">
        <v>0</v>
      </c>
      <c r="AG81" s="92">
        <v>1</v>
      </c>
      <c r="AH81" s="92">
        <v>0</v>
      </c>
      <c r="AI81" s="92">
        <v>0</v>
      </c>
      <c r="AJ81" s="92">
        <v>0</v>
      </c>
      <c r="AK81" s="92">
        <v>0</v>
      </c>
      <c r="AL81" s="92">
        <v>0</v>
      </c>
      <c r="AM81" s="97">
        <v>0</v>
      </c>
    </row>
    <row r="82" spans="1:39" ht="39" customHeight="1" x14ac:dyDescent="0.2">
      <c r="A82" s="146"/>
      <c r="B82" s="144"/>
      <c r="C82" s="112">
        <v>1</v>
      </c>
      <c r="D82" s="102">
        <v>0</v>
      </c>
      <c r="E82" s="92">
        <v>0</v>
      </c>
      <c r="F82" s="92">
        <v>0</v>
      </c>
      <c r="G82" s="92">
        <v>0</v>
      </c>
      <c r="H82" s="92">
        <v>0</v>
      </c>
      <c r="I82" s="92">
        <v>0</v>
      </c>
      <c r="J82" s="92">
        <v>0</v>
      </c>
      <c r="K82" s="92">
        <v>0</v>
      </c>
      <c r="L82" s="92">
        <v>0</v>
      </c>
      <c r="M82" s="92">
        <v>0</v>
      </c>
      <c r="N82" s="92">
        <v>0</v>
      </c>
      <c r="O82" s="92">
        <v>0</v>
      </c>
      <c r="P82" s="93">
        <v>0</v>
      </c>
      <c r="Q82" s="92">
        <v>0</v>
      </c>
      <c r="R82" s="105">
        <v>1</v>
      </c>
      <c r="S82" s="92">
        <v>0</v>
      </c>
      <c r="T82" s="92">
        <v>0</v>
      </c>
      <c r="U82" s="92">
        <v>1</v>
      </c>
      <c r="V82" s="92">
        <v>0</v>
      </c>
      <c r="W82" s="92">
        <v>0</v>
      </c>
      <c r="X82" s="92">
        <v>0</v>
      </c>
      <c r="Y82" s="102">
        <v>0</v>
      </c>
      <c r="Z82" s="92">
        <v>0</v>
      </c>
      <c r="AA82" s="92">
        <v>0</v>
      </c>
      <c r="AB82" s="92">
        <v>0</v>
      </c>
      <c r="AC82" s="92">
        <v>0</v>
      </c>
      <c r="AD82" s="92">
        <v>0</v>
      </c>
      <c r="AE82" s="92">
        <v>0</v>
      </c>
      <c r="AF82" s="92">
        <v>0</v>
      </c>
      <c r="AG82" s="92">
        <v>0</v>
      </c>
      <c r="AH82" s="92">
        <v>0</v>
      </c>
      <c r="AI82" s="92">
        <v>0</v>
      </c>
      <c r="AJ82" s="92">
        <v>0</v>
      </c>
      <c r="AK82" s="92">
        <v>0</v>
      </c>
      <c r="AL82" s="92">
        <v>0</v>
      </c>
      <c r="AM82" s="97">
        <v>0</v>
      </c>
    </row>
    <row r="83" spans="1:39" ht="39" customHeight="1" x14ac:dyDescent="0.2">
      <c r="A83" s="146"/>
      <c r="B83" s="144"/>
      <c r="C83" s="112">
        <v>1</v>
      </c>
      <c r="D83" s="102">
        <v>0</v>
      </c>
      <c r="E83" s="92">
        <v>0</v>
      </c>
      <c r="F83" s="92">
        <v>0</v>
      </c>
      <c r="G83" s="92">
        <v>0</v>
      </c>
      <c r="H83" s="92">
        <v>0</v>
      </c>
      <c r="I83" s="92">
        <v>0</v>
      </c>
      <c r="J83" s="92">
        <v>0</v>
      </c>
      <c r="K83" s="92">
        <v>0</v>
      </c>
      <c r="L83" s="92">
        <v>1</v>
      </c>
      <c r="M83" s="92">
        <v>0</v>
      </c>
      <c r="N83" s="92">
        <v>0</v>
      </c>
      <c r="O83" s="92">
        <v>0</v>
      </c>
      <c r="P83" s="93">
        <v>0</v>
      </c>
      <c r="Q83" s="92">
        <v>0</v>
      </c>
      <c r="R83" s="105">
        <v>1</v>
      </c>
      <c r="S83" s="92">
        <v>0</v>
      </c>
      <c r="T83" s="92">
        <v>0</v>
      </c>
      <c r="U83" s="92">
        <v>1</v>
      </c>
      <c r="V83" s="92">
        <v>0</v>
      </c>
      <c r="W83" s="92">
        <v>0</v>
      </c>
      <c r="X83" s="92">
        <v>0</v>
      </c>
      <c r="Y83" s="102">
        <v>0</v>
      </c>
      <c r="Z83" s="92">
        <v>0</v>
      </c>
      <c r="AA83" s="92">
        <v>0</v>
      </c>
      <c r="AB83" s="92">
        <v>0</v>
      </c>
      <c r="AC83" s="92">
        <v>0</v>
      </c>
      <c r="AD83" s="92">
        <v>0</v>
      </c>
      <c r="AE83" s="92">
        <v>0</v>
      </c>
      <c r="AF83" s="92">
        <v>0</v>
      </c>
      <c r="AG83" s="92">
        <v>0</v>
      </c>
      <c r="AH83" s="92">
        <v>0</v>
      </c>
      <c r="AI83" s="92">
        <v>0</v>
      </c>
      <c r="AJ83" s="92">
        <v>0</v>
      </c>
      <c r="AK83" s="92">
        <v>0</v>
      </c>
      <c r="AL83" s="92">
        <v>0</v>
      </c>
      <c r="AM83" s="97">
        <v>0</v>
      </c>
    </row>
    <row r="84" spans="1:39" ht="39" customHeight="1" x14ac:dyDescent="0.2">
      <c r="A84" s="146"/>
      <c r="B84" s="144"/>
      <c r="C84" s="112">
        <v>1</v>
      </c>
      <c r="D84" s="102">
        <v>0</v>
      </c>
      <c r="E84" s="92">
        <v>0</v>
      </c>
      <c r="F84" s="92">
        <v>0</v>
      </c>
      <c r="G84" s="92">
        <v>0</v>
      </c>
      <c r="H84" s="92">
        <v>0</v>
      </c>
      <c r="I84" s="92">
        <v>0</v>
      </c>
      <c r="J84" s="92">
        <v>0</v>
      </c>
      <c r="K84" s="92">
        <v>0</v>
      </c>
      <c r="L84" s="92">
        <v>0</v>
      </c>
      <c r="M84" s="92">
        <v>0</v>
      </c>
      <c r="N84" s="92">
        <v>0</v>
      </c>
      <c r="O84" s="92">
        <v>0</v>
      </c>
      <c r="P84" s="93">
        <v>0</v>
      </c>
      <c r="Q84" s="92">
        <v>0</v>
      </c>
      <c r="R84" s="105">
        <v>1</v>
      </c>
      <c r="S84" s="92">
        <v>0</v>
      </c>
      <c r="T84" s="92">
        <v>0</v>
      </c>
      <c r="U84" s="92">
        <v>1</v>
      </c>
      <c r="V84" s="92">
        <v>0</v>
      </c>
      <c r="W84" s="92">
        <v>0</v>
      </c>
      <c r="X84" s="92">
        <v>0</v>
      </c>
      <c r="Y84" s="102">
        <v>0</v>
      </c>
      <c r="Z84" s="92">
        <v>0</v>
      </c>
      <c r="AA84" s="92">
        <v>0</v>
      </c>
      <c r="AB84" s="92">
        <v>0</v>
      </c>
      <c r="AC84" s="92">
        <v>0</v>
      </c>
      <c r="AD84" s="92">
        <v>0</v>
      </c>
      <c r="AE84" s="92">
        <v>0</v>
      </c>
      <c r="AF84" s="92">
        <v>0</v>
      </c>
      <c r="AG84" s="92">
        <v>0</v>
      </c>
      <c r="AH84" s="92">
        <v>0</v>
      </c>
      <c r="AI84" s="92">
        <v>0</v>
      </c>
      <c r="AJ84" s="92">
        <v>0</v>
      </c>
      <c r="AK84" s="92">
        <v>0</v>
      </c>
      <c r="AL84" s="92">
        <v>0</v>
      </c>
      <c r="AM84" s="97">
        <v>1</v>
      </c>
    </row>
    <row r="85" spans="1:39" ht="39" customHeight="1" x14ac:dyDescent="0.2">
      <c r="A85" s="146"/>
      <c r="B85" s="144"/>
      <c r="C85" s="112">
        <v>1</v>
      </c>
      <c r="D85" s="102">
        <v>0</v>
      </c>
      <c r="E85" s="92">
        <v>0</v>
      </c>
      <c r="F85" s="92">
        <v>0</v>
      </c>
      <c r="G85" s="92">
        <v>0</v>
      </c>
      <c r="H85" s="92">
        <v>0</v>
      </c>
      <c r="I85" s="92">
        <v>0</v>
      </c>
      <c r="J85" s="92">
        <v>0</v>
      </c>
      <c r="K85" s="92">
        <v>0</v>
      </c>
      <c r="L85" s="92">
        <v>0</v>
      </c>
      <c r="M85" s="92">
        <v>0</v>
      </c>
      <c r="N85" s="92">
        <v>0</v>
      </c>
      <c r="O85" s="92">
        <v>0</v>
      </c>
      <c r="P85" s="93">
        <v>0</v>
      </c>
      <c r="Q85" s="92">
        <v>0</v>
      </c>
      <c r="R85" s="105">
        <v>1</v>
      </c>
      <c r="S85" s="92">
        <v>0</v>
      </c>
      <c r="T85" s="92">
        <v>0</v>
      </c>
      <c r="U85" s="92">
        <v>0</v>
      </c>
      <c r="V85" s="92">
        <v>0</v>
      </c>
      <c r="W85" s="92">
        <v>0</v>
      </c>
      <c r="X85" s="92">
        <v>0</v>
      </c>
      <c r="Y85" s="102">
        <v>1</v>
      </c>
      <c r="Z85" s="92">
        <v>0</v>
      </c>
      <c r="AA85" s="92">
        <v>0</v>
      </c>
      <c r="AB85" s="92">
        <v>0</v>
      </c>
      <c r="AC85" s="92">
        <v>0</v>
      </c>
      <c r="AD85" s="92">
        <v>0</v>
      </c>
      <c r="AE85" s="92">
        <v>0</v>
      </c>
      <c r="AF85" s="92">
        <v>0</v>
      </c>
      <c r="AG85" s="92">
        <v>0</v>
      </c>
      <c r="AH85" s="92">
        <v>0</v>
      </c>
      <c r="AI85" s="92">
        <v>0</v>
      </c>
      <c r="AJ85" s="92">
        <v>0</v>
      </c>
      <c r="AK85" s="92">
        <v>0</v>
      </c>
      <c r="AL85" s="92">
        <v>0</v>
      </c>
      <c r="AM85" s="97">
        <v>1</v>
      </c>
    </row>
    <row r="86" spans="1:39" ht="39" customHeight="1" x14ac:dyDescent="0.2">
      <c r="A86" s="146"/>
      <c r="B86" s="144"/>
      <c r="C86" s="112">
        <v>1</v>
      </c>
      <c r="D86" s="102">
        <v>0</v>
      </c>
      <c r="E86" s="92">
        <v>0</v>
      </c>
      <c r="F86" s="92">
        <v>0</v>
      </c>
      <c r="G86" s="92">
        <v>0</v>
      </c>
      <c r="H86" s="92">
        <v>0</v>
      </c>
      <c r="I86" s="92">
        <v>0</v>
      </c>
      <c r="J86" s="92">
        <v>0</v>
      </c>
      <c r="K86" s="92">
        <v>0</v>
      </c>
      <c r="L86" s="92">
        <v>0</v>
      </c>
      <c r="M86" s="92">
        <v>0</v>
      </c>
      <c r="N86" s="92">
        <v>0</v>
      </c>
      <c r="O86" s="92">
        <v>0</v>
      </c>
      <c r="P86" s="93">
        <v>0</v>
      </c>
      <c r="Q86" s="92">
        <v>0</v>
      </c>
      <c r="R86" s="105">
        <v>1</v>
      </c>
      <c r="S86" s="92">
        <v>0</v>
      </c>
      <c r="T86" s="92">
        <v>0</v>
      </c>
      <c r="U86" s="92">
        <v>0</v>
      </c>
      <c r="V86" s="92">
        <v>0</v>
      </c>
      <c r="W86" s="92">
        <v>0</v>
      </c>
      <c r="X86" s="92">
        <v>0</v>
      </c>
      <c r="Y86" s="102">
        <v>0</v>
      </c>
      <c r="Z86" s="92">
        <v>0</v>
      </c>
      <c r="AA86" s="92">
        <v>0</v>
      </c>
      <c r="AB86" s="92">
        <v>0</v>
      </c>
      <c r="AC86" s="92">
        <v>0</v>
      </c>
      <c r="AD86" s="92">
        <v>0</v>
      </c>
      <c r="AE86" s="92">
        <v>0</v>
      </c>
      <c r="AF86" s="92">
        <v>0</v>
      </c>
      <c r="AG86" s="92">
        <v>0</v>
      </c>
      <c r="AH86" s="92">
        <v>0</v>
      </c>
      <c r="AI86" s="92">
        <v>0</v>
      </c>
      <c r="AJ86" s="92">
        <v>0</v>
      </c>
      <c r="AK86" s="92">
        <v>0</v>
      </c>
      <c r="AL86" s="92">
        <v>0</v>
      </c>
      <c r="AM86" s="97">
        <v>1</v>
      </c>
    </row>
    <row r="87" spans="1:39" ht="39" customHeight="1" x14ac:dyDescent="0.2">
      <c r="A87" s="146"/>
      <c r="B87" s="144"/>
      <c r="C87" s="112">
        <v>1</v>
      </c>
      <c r="D87" s="102">
        <v>0</v>
      </c>
      <c r="E87" s="92">
        <v>0</v>
      </c>
      <c r="F87" s="92">
        <v>1</v>
      </c>
      <c r="G87" s="92">
        <v>1</v>
      </c>
      <c r="H87" s="92">
        <v>1</v>
      </c>
      <c r="I87" s="92">
        <v>1</v>
      </c>
      <c r="J87" s="92">
        <v>0</v>
      </c>
      <c r="K87" s="92">
        <v>0</v>
      </c>
      <c r="L87" s="92">
        <v>1</v>
      </c>
      <c r="M87" s="92">
        <v>1</v>
      </c>
      <c r="N87" s="92">
        <v>0</v>
      </c>
      <c r="O87" s="92">
        <v>0</v>
      </c>
      <c r="P87" s="93">
        <v>0</v>
      </c>
      <c r="Q87" s="92">
        <v>0</v>
      </c>
      <c r="R87" s="105">
        <v>1</v>
      </c>
      <c r="S87" s="92">
        <v>1</v>
      </c>
      <c r="T87" s="92">
        <v>1</v>
      </c>
      <c r="U87" s="92">
        <v>1</v>
      </c>
      <c r="V87" s="92">
        <v>0</v>
      </c>
      <c r="W87" s="92">
        <v>0</v>
      </c>
      <c r="X87" s="92">
        <v>0</v>
      </c>
      <c r="Y87" s="102">
        <v>1</v>
      </c>
      <c r="Z87" s="92">
        <v>1</v>
      </c>
      <c r="AA87" s="92">
        <v>0</v>
      </c>
      <c r="AB87" s="92">
        <v>1</v>
      </c>
      <c r="AC87" s="92">
        <v>0</v>
      </c>
      <c r="AD87" s="92">
        <v>0</v>
      </c>
      <c r="AE87" s="92">
        <v>0</v>
      </c>
      <c r="AF87" s="92">
        <v>0</v>
      </c>
      <c r="AG87" s="92">
        <v>1</v>
      </c>
      <c r="AH87" s="92">
        <v>0</v>
      </c>
      <c r="AI87" s="92">
        <v>0</v>
      </c>
      <c r="AJ87" s="92">
        <v>0</v>
      </c>
      <c r="AK87" s="92">
        <v>0</v>
      </c>
      <c r="AL87" s="92">
        <v>0</v>
      </c>
      <c r="AM87" s="97">
        <v>0</v>
      </c>
    </row>
    <row r="88" spans="1:39" ht="39" customHeight="1" x14ac:dyDescent="0.2">
      <c r="A88" s="146"/>
      <c r="B88" s="144"/>
      <c r="C88" s="112">
        <v>1</v>
      </c>
      <c r="D88" s="102">
        <v>1</v>
      </c>
      <c r="E88" s="92">
        <v>1</v>
      </c>
      <c r="F88" s="92">
        <v>1</v>
      </c>
      <c r="G88" s="92">
        <v>1</v>
      </c>
      <c r="H88" s="92">
        <v>1</v>
      </c>
      <c r="I88" s="92">
        <v>1</v>
      </c>
      <c r="J88" s="92">
        <v>0</v>
      </c>
      <c r="K88" s="92">
        <v>0</v>
      </c>
      <c r="L88" s="92">
        <v>1</v>
      </c>
      <c r="M88" s="92">
        <v>1</v>
      </c>
      <c r="N88" s="92">
        <v>0</v>
      </c>
      <c r="O88" s="92">
        <v>0</v>
      </c>
      <c r="P88" s="93">
        <v>0</v>
      </c>
      <c r="Q88" s="92">
        <v>0</v>
      </c>
      <c r="R88" s="105">
        <v>1</v>
      </c>
      <c r="S88" s="92">
        <v>1</v>
      </c>
      <c r="T88" s="92">
        <v>1</v>
      </c>
      <c r="U88" s="92">
        <v>1</v>
      </c>
      <c r="V88" s="92">
        <v>0</v>
      </c>
      <c r="W88" s="92">
        <v>0</v>
      </c>
      <c r="X88" s="92">
        <v>0</v>
      </c>
      <c r="Y88" s="102">
        <v>1</v>
      </c>
      <c r="Z88" s="92">
        <v>1</v>
      </c>
      <c r="AA88" s="92">
        <v>1</v>
      </c>
      <c r="AB88" s="92">
        <v>1</v>
      </c>
      <c r="AC88" s="92">
        <v>1</v>
      </c>
      <c r="AD88" s="92">
        <v>0</v>
      </c>
      <c r="AE88" s="92">
        <v>0</v>
      </c>
      <c r="AF88" s="92">
        <v>0</v>
      </c>
      <c r="AG88" s="92">
        <v>1</v>
      </c>
      <c r="AH88" s="92">
        <v>0</v>
      </c>
      <c r="AI88" s="92">
        <v>0</v>
      </c>
      <c r="AJ88" s="92">
        <v>0</v>
      </c>
      <c r="AK88" s="92">
        <v>0</v>
      </c>
      <c r="AL88" s="92">
        <v>0</v>
      </c>
      <c r="AM88" s="97">
        <v>0</v>
      </c>
    </row>
    <row r="89" spans="1:39" ht="39" customHeight="1" x14ac:dyDescent="0.2">
      <c r="A89" s="146"/>
      <c r="B89" s="144"/>
      <c r="C89" s="112">
        <v>1</v>
      </c>
      <c r="D89" s="102">
        <v>1</v>
      </c>
      <c r="E89" s="92">
        <v>1</v>
      </c>
      <c r="F89" s="92">
        <v>1</v>
      </c>
      <c r="G89" s="92">
        <v>1</v>
      </c>
      <c r="H89" s="92">
        <v>1</v>
      </c>
      <c r="I89" s="92">
        <v>1</v>
      </c>
      <c r="J89" s="92">
        <v>0</v>
      </c>
      <c r="K89" s="92">
        <v>0</v>
      </c>
      <c r="L89" s="92">
        <v>1</v>
      </c>
      <c r="M89" s="92">
        <v>1</v>
      </c>
      <c r="N89" s="92">
        <v>0</v>
      </c>
      <c r="O89" s="92">
        <v>0</v>
      </c>
      <c r="P89" s="93">
        <v>0</v>
      </c>
      <c r="Q89" s="92">
        <v>0</v>
      </c>
      <c r="R89" s="105">
        <v>1</v>
      </c>
      <c r="S89" s="92">
        <v>1</v>
      </c>
      <c r="T89" s="92">
        <v>0</v>
      </c>
      <c r="U89" s="92">
        <v>1</v>
      </c>
      <c r="V89" s="92">
        <v>0</v>
      </c>
      <c r="W89" s="92">
        <v>0</v>
      </c>
      <c r="X89" s="92">
        <v>0</v>
      </c>
      <c r="Y89" s="102">
        <v>0</v>
      </c>
      <c r="Z89" s="92">
        <v>1</v>
      </c>
      <c r="AA89" s="92">
        <v>1</v>
      </c>
      <c r="AB89" s="92">
        <v>1</v>
      </c>
      <c r="AC89" s="92">
        <v>0</v>
      </c>
      <c r="AD89" s="92">
        <v>0</v>
      </c>
      <c r="AE89" s="92">
        <v>0</v>
      </c>
      <c r="AF89" s="92">
        <v>0</v>
      </c>
      <c r="AG89" s="92">
        <v>1</v>
      </c>
      <c r="AH89" s="92">
        <v>0</v>
      </c>
      <c r="AI89" s="92">
        <v>0</v>
      </c>
      <c r="AJ89" s="92">
        <v>0</v>
      </c>
      <c r="AK89" s="92">
        <v>0</v>
      </c>
      <c r="AL89" s="92">
        <v>0</v>
      </c>
      <c r="AM89" s="97">
        <v>0</v>
      </c>
    </row>
    <row r="90" spans="1:39" ht="39" customHeight="1" x14ac:dyDescent="0.2">
      <c r="A90" s="146"/>
      <c r="B90" s="144"/>
      <c r="C90" s="112">
        <v>1</v>
      </c>
      <c r="D90" s="102">
        <v>1</v>
      </c>
      <c r="E90" s="92">
        <v>1</v>
      </c>
      <c r="F90" s="92">
        <v>1</v>
      </c>
      <c r="G90" s="92">
        <v>1</v>
      </c>
      <c r="H90" s="92">
        <v>1</v>
      </c>
      <c r="I90" s="92">
        <v>1</v>
      </c>
      <c r="J90" s="92">
        <v>0</v>
      </c>
      <c r="K90" s="92">
        <v>0</v>
      </c>
      <c r="L90" s="92">
        <v>1</v>
      </c>
      <c r="M90" s="92">
        <v>1</v>
      </c>
      <c r="N90" s="92">
        <v>0</v>
      </c>
      <c r="O90" s="92">
        <v>0</v>
      </c>
      <c r="P90" s="93">
        <v>0</v>
      </c>
      <c r="Q90" s="92">
        <v>0</v>
      </c>
      <c r="R90" s="105">
        <v>1</v>
      </c>
      <c r="S90" s="92">
        <v>1</v>
      </c>
      <c r="T90" s="92">
        <v>1</v>
      </c>
      <c r="U90" s="92">
        <v>1</v>
      </c>
      <c r="V90" s="92">
        <v>0</v>
      </c>
      <c r="W90" s="92">
        <v>0</v>
      </c>
      <c r="X90" s="92">
        <v>0</v>
      </c>
      <c r="Y90" s="102">
        <v>1</v>
      </c>
      <c r="Z90" s="92">
        <v>1</v>
      </c>
      <c r="AA90" s="92">
        <v>1</v>
      </c>
      <c r="AB90" s="92">
        <v>1</v>
      </c>
      <c r="AC90" s="92">
        <v>1</v>
      </c>
      <c r="AD90" s="92">
        <v>0</v>
      </c>
      <c r="AE90" s="92">
        <v>0</v>
      </c>
      <c r="AF90" s="92">
        <v>0</v>
      </c>
      <c r="AG90" s="92">
        <v>1</v>
      </c>
      <c r="AH90" s="92">
        <v>0</v>
      </c>
      <c r="AI90" s="92">
        <v>0</v>
      </c>
      <c r="AJ90" s="92">
        <v>0</v>
      </c>
      <c r="AK90" s="92">
        <v>0</v>
      </c>
      <c r="AL90" s="92">
        <v>0</v>
      </c>
      <c r="AM90" s="97">
        <v>0</v>
      </c>
    </row>
    <row r="91" spans="1:39" ht="39" customHeight="1" x14ac:dyDescent="0.2">
      <c r="A91" s="146"/>
      <c r="B91" s="144"/>
      <c r="C91" s="112">
        <v>1</v>
      </c>
      <c r="D91" s="102">
        <v>0</v>
      </c>
      <c r="E91" s="92">
        <v>0</v>
      </c>
      <c r="F91" s="92">
        <v>0</v>
      </c>
      <c r="G91" s="92">
        <v>0</v>
      </c>
      <c r="H91" s="92">
        <v>1</v>
      </c>
      <c r="I91" s="92">
        <v>1</v>
      </c>
      <c r="J91" s="92">
        <v>0</v>
      </c>
      <c r="K91" s="92">
        <v>0</v>
      </c>
      <c r="L91" s="92">
        <v>0</v>
      </c>
      <c r="M91" s="92">
        <v>0</v>
      </c>
      <c r="N91" s="92">
        <v>0</v>
      </c>
      <c r="O91" s="92">
        <v>0</v>
      </c>
      <c r="P91" s="93">
        <v>0</v>
      </c>
      <c r="Q91" s="92">
        <v>0</v>
      </c>
      <c r="R91" s="105">
        <v>1</v>
      </c>
      <c r="S91" s="92">
        <v>1</v>
      </c>
      <c r="T91" s="92">
        <v>0</v>
      </c>
      <c r="U91" s="92">
        <v>1</v>
      </c>
      <c r="V91" s="92">
        <v>0</v>
      </c>
      <c r="W91" s="92">
        <v>0</v>
      </c>
      <c r="X91" s="92">
        <v>0</v>
      </c>
      <c r="Y91" s="102">
        <v>0</v>
      </c>
      <c r="Z91" s="92">
        <v>1</v>
      </c>
      <c r="AA91" s="92">
        <v>1</v>
      </c>
      <c r="AB91" s="92">
        <v>0</v>
      </c>
      <c r="AC91" s="92">
        <v>0</v>
      </c>
      <c r="AD91" s="92">
        <v>0</v>
      </c>
      <c r="AE91" s="92">
        <v>0</v>
      </c>
      <c r="AF91" s="92">
        <v>0</v>
      </c>
      <c r="AG91" s="92">
        <v>1</v>
      </c>
      <c r="AH91" s="92">
        <v>0</v>
      </c>
      <c r="AI91" s="92">
        <v>0</v>
      </c>
      <c r="AJ91" s="92">
        <v>0</v>
      </c>
      <c r="AK91" s="92">
        <v>0</v>
      </c>
      <c r="AL91" s="92">
        <v>0</v>
      </c>
      <c r="AM91" s="97">
        <v>0</v>
      </c>
    </row>
    <row r="92" spans="1:39" ht="39" customHeight="1" x14ac:dyDescent="0.2">
      <c r="A92" s="146"/>
      <c r="B92" s="144"/>
      <c r="C92" s="112">
        <v>1</v>
      </c>
      <c r="D92" s="102">
        <v>1</v>
      </c>
      <c r="E92" s="92">
        <v>1</v>
      </c>
      <c r="F92" s="92">
        <v>1</v>
      </c>
      <c r="G92" s="92">
        <v>1</v>
      </c>
      <c r="H92" s="92">
        <v>1</v>
      </c>
      <c r="I92" s="92">
        <v>1</v>
      </c>
      <c r="J92" s="92">
        <v>0</v>
      </c>
      <c r="K92" s="92">
        <v>0</v>
      </c>
      <c r="L92" s="92">
        <v>1</v>
      </c>
      <c r="M92" s="92">
        <v>1</v>
      </c>
      <c r="N92" s="92">
        <v>0</v>
      </c>
      <c r="O92" s="92">
        <v>0</v>
      </c>
      <c r="P92" s="93">
        <v>0</v>
      </c>
      <c r="Q92" s="92">
        <v>0</v>
      </c>
      <c r="R92" s="105">
        <v>1</v>
      </c>
      <c r="S92" s="92">
        <v>1</v>
      </c>
      <c r="T92" s="92">
        <v>1</v>
      </c>
      <c r="U92" s="92">
        <v>1</v>
      </c>
      <c r="V92" s="92">
        <v>0</v>
      </c>
      <c r="W92" s="92">
        <v>0</v>
      </c>
      <c r="X92" s="92">
        <v>0</v>
      </c>
      <c r="Y92" s="102">
        <v>1</v>
      </c>
      <c r="Z92" s="92">
        <v>1</v>
      </c>
      <c r="AA92" s="92">
        <v>1</v>
      </c>
      <c r="AB92" s="92">
        <v>1</v>
      </c>
      <c r="AC92" s="92">
        <v>1</v>
      </c>
      <c r="AD92" s="92">
        <v>0</v>
      </c>
      <c r="AE92" s="92">
        <v>0</v>
      </c>
      <c r="AF92" s="92">
        <v>0</v>
      </c>
      <c r="AG92" s="92">
        <v>1</v>
      </c>
      <c r="AH92" s="92">
        <v>0</v>
      </c>
      <c r="AI92" s="92">
        <v>0</v>
      </c>
      <c r="AJ92" s="92">
        <v>0</v>
      </c>
      <c r="AK92" s="92">
        <v>0</v>
      </c>
      <c r="AL92" s="92">
        <v>0</v>
      </c>
      <c r="AM92" s="97">
        <v>0</v>
      </c>
    </row>
    <row r="93" spans="1:39" ht="39" customHeight="1" x14ac:dyDescent="0.2">
      <c r="A93" s="146"/>
      <c r="B93" s="144"/>
      <c r="C93" s="112">
        <v>1</v>
      </c>
      <c r="D93" s="102">
        <v>1</v>
      </c>
      <c r="E93" s="92">
        <v>1</v>
      </c>
      <c r="F93" s="92">
        <v>1</v>
      </c>
      <c r="G93" s="92">
        <v>0</v>
      </c>
      <c r="H93" s="92">
        <v>1</v>
      </c>
      <c r="I93" s="92">
        <v>1</v>
      </c>
      <c r="J93" s="92">
        <v>0</v>
      </c>
      <c r="K93" s="92">
        <v>0</v>
      </c>
      <c r="L93" s="92">
        <v>1</v>
      </c>
      <c r="M93" s="92">
        <v>1</v>
      </c>
      <c r="N93" s="92">
        <v>0</v>
      </c>
      <c r="O93" s="92">
        <v>0</v>
      </c>
      <c r="P93" s="93">
        <v>0</v>
      </c>
      <c r="Q93" s="92">
        <v>0</v>
      </c>
      <c r="R93" s="105">
        <v>1</v>
      </c>
      <c r="S93" s="92">
        <v>1</v>
      </c>
      <c r="T93" s="92">
        <v>0</v>
      </c>
      <c r="U93" s="92">
        <v>1</v>
      </c>
      <c r="V93" s="92">
        <v>0</v>
      </c>
      <c r="W93" s="92">
        <v>0</v>
      </c>
      <c r="X93" s="92">
        <v>0</v>
      </c>
      <c r="Y93" s="102">
        <v>0</v>
      </c>
      <c r="Z93" s="92">
        <v>1</v>
      </c>
      <c r="AA93" s="92">
        <v>0</v>
      </c>
      <c r="AB93" s="92">
        <v>1</v>
      </c>
      <c r="AC93" s="92">
        <v>0</v>
      </c>
      <c r="AD93" s="92">
        <v>0</v>
      </c>
      <c r="AE93" s="92">
        <v>0</v>
      </c>
      <c r="AF93" s="92">
        <v>0</v>
      </c>
      <c r="AG93" s="92">
        <v>1</v>
      </c>
      <c r="AH93" s="92">
        <v>0</v>
      </c>
      <c r="AI93" s="92">
        <v>0</v>
      </c>
      <c r="AJ93" s="92">
        <v>0</v>
      </c>
      <c r="AK93" s="92">
        <v>0</v>
      </c>
      <c r="AL93" s="92">
        <v>0</v>
      </c>
      <c r="AM93" s="97">
        <v>0</v>
      </c>
    </row>
    <row r="94" spans="1:39" ht="39" customHeight="1" x14ac:dyDescent="0.2">
      <c r="A94" s="146"/>
      <c r="B94" s="144"/>
      <c r="C94" s="112">
        <v>1</v>
      </c>
      <c r="D94" s="102">
        <v>1</v>
      </c>
      <c r="E94" s="92">
        <v>1</v>
      </c>
      <c r="F94" s="92">
        <v>1</v>
      </c>
      <c r="G94" s="92">
        <v>1</v>
      </c>
      <c r="H94" s="92">
        <v>1</v>
      </c>
      <c r="I94" s="92">
        <v>1</v>
      </c>
      <c r="J94" s="92">
        <v>0</v>
      </c>
      <c r="K94" s="92">
        <v>0</v>
      </c>
      <c r="L94" s="92">
        <v>1</v>
      </c>
      <c r="M94" s="92">
        <v>1</v>
      </c>
      <c r="N94" s="92">
        <v>0</v>
      </c>
      <c r="O94" s="92">
        <v>0</v>
      </c>
      <c r="P94" s="93">
        <v>0</v>
      </c>
      <c r="Q94" s="92">
        <v>0</v>
      </c>
      <c r="R94" s="105">
        <v>1</v>
      </c>
      <c r="S94" s="92">
        <v>1</v>
      </c>
      <c r="T94" s="92">
        <v>1</v>
      </c>
      <c r="U94" s="92">
        <v>1</v>
      </c>
      <c r="V94" s="92">
        <v>0</v>
      </c>
      <c r="W94" s="92">
        <v>0</v>
      </c>
      <c r="X94" s="92">
        <v>0</v>
      </c>
      <c r="Y94" s="102">
        <v>0</v>
      </c>
      <c r="Z94" s="92">
        <v>1</v>
      </c>
      <c r="AA94" s="92">
        <v>1</v>
      </c>
      <c r="AB94" s="92">
        <v>1</v>
      </c>
      <c r="AC94" s="92">
        <v>1</v>
      </c>
      <c r="AD94" s="92">
        <v>0</v>
      </c>
      <c r="AE94" s="92">
        <v>0</v>
      </c>
      <c r="AF94" s="92">
        <v>0</v>
      </c>
      <c r="AG94" s="92">
        <v>1</v>
      </c>
      <c r="AH94" s="92">
        <v>0</v>
      </c>
      <c r="AI94" s="92">
        <v>0</v>
      </c>
      <c r="AJ94" s="92">
        <v>0</v>
      </c>
      <c r="AK94" s="92">
        <v>0</v>
      </c>
      <c r="AL94" s="92">
        <v>0</v>
      </c>
      <c r="AM94" s="97">
        <v>0</v>
      </c>
    </row>
    <row r="95" spans="1:39" ht="39" customHeight="1" x14ac:dyDescent="0.2">
      <c r="A95" s="146"/>
      <c r="B95" s="144"/>
      <c r="C95" s="112">
        <v>1</v>
      </c>
      <c r="D95" s="102">
        <v>1</v>
      </c>
      <c r="E95" s="92">
        <v>1</v>
      </c>
      <c r="F95" s="92">
        <v>1</v>
      </c>
      <c r="G95" s="92">
        <v>1</v>
      </c>
      <c r="H95" s="92">
        <v>1</v>
      </c>
      <c r="I95" s="92">
        <v>1</v>
      </c>
      <c r="J95" s="92">
        <v>0</v>
      </c>
      <c r="K95" s="92">
        <v>0</v>
      </c>
      <c r="L95" s="92">
        <v>1</v>
      </c>
      <c r="M95" s="92">
        <v>1</v>
      </c>
      <c r="N95" s="92">
        <v>0</v>
      </c>
      <c r="O95" s="92">
        <v>0</v>
      </c>
      <c r="P95" s="93">
        <v>0</v>
      </c>
      <c r="Q95" s="92">
        <v>0</v>
      </c>
      <c r="R95" s="105">
        <v>1</v>
      </c>
      <c r="S95" s="92">
        <v>1</v>
      </c>
      <c r="T95" s="92">
        <v>1</v>
      </c>
      <c r="U95" s="92">
        <v>1</v>
      </c>
      <c r="V95" s="92">
        <v>0</v>
      </c>
      <c r="W95" s="92">
        <v>0</v>
      </c>
      <c r="X95" s="92">
        <v>0</v>
      </c>
      <c r="Y95" s="102">
        <v>0</v>
      </c>
      <c r="Z95" s="92">
        <v>1</v>
      </c>
      <c r="AA95" s="92">
        <v>0</v>
      </c>
      <c r="AB95" s="92">
        <v>1</v>
      </c>
      <c r="AC95" s="92">
        <v>1</v>
      </c>
      <c r="AD95" s="92">
        <v>0</v>
      </c>
      <c r="AE95" s="92">
        <v>0</v>
      </c>
      <c r="AF95" s="92">
        <v>0</v>
      </c>
      <c r="AG95" s="92">
        <v>1</v>
      </c>
      <c r="AH95" s="92">
        <v>0</v>
      </c>
      <c r="AI95" s="92">
        <v>0</v>
      </c>
      <c r="AJ95" s="92">
        <v>0</v>
      </c>
      <c r="AK95" s="92">
        <v>0</v>
      </c>
      <c r="AL95" s="92">
        <v>0</v>
      </c>
      <c r="AM95" s="97">
        <v>0</v>
      </c>
    </row>
    <row r="96" spans="1:39" ht="39" customHeight="1" x14ac:dyDescent="0.2">
      <c r="A96" s="146"/>
      <c r="B96" s="144"/>
      <c r="C96" s="112">
        <v>1</v>
      </c>
      <c r="D96" s="102">
        <v>1</v>
      </c>
      <c r="E96" s="92">
        <v>1</v>
      </c>
      <c r="F96" s="92">
        <v>1</v>
      </c>
      <c r="G96" s="92">
        <v>1</v>
      </c>
      <c r="H96" s="92">
        <v>1</v>
      </c>
      <c r="I96" s="92">
        <v>1</v>
      </c>
      <c r="J96" s="92">
        <v>0</v>
      </c>
      <c r="K96" s="92">
        <v>0</v>
      </c>
      <c r="L96" s="92">
        <v>1</v>
      </c>
      <c r="M96" s="92">
        <v>1</v>
      </c>
      <c r="N96" s="92">
        <v>0</v>
      </c>
      <c r="O96" s="92">
        <v>0</v>
      </c>
      <c r="P96" s="93">
        <v>0</v>
      </c>
      <c r="Q96" s="92">
        <v>0</v>
      </c>
      <c r="R96" s="105">
        <v>1</v>
      </c>
      <c r="S96" s="92">
        <v>1</v>
      </c>
      <c r="T96" s="92">
        <v>1</v>
      </c>
      <c r="U96" s="92">
        <v>1</v>
      </c>
      <c r="V96" s="92">
        <v>0</v>
      </c>
      <c r="W96" s="92">
        <v>0</v>
      </c>
      <c r="X96" s="92">
        <v>0</v>
      </c>
      <c r="Y96" s="102">
        <v>0</v>
      </c>
      <c r="Z96" s="92">
        <v>1</v>
      </c>
      <c r="AA96" s="92">
        <v>1</v>
      </c>
      <c r="AB96" s="92">
        <v>1</v>
      </c>
      <c r="AC96" s="92">
        <v>1</v>
      </c>
      <c r="AD96" s="92">
        <v>0</v>
      </c>
      <c r="AE96" s="92">
        <v>0</v>
      </c>
      <c r="AF96" s="92">
        <v>0</v>
      </c>
      <c r="AG96" s="92">
        <v>1</v>
      </c>
      <c r="AH96" s="92">
        <v>0</v>
      </c>
      <c r="AI96" s="92">
        <v>0</v>
      </c>
      <c r="AJ96" s="92">
        <v>0</v>
      </c>
      <c r="AK96" s="92">
        <v>0</v>
      </c>
      <c r="AL96" s="92">
        <v>0</v>
      </c>
      <c r="AM96" s="97">
        <v>0</v>
      </c>
    </row>
    <row r="97" spans="1:39" ht="39" customHeight="1" x14ac:dyDescent="0.2">
      <c r="A97" s="146"/>
      <c r="B97" s="144"/>
      <c r="C97" s="112">
        <v>1</v>
      </c>
      <c r="D97" s="102">
        <v>1</v>
      </c>
      <c r="E97" s="92">
        <v>1</v>
      </c>
      <c r="F97" s="92">
        <v>1</v>
      </c>
      <c r="G97" s="92">
        <v>1</v>
      </c>
      <c r="H97" s="92">
        <v>1</v>
      </c>
      <c r="I97" s="92">
        <v>1</v>
      </c>
      <c r="J97" s="92">
        <v>0</v>
      </c>
      <c r="K97" s="92">
        <v>0</v>
      </c>
      <c r="L97" s="92">
        <v>1</v>
      </c>
      <c r="M97" s="92">
        <v>1</v>
      </c>
      <c r="N97" s="92">
        <v>0</v>
      </c>
      <c r="O97" s="92">
        <v>0</v>
      </c>
      <c r="P97" s="93">
        <v>0</v>
      </c>
      <c r="Q97" s="92">
        <v>0</v>
      </c>
      <c r="R97" s="105">
        <v>1</v>
      </c>
      <c r="S97" s="92">
        <v>1</v>
      </c>
      <c r="T97" s="92">
        <v>1</v>
      </c>
      <c r="U97" s="92">
        <v>1</v>
      </c>
      <c r="V97" s="92">
        <v>0</v>
      </c>
      <c r="W97" s="92">
        <v>0</v>
      </c>
      <c r="X97" s="92">
        <v>0</v>
      </c>
      <c r="Y97" s="102">
        <v>0</v>
      </c>
      <c r="Z97" s="92">
        <v>1</v>
      </c>
      <c r="AA97" s="92">
        <v>1</v>
      </c>
      <c r="AB97" s="92">
        <v>1</v>
      </c>
      <c r="AC97" s="92">
        <v>1</v>
      </c>
      <c r="AD97" s="92">
        <v>0</v>
      </c>
      <c r="AE97" s="92">
        <v>0</v>
      </c>
      <c r="AF97" s="92">
        <v>0</v>
      </c>
      <c r="AG97" s="92">
        <v>1</v>
      </c>
      <c r="AH97" s="92">
        <v>0</v>
      </c>
      <c r="AI97" s="92">
        <v>0</v>
      </c>
      <c r="AJ97" s="92">
        <v>0</v>
      </c>
      <c r="AK97" s="92">
        <v>0</v>
      </c>
      <c r="AL97" s="92">
        <v>0</v>
      </c>
      <c r="AM97" s="97">
        <v>0</v>
      </c>
    </row>
    <row r="98" spans="1:39" ht="39" customHeight="1" x14ac:dyDescent="0.2">
      <c r="A98" s="146"/>
      <c r="B98" s="144"/>
      <c r="C98" s="112">
        <v>1</v>
      </c>
      <c r="D98" s="102">
        <v>1</v>
      </c>
      <c r="E98" s="92">
        <v>1</v>
      </c>
      <c r="F98" s="92">
        <v>1</v>
      </c>
      <c r="G98" s="92">
        <v>1</v>
      </c>
      <c r="H98" s="92">
        <v>1</v>
      </c>
      <c r="I98" s="92">
        <v>1</v>
      </c>
      <c r="J98" s="92">
        <v>0</v>
      </c>
      <c r="K98" s="92">
        <v>0</v>
      </c>
      <c r="L98" s="92">
        <v>1</v>
      </c>
      <c r="M98" s="92">
        <v>1</v>
      </c>
      <c r="N98" s="92">
        <v>0</v>
      </c>
      <c r="O98" s="92">
        <v>0</v>
      </c>
      <c r="P98" s="93">
        <v>0</v>
      </c>
      <c r="Q98" s="92">
        <v>0</v>
      </c>
      <c r="R98" s="105">
        <v>1</v>
      </c>
      <c r="S98" s="92">
        <v>1</v>
      </c>
      <c r="T98" s="92">
        <v>1</v>
      </c>
      <c r="U98" s="92">
        <v>1</v>
      </c>
      <c r="V98" s="92">
        <v>0</v>
      </c>
      <c r="W98" s="92">
        <v>0</v>
      </c>
      <c r="X98" s="92">
        <v>0</v>
      </c>
      <c r="Y98" s="102">
        <v>1</v>
      </c>
      <c r="Z98" s="92">
        <v>1</v>
      </c>
      <c r="AA98" s="92">
        <v>1</v>
      </c>
      <c r="AB98" s="92">
        <v>1</v>
      </c>
      <c r="AC98" s="92">
        <v>1</v>
      </c>
      <c r="AD98" s="92">
        <v>0</v>
      </c>
      <c r="AE98" s="92">
        <v>0</v>
      </c>
      <c r="AF98" s="92">
        <v>0</v>
      </c>
      <c r="AG98" s="92">
        <v>1</v>
      </c>
      <c r="AH98" s="92">
        <v>0</v>
      </c>
      <c r="AI98" s="92">
        <v>0</v>
      </c>
      <c r="AJ98" s="92">
        <v>0</v>
      </c>
      <c r="AK98" s="92">
        <v>0</v>
      </c>
      <c r="AL98" s="92">
        <v>0</v>
      </c>
      <c r="AM98" s="97">
        <v>0</v>
      </c>
    </row>
    <row r="99" spans="1:39" ht="39" customHeight="1" x14ac:dyDescent="0.2">
      <c r="A99" s="146"/>
      <c r="B99" s="144"/>
      <c r="C99" s="112">
        <v>1</v>
      </c>
      <c r="D99" s="102">
        <v>1</v>
      </c>
      <c r="E99" s="92">
        <v>1</v>
      </c>
      <c r="F99" s="92">
        <v>1</v>
      </c>
      <c r="G99" s="92">
        <v>1</v>
      </c>
      <c r="H99" s="92">
        <v>1</v>
      </c>
      <c r="I99" s="92">
        <v>1</v>
      </c>
      <c r="J99" s="92">
        <v>0</v>
      </c>
      <c r="K99" s="92">
        <v>0</v>
      </c>
      <c r="L99" s="92">
        <v>0</v>
      </c>
      <c r="M99" s="92">
        <v>1</v>
      </c>
      <c r="N99" s="92">
        <v>0</v>
      </c>
      <c r="O99" s="92">
        <v>0</v>
      </c>
      <c r="P99" s="93">
        <v>0</v>
      </c>
      <c r="Q99" s="92">
        <v>0</v>
      </c>
      <c r="R99" s="105">
        <v>1</v>
      </c>
      <c r="S99" s="92">
        <v>0</v>
      </c>
      <c r="T99" s="92">
        <v>1</v>
      </c>
      <c r="U99" s="92">
        <v>0</v>
      </c>
      <c r="V99" s="92">
        <v>0</v>
      </c>
      <c r="W99" s="92">
        <v>0</v>
      </c>
      <c r="X99" s="92">
        <v>0</v>
      </c>
      <c r="Y99" s="102">
        <v>0</v>
      </c>
      <c r="Z99" s="92">
        <v>1</v>
      </c>
      <c r="AA99" s="92">
        <v>0</v>
      </c>
      <c r="AB99" s="92">
        <v>1</v>
      </c>
      <c r="AC99" s="92">
        <v>0</v>
      </c>
      <c r="AD99" s="92">
        <v>0</v>
      </c>
      <c r="AE99" s="92">
        <v>0</v>
      </c>
      <c r="AF99" s="92">
        <v>0</v>
      </c>
      <c r="AG99" s="92">
        <v>0</v>
      </c>
      <c r="AH99" s="92">
        <v>0</v>
      </c>
      <c r="AI99" s="92">
        <v>0</v>
      </c>
      <c r="AJ99" s="92">
        <v>0</v>
      </c>
      <c r="AK99" s="92">
        <v>0</v>
      </c>
      <c r="AL99" s="92">
        <v>0</v>
      </c>
      <c r="AM99" s="97">
        <v>0</v>
      </c>
    </row>
    <row r="100" spans="1:39" s="96" customFormat="1" ht="39" customHeight="1" x14ac:dyDescent="0.2">
      <c r="A100" s="146"/>
      <c r="B100" s="145"/>
      <c r="C100" s="112">
        <v>1</v>
      </c>
      <c r="D100" s="102">
        <v>1</v>
      </c>
      <c r="E100" s="92">
        <v>1</v>
      </c>
      <c r="F100" s="92">
        <v>1</v>
      </c>
      <c r="G100" s="92">
        <v>1</v>
      </c>
      <c r="H100" s="92">
        <v>1</v>
      </c>
      <c r="I100" s="92">
        <v>1</v>
      </c>
      <c r="J100" s="92">
        <v>0</v>
      </c>
      <c r="K100" s="92">
        <v>0</v>
      </c>
      <c r="L100" s="92">
        <v>1</v>
      </c>
      <c r="M100" s="92">
        <v>1</v>
      </c>
      <c r="N100" s="92">
        <v>0</v>
      </c>
      <c r="O100" s="92">
        <v>0</v>
      </c>
      <c r="P100" s="93">
        <v>0</v>
      </c>
      <c r="Q100" s="92">
        <v>0</v>
      </c>
      <c r="R100" s="105">
        <v>1</v>
      </c>
      <c r="S100" s="92">
        <v>1</v>
      </c>
      <c r="T100" s="92">
        <v>1</v>
      </c>
      <c r="U100" s="92">
        <v>1</v>
      </c>
      <c r="V100" s="92">
        <v>0</v>
      </c>
      <c r="W100" s="92">
        <v>0</v>
      </c>
      <c r="X100" s="92">
        <v>0</v>
      </c>
      <c r="Y100" s="102">
        <v>1</v>
      </c>
      <c r="Z100" s="92">
        <v>1</v>
      </c>
      <c r="AA100" s="92">
        <v>1</v>
      </c>
      <c r="AB100" s="92">
        <v>1</v>
      </c>
      <c r="AC100" s="92">
        <v>1</v>
      </c>
      <c r="AD100" s="92">
        <v>0</v>
      </c>
      <c r="AE100" s="92">
        <v>0</v>
      </c>
      <c r="AF100" s="92">
        <v>0</v>
      </c>
      <c r="AG100" s="92">
        <v>1</v>
      </c>
      <c r="AH100" s="92">
        <v>0</v>
      </c>
      <c r="AI100" s="92">
        <v>0</v>
      </c>
      <c r="AJ100" s="92">
        <v>0</v>
      </c>
      <c r="AK100" s="92">
        <v>0</v>
      </c>
      <c r="AL100" s="92">
        <v>0</v>
      </c>
      <c r="AM100" s="97">
        <v>0</v>
      </c>
    </row>
    <row r="101" spans="1:39" x14ac:dyDescent="0.2">
      <c r="C101" s="112">
        <v>1</v>
      </c>
      <c r="D101" s="102">
        <v>0</v>
      </c>
      <c r="E101" s="92">
        <v>1</v>
      </c>
      <c r="F101" s="92">
        <v>0</v>
      </c>
      <c r="G101" s="92">
        <v>0</v>
      </c>
      <c r="H101" s="92">
        <v>0</v>
      </c>
      <c r="I101" s="92">
        <v>0</v>
      </c>
      <c r="J101" s="92">
        <v>0</v>
      </c>
      <c r="K101" s="92">
        <v>0</v>
      </c>
      <c r="L101" s="92">
        <v>0</v>
      </c>
      <c r="M101" s="92">
        <v>0</v>
      </c>
      <c r="N101" s="92">
        <v>0</v>
      </c>
      <c r="O101" s="92">
        <v>0</v>
      </c>
      <c r="P101" s="93">
        <v>0</v>
      </c>
      <c r="Q101" s="92">
        <v>0</v>
      </c>
      <c r="R101" s="105">
        <v>1</v>
      </c>
      <c r="S101" s="92">
        <v>0</v>
      </c>
      <c r="T101" s="92">
        <v>0</v>
      </c>
      <c r="U101" s="92">
        <v>0</v>
      </c>
      <c r="V101" s="92">
        <v>0</v>
      </c>
      <c r="W101" s="92">
        <v>0</v>
      </c>
      <c r="X101" s="92">
        <v>0</v>
      </c>
      <c r="Y101" s="102">
        <v>0</v>
      </c>
      <c r="Z101" s="92">
        <v>0</v>
      </c>
      <c r="AA101" s="92">
        <v>0</v>
      </c>
      <c r="AB101" s="92">
        <v>0</v>
      </c>
      <c r="AC101" s="92">
        <v>0</v>
      </c>
      <c r="AD101" s="92">
        <v>0</v>
      </c>
      <c r="AE101" s="92">
        <v>0</v>
      </c>
      <c r="AF101" s="92">
        <v>0</v>
      </c>
      <c r="AG101" s="92">
        <v>0</v>
      </c>
      <c r="AH101" s="92">
        <v>0</v>
      </c>
      <c r="AI101" s="92">
        <v>0</v>
      </c>
      <c r="AJ101" s="92">
        <v>0</v>
      </c>
      <c r="AK101" s="92">
        <v>0</v>
      </c>
      <c r="AL101" s="92">
        <v>0</v>
      </c>
      <c r="AM101" s="97">
        <v>0</v>
      </c>
    </row>
    <row r="102" spans="1:39" x14ac:dyDescent="0.2">
      <c r="B102" s="127" t="s">
        <v>1</v>
      </c>
      <c r="C102" s="112">
        <v>1</v>
      </c>
      <c r="D102" s="102">
        <v>0</v>
      </c>
      <c r="E102" s="92">
        <v>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2">
        <v>0</v>
      </c>
      <c r="M102" s="92">
        <v>0</v>
      </c>
      <c r="N102" s="92">
        <v>0</v>
      </c>
      <c r="O102" s="92">
        <v>0</v>
      </c>
      <c r="P102" s="93">
        <v>0</v>
      </c>
      <c r="Q102" s="92">
        <v>0</v>
      </c>
      <c r="R102" s="105">
        <v>1</v>
      </c>
      <c r="S102" s="92">
        <v>0</v>
      </c>
      <c r="T102" s="92">
        <v>0</v>
      </c>
      <c r="U102" s="92">
        <v>0</v>
      </c>
      <c r="V102" s="92">
        <v>0</v>
      </c>
      <c r="W102" s="92">
        <v>0</v>
      </c>
      <c r="X102" s="92">
        <v>0</v>
      </c>
      <c r="Y102" s="102">
        <v>1</v>
      </c>
      <c r="Z102" s="92">
        <v>0</v>
      </c>
      <c r="AA102" s="92">
        <v>0</v>
      </c>
      <c r="AB102" s="92">
        <v>1</v>
      </c>
      <c r="AC102" s="92">
        <v>0</v>
      </c>
      <c r="AD102" s="92">
        <v>0</v>
      </c>
      <c r="AE102" s="92">
        <v>0</v>
      </c>
      <c r="AF102" s="92">
        <v>0</v>
      </c>
      <c r="AG102" s="92">
        <v>0</v>
      </c>
      <c r="AH102" s="92">
        <v>0</v>
      </c>
      <c r="AI102" s="92">
        <v>0</v>
      </c>
      <c r="AJ102" s="92">
        <v>0</v>
      </c>
      <c r="AK102" s="92">
        <v>0</v>
      </c>
      <c r="AL102" s="92">
        <v>0</v>
      </c>
      <c r="AM102" s="97">
        <v>0</v>
      </c>
    </row>
    <row r="103" spans="1:39" x14ac:dyDescent="0.2">
      <c r="B103" s="127" t="s">
        <v>6</v>
      </c>
      <c r="C103" s="112">
        <v>1</v>
      </c>
      <c r="D103" s="102">
        <v>0</v>
      </c>
      <c r="E103" s="92">
        <v>0</v>
      </c>
      <c r="F103" s="92">
        <v>0</v>
      </c>
      <c r="G103" s="92">
        <v>0</v>
      </c>
      <c r="H103" s="92">
        <v>0</v>
      </c>
      <c r="I103" s="92">
        <v>0</v>
      </c>
      <c r="J103" s="92">
        <v>0</v>
      </c>
      <c r="K103" s="92">
        <v>0</v>
      </c>
      <c r="L103" s="92">
        <v>0</v>
      </c>
      <c r="M103" s="92">
        <v>0</v>
      </c>
      <c r="N103" s="92">
        <v>0</v>
      </c>
      <c r="O103" s="92">
        <v>0</v>
      </c>
      <c r="P103" s="93">
        <v>0</v>
      </c>
      <c r="Q103" s="92">
        <v>0</v>
      </c>
      <c r="R103" s="105">
        <v>1</v>
      </c>
      <c r="S103" s="92">
        <v>0</v>
      </c>
      <c r="T103" s="92">
        <v>0</v>
      </c>
      <c r="U103" s="92">
        <v>0</v>
      </c>
      <c r="V103" s="92">
        <v>0</v>
      </c>
      <c r="W103" s="92">
        <v>0</v>
      </c>
      <c r="X103" s="92">
        <v>0</v>
      </c>
      <c r="Y103" s="102">
        <v>1</v>
      </c>
      <c r="Z103" s="92">
        <v>0</v>
      </c>
      <c r="AA103" s="92">
        <v>0</v>
      </c>
      <c r="AB103" s="92">
        <v>0</v>
      </c>
      <c r="AC103" s="92">
        <v>0</v>
      </c>
      <c r="AD103" s="92">
        <v>0</v>
      </c>
      <c r="AE103" s="92">
        <v>0</v>
      </c>
      <c r="AF103" s="92">
        <v>0</v>
      </c>
      <c r="AG103" s="92">
        <v>0</v>
      </c>
      <c r="AH103" s="92">
        <v>0</v>
      </c>
      <c r="AI103" s="92">
        <v>0</v>
      </c>
      <c r="AJ103" s="92">
        <v>0</v>
      </c>
      <c r="AK103" s="92">
        <v>0</v>
      </c>
      <c r="AL103" s="92">
        <v>0</v>
      </c>
      <c r="AM103" s="97">
        <v>0</v>
      </c>
    </row>
    <row r="104" spans="1:39" x14ac:dyDescent="0.2">
      <c r="B104" s="127" t="s">
        <v>469</v>
      </c>
      <c r="C104" s="113">
        <v>1</v>
      </c>
      <c r="D104" s="101">
        <v>0</v>
      </c>
      <c r="E104" s="99">
        <v>0</v>
      </c>
      <c r="F104" s="99">
        <v>0</v>
      </c>
      <c r="G104" s="99">
        <v>0</v>
      </c>
      <c r="H104" s="99">
        <v>0</v>
      </c>
      <c r="I104" s="99">
        <v>0</v>
      </c>
      <c r="J104" s="99">
        <v>0</v>
      </c>
      <c r="K104" s="99">
        <v>0</v>
      </c>
      <c r="L104" s="99">
        <v>0</v>
      </c>
      <c r="M104" s="99">
        <v>0</v>
      </c>
      <c r="N104" s="99">
        <v>0</v>
      </c>
      <c r="O104" s="99">
        <v>0</v>
      </c>
      <c r="P104" s="99">
        <v>0</v>
      </c>
      <c r="Q104" s="99">
        <v>0</v>
      </c>
      <c r="R104" s="106">
        <v>1</v>
      </c>
      <c r="S104" s="99">
        <v>0</v>
      </c>
      <c r="T104" s="99">
        <v>0</v>
      </c>
      <c r="U104" s="99">
        <v>0</v>
      </c>
      <c r="V104" s="99">
        <v>0</v>
      </c>
      <c r="W104" s="99">
        <v>0</v>
      </c>
      <c r="X104" s="99">
        <v>0</v>
      </c>
      <c r="Y104" s="101">
        <v>1</v>
      </c>
      <c r="Z104" s="99">
        <v>0</v>
      </c>
      <c r="AA104" s="99">
        <v>0</v>
      </c>
      <c r="AB104" s="99">
        <v>0</v>
      </c>
      <c r="AC104" s="99">
        <v>0</v>
      </c>
      <c r="AD104" s="99">
        <v>0</v>
      </c>
      <c r="AE104" s="99">
        <v>0</v>
      </c>
      <c r="AF104" s="99">
        <v>0</v>
      </c>
      <c r="AG104" s="99">
        <v>0</v>
      </c>
      <c r="AH104" s="99">
        <v>0</v>
      </c>
      <c r="AI104" s="99">
        <v>0</v>
      </c>
      <c r="AJ104" s="99">
        <v>0</v>
      </c>
      <c r="AK104" s="99">
        <v>0</v>
      </c>
      <c r="AL104" s="99">
        <v>0</v>
      </c>
      <c r="AM104" s="100">
        <v>0</v>
      </c>
    </row>
    <row r="105" spans="1:39" x14ac:dyDescent="0.2">
      <c r="D105" s="98"/>
      <c r="P105" s="93"/>
    </row>
    <row r="106" spans="1:39" x14ac:dyDescent="0.2">
      <c r="C106" s="97">
        <f t="shared" ref="C106:AM106" si="0">COUNTIF(C55:C104,"=0")/COUNT(C55:C104)</f>
        <v>0</v>
      </c>
      <c r="D106" s="98">
        <f t="shared" si="0"/>
        <v>0.4</v>
      </c>
      <c r="E106" s="92">
        <f t="shared" si="0"/>
        <v>0.38</v>
      </c>
      <c r="F106" s="92">
        <f t="shared" si="0"/>
        <v>0.4</v>
      </c>
      <c r="G106" s="92">
        <f t="shared" si="0"/>
        <v>0.4</v>
      </c>
      <c r="H106" s="92">
        <f t="shared" si="0"/>
        <v>0.36</v>
      </c>
      <c r="I106" s="92">
        <f t="shared" si="0"/>
        <v>0.36</v>
      </c>
      <c r="J106" s="92">
        <f t="shared" si="0"/>
        <v>1</v>
      </c>
      <c r="K106" s="92">
        <f t="shared" si="0"/>
        <v>1</v>
      </c>
      <c r="L106" s="92">
        <f t="shared" si="0"/>
        <v>0.4</v>
      </c>
      <c r="M106" s="92">
        <f t="shared" si="0"/>
        <v>0.4</v>
      </c>
      <c r="N106" s="92">
        <f t="shared" si="0"/>
        <v>1</v>
      </c>
      <c r="O106" s="92">
        <f t="shared" si="0"/>
        <v>1</v>
      </c>
      <c r="P106" s="93">
        <f t="shared" si="0"/>
        <v>1</v>
      </c>
      <c r="Q106" s="92">
        <f t="shared" si="0"/>
        <v>0.96</v>
      </c>
      <c r="R106" s="97">
        <f t="shared" si="0"/>
        <v>0</v>
      </c>
      <c r="S106" s="92">
        <f t="shared" si="0"/>
        <v>0.42</v>
      </c>
      <c r="T106" s="92">
        <f t="shared" si="0"/>
        <v>0.38</v>
      </c>
      <c r="U106" s="92">
        <f t="shared" si="0"/>
        <v>0.3</v>
      </c>
      <c r="V106" s="92">
        <f t="shared" si="0"/>
        <v>1</v>
      </c>
      <c r="W106" s="92">
        <f t="shared" si="0"/>
        <v>1</v>
      </c>
      <c r="X106" s="92">
        <f t="shared" si="0"/>
        <v>1</v>
      </c>
      <c r="Y106" s="97">
        <f t="shared" si="0"/>
        <v>0.46</v>
      </c>
      <c r="Z106" s="92">
        <f t="shared" si="0"/>
        <v>0.38</v>
      </c>
      <c r="AA106" s="92">
        <f t="shared" si="0"/>
        <v>0.48</v>
      </c>
      <c r="AB106" s="92">
        <f t="shared" si="0"/>
        <v>0.38</v>
      </c>
      <c r="AC106" s="92">
        <f t="shared" si="0"/>
        <v>0.5</v>
      </c>
      <c r="AD106" s="92">
        <f t="shared" si="0"/>
        <v>1</v>
      </c>
      <c r="AE106" s="92">
        <f t="shared" si="0"/>
        <v>1</v>
      </c>
      <c r="AF106" s="92">
        <f t="shared" si="0"/>
        <v>1</v>
      </c>
      <c r="AG106" s="92">
        <f t="shared" si="0"/>
        <v>0.4</v>
      </c>
      <c r="AH106" s="92">
        <f t="shared" si="0"/>
        <v>1</v>
      </c>
      <c r="AI106" s="92">
        <f t="shared" si="0"/>
        <v>1</v>
      </c>
      <c r="AJ106" s="92">
        <f t="shared" si="0"/>
        <v>1</v>
      </c>
      <c r="AK106" s="92">
        <f t="shared" si="0"/>
        <v>1</v>
      </c>
      <c r="AL106" s="92">
        <f t="shared" si="0"/>
        <v>1</v>
      </c>
      <c r="AM106" s="97">
        <f t="shared" si="0"/>
        <v>0.92</v>
      </c>
    </row>
    <row r="107" spans="1:39" x14ac:dyDescent="0.2">
      <c r="C107" s="97">
        <f t="shared" ref="C107:AM107" si="1">COUNTIF(C5:C50,"=0")/COUNT(C5:C50)</f>
        <v>0</v>
      </c>
      <c r="D107" s="98">
        <f t="shared" si="1"/>
        <v>0.2608695652173913</v>
      </c>
      <c r="E107" s="92">
        <f t="shared" si="1"/>
        <v>0.2608695652173913</v>
      </c>
      <c r="F107" s="92">
        <f t="shared" si="1"/>
        <v>0.2391304347826087</v>
      </c>
      <c r="G107" s="92">
        <f t="shared" si="1"/>
        <v>0.2391304347826087</v>
      </c>
      <c r="H107" s="92">
        <f t="shared" si="1"/>
        <v>0.2608695652173913</v>
      </c>
      <c r="I107" s="92">
        <f t="shared" si="1"/>
        <v>0.2608695652173913</v>
      </c>
      <c r="J107" s="92">
        <f t="shared" si="1"/>
        <v>1</v>
      </c>
      <c r="K107" s="92">
        <f t="shared" si="1"/>
        <v>1</v>
      </c>
      <c r="L107" s="92">
        <f t="shared" si="1"/>
        <v>0.21739130434782608</v>
      </c>
      <c r="M107" s="92">
        <f t="shared" si="1"/>
        <v>0.19565217391304349</v>
      </c>
      <c r="N107" s="92">
        <f t="shared" si="1"/>
        <v>1</v>
      </c>
      <c r="O107" s="92">
        <f t="shared" si="1"/>
        <v>1</v>
      </c>
      <c r="P107" s="93">
        <f t="shared" si="1"/>
        <v>1</v>
      </c>
      <c r="Q107" s="92">
        <f t="shared" si="1"/>
        <v>0</v>
      </c>
      <c r="R107" s="97">
        <f t="shared" si="1"/>
        <v>0</v>
      </c>
      <c r="S107" s="92">
        <f t="shared" si="1"/>
        <v>0.28260869565217389</v>
      </c>
      <c r="T107" s="92">
        <f t="shared" si="1"/>
        <v>0.36956521739130432</v>
      </c>
      <c r="U107" s="92">
        <f t="shared" si="1"/>
        <v>0.28260869565217389</v>
      </c>
      <c r="V107" s="92">
        <f t="shared" si="1"/>
        <v>1</v>
      </c>
      <c r="W107" s="92">
        <f t="shared" si="1"/>
        <v>1</v>
      </c>
      <c r="X107" s="92">
        <f t="shared" si="1"/>
        <v>1</v>
      </c>
      <c r="Y107" s="97">
        <f t="shared" si="1"/>
        <v>0.2608695652173913</v>
      </c>
      <c r="Z107" s="92">
        <f t="shared" si="1"/>
        <v>0.2608695652173913</v>
      </c>
      <c r="AA107" s="92">
        <f t="shared" si="1"/>
        <v>0.32608695652173914</v>
      </c>
      <c r="AB107" s="92">
        <f t="shared" si="1"/>
        <v>0.2608695652173913</v>
      </c>
      <c r="AC107" s="92">
        <f t="shared" si="1"/>
        <v>0.34782608695652173</v>
      </c>
      <c r="AD107" s="92">
        <f t="shared" si="1"/>
        <v>0.97826086956521741</v>
      </c>
      <c r="AE107" s="92">
        <f t="shared" si="1"/>
        <v>1</v>
      </c>
      <c r="AF107" s="92">
        <f t="shared" si="1"/>
        <v>1</v>
      </c>
      <c r="AG107" s="92">
        <f t="shared" si="1"/>
        <v>0.30434782608695654</v>
      </c>
      <c r="AH107" s="92">
        <f t="shared" si="1"/>
        <v>1</v>
      </c>
      <c r="AI107" s="92">
        <f t="shared" si="1"/>
        <v>1</v>
      </c>
      <c r="AJ107" s="92">
        <f t="shared" si="1"/>
        <v>1</v>
      </c>
      <c r="AK107" s="92">
        <f t="shared" si="1"/>
        <v>1</v>
      </c>
      <c r="AL107" s="92">
        <f t="shared" si="1"/>
        <v>1</v>
      </c>
      <c r="AM107" s="97">
        <f t="shared" si="1"/>
        <v>0.93478260869565222</v>
      </c>
    </row>
    <row r="108" spans="1:39" x14ac:dyDescent="0.2">
      <c r="C108" s="97">
        <f t="shared" ref="C108:AM108" si="2">COUNTIF(C5:C104,"=0")/COUNT(C5:C104)</f>
        <v>0</v>
      </c>
      <c r="D108" s="98">
        <f t="shared" si="2"/>
        <v>0.32989690721649484</v>
      </c>
      <c r="E108" s="92">
        <f t="shared" si="2"/>
        <v>0.31958762886597936</v>
      </c>
      <c r="F108" s="92">
        <f t="shared" si="2"/>
        <v>0.31958762886597936</v>
      </c>
      <c r="G108" s="92">
        <f t="shared" si="2"/>
        <v>0.31958762886597936</v>
      </c>
      <c r="H108" s="92">
        <f t="shared" si="2"/>
        <v>0.30927835051546393</v>
      </c>
      <c r="I108" s="92">
        <f t="shared" si="2"/>
        <v>0.30927835051546393</v>
      </c>
      <c r="J108" s="92">
        <f t="shared" si="2"/>
        <v>0.98969072164948457</v>
      </c>
      <c r="K108" s="92">
        <f t="shared" si="2"/>
        <v>0.98969072164948457</v>
      </c>
      <c r="L108" s="92">
        <f t="shared" si="2"/>
        <v>0.30927835051546393</v>
      </c>
      <c r="M108" s="92">
        <f t="shared" si="2"/>
        <v>0.29896907216494845</v>
      </c>
      <c r="N108" s="92">
        <f t="shared" si="2"/>
        <v>0.98969072164948457</v>
      </c>
      <c r="O108" s="92">
        <f t="shared" si="2"/>
        <v>0.98969072164948457</v>
      </c>
      <c r="P108" s="93">
        <f t="shared" si="2"/>
        <v>0.98969072164948457</v>
      </c>
      <c r="Q108" s="92">
        <f t="shared" si="2"/>
        <v>0.49484536082474229</v>
      </c>
      <c r="R108" s="97">
        <f t="shared" si="2"/>
        <v>0</v>
      </c>
      <c r="S108" s="92">
        <f t="shared" si="2"/>
        <v>0.35051546391752575</v>
      </c>
      <c r="T108" s="92">
        <f t="shared" si="2"/>
        <v>0.37113402061855671</v>
      </c>
      <c r="U108" s="92">
        <f t="shared" si="2"/>
        <v>0.28865979381443296</v>
      </c>
      <c r="V108" s="92">
        <f t="shared" si="2"/>
        <v>0.98969072164948457</v>
      </c>
      <c r="W108" s="92">
        <f t="shared" si="2"/>
        <v>0.98969072164948457</v>
      </c>
      <c r="X108" s="92">
        <f t="shared" si="2"/>
        <v>0.98969072164948457</v>
      </c>
      <c r="Y108" s="97">
        <f t="shared" si="2"/>
        <v>0.36082474226804123</v>
      </c>
      <c r="Z108" s="92">
        <f t="shared" si="2"/>
        <v>0.31958762886597936</v>
      </c>
      <c r="AA108" s="92">
        <f t="shared" si="2"/>
        <v>0.40206185567010311</v>
      </c>
      <c r="AB108" s="92">
        <f t="shared" si="2"/>
        <v>0.31958762886597936</v>
      </c>
      <c r="AC108" s="92">
        <f t="shared" si="2"/>
        <v>0.42268041237113402</v>
      </c>
      <c r="AD108" s="92">
        <f t="shared" si="2"/>
        <v>0.97938144329896903</v>
      </c>
      <c r="AE108" s="92">
        <f t="shared" si="2"/>
        <v>0.98969072164948457</v>
      </c>
      <c r="AF108" s="92">
        <f t="shared" si="2"/>
        <v>0.98969072164948457</v>
      </c>
      <c r="AG108" s="92">
        <f t="shared" si="2"/>
        <v>0.35051546391752575</v>
      </c>
      <c r="AH108" s="92">
        <f t="shared" si="2"/>
        <v>0.98969072164948457</v>
      </c>
      <c r="AI108" s="92">
        <f t="shared" si="2"/>
        <v>0.98969072164948457</v>
      </c>
      <c r="AJ108" s="92">
        <f t="shared" si="2"/>
        <v>0.98969072164948457</v>
      </c>
      <c r="AK108" s="92">
        <f t="shared" si="2"/>
        <v>0.98969072164948457</v>
      </c>
      <c r="AL108" s="92">
        <f t="shared" si="2"/>
        <v>0.98969072164948457</v>
      </c>
      <c r="AM108" s="97">
        <f t="shared" si="2"/>
        <v>0.91752577319587625</v>
      </c>
    </row>
  </sheetData>
  <mergeCells count="17">
    <mergeCell ref="C1:AM1"/>
    <mergeCell ref="D2:R2"/>
    <mergeCell ref="S2:AM2"/>
    <mergeCell ref="E3:R3"/>
    <mergeCell ref="S3:Y3"/>
    <mergeCell ref="Z3:AM3"/>
    <mergeCell ref="Z53:AM53"/>
    <mergeCell ref="B6:B50"/>
    <mergeCell ref="B54:B100"/>
    <mergeCell ref="A5:A100"/>
    <mergeCell ref="C2:C3"/>
    <mergeCell ref="C51:AM51"/>
    <mergeCell ref="C52:C53"/>
    <mergeCell ref="D52:R52"/>
    <mergeCell ref="S52:AM52"/>
    <mergeCell ref="E53:R53"/>
    <mergeCell ref="S53:Y53"/>
  </mergeCells>
  <conditionalFormatting sqref="C106:AM108">
    <cfRule type="colorScale" priority="2">
      <colorScale>
        <cfvo type="min"/>
        <cfvo type="max"/>
        <color theme="1"/>
        <color theme="0" tint="-4.9989318521683403E-2"/>
      </colorScale>
    </cfRule>
  </conditionalFormatting>
  <conditionalFormatting sqref="C5:AM50 C55:AM104">
    <cfRule type="cellIs" dxfId="0" priority="6" operator="equal">
      <formula>0</formula>
    </cfRule>
    <cfRule type="colorScale" priority="7">
      <colorScale>
        <cfvo type="min"/>
        <cfvo type="max"/>
        <color theme="2"/>
        <color theme="1"/>
      </colorScale>
    </cfRule>
  </conditionalFormatting>
  <pageMargins left="0.7" right="0.7" top="0.75" bottom="0.75" header="0.3" footer="0.3"/>
  <pageSetup scale="23" fitToHeight="0" orientation="landscape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A12" sqref="A12"/>
    </sheetView>
  </sheetViews>
  <sheetFormatPr defaultRowHeight="14.25" x14ac:dyDescent="0.2"/>
  <cols>
    <col min="1" max="6" width="9" style="118"/>
    <col min="7" max="7" width="11.25" style="118" customWidth="1"/>
  </cols>
  <sheetData>
    <row r="1" spans="1:7" x14ac:dyDescent="0.2">
      <c r="A1" s="118">
        <v>1</v>
      </c>
      <c r="B1" s="118">
        <v>-125</v>
      </c>
      <c r="C1" s="118" t="s">
        <v>17</v>
      </c>
      <c r="D1" s="118" t="s">
        <v>0</v>
      </c>
      <c r="E1" s="118">
        <v>1</v>
      </c>
      <c r="F1" s="118" t="s">
        <v>0</v>
      </c>
    </row>
    <row r="2" spans="1:7" ht="15" x14ac:dyDescent="0.2">
      <c r="A2" s="118">
        <v>2</v>
      </c>
      <c r="B2" s="118">
        <v>9</v>
      </c>
      <c r="C2" s="118">
        <v>3</v>
      </c>
      <c r="D2" s="118" t="s">
        <v>15</v>
      </c>
      <c r="E2" s="118">
        <v>2</v>
      </c>
      <c r="F2" s="118" t="s">
        <v>6</v>
      </c>
      <c r="G2" s="115"/>
    </row>
    <row r="3" spans="1:7" ht="15" x14ac:dyDescent="0.2">
      <c r="A3" s="118">
        <v>3</v>
      </c>
      <c r="B3" s="118">
        <v>-6</v>
      </c>
      <c r="C3" s="118">
        <v>1</v>
      </c>
      <c r="D3" s="118" t="s">
        <v>8</v>
      </c>
      <c r="E3" s="118">
        <v>4</v>
      </c>
      <c r="F3" s="118" t="s">
        <v>6</v>
      </c>
      <c r="G3" s="115" t="s">
        <v>280</v>
      </c>
    </row>
    <row r="4" spans="1:7" ht="15" x14ac:dyDescent="0.2">
      <c r="A4" s="118">
        <v>4</v>
      </c>
      <c r="B4" s="118">
        <v>-6</v>
      </c>
      <c r="C4" s="118">
        <v>1</v>
      </c>
      <c r="D4" s="118" t="s">
        <v>7</v>
      </c>
      <c r="E4" s="118">
        <v>3</v>
      </c>
      <c r="F4" s="118" t="s">
        <v>6</v>
      </c>
      <c r="G4" s="115" t="s">
        <v>279</v>
      </c>
    </row>
    <row r="5" spans="1:7" ht="15" x14ac:dyDescent="0.2">
      <c r="A5" s="118">
        <v>5</v>
      </c>
      <c r="B5" s="118">
        <v>-6</v>
      </c>
      <c r="C5" s="118">
        <v>1</v>
      </c>
      <c r="D5" s="118" t="s">
        <v>9</v>
      </c>
      <c r="E5" s="118">
        <v>4</v>
      </c>
      <c r="F5" s="118" t="s">
        <v>6</v>
      </c>
      <c r="G5" s="115" t="s">
        <v>278</v>
      </c>
    </row>
    <row r="6" spans="1:7" ht="15" x14ac:dyDescent="0.2">
      <c r="A6" s="118">
        <v>6</v>
      </c>
      <c r="B6" s="118">
        <v>9</v>
      </c>
      <c r="C6" s="118">
        <v>3</v>
      </c>
      <c r="D6" s="118" t="s">
        <v>8</v>
      </c>
      <c r="E6" s="118">
        <v>5</v>
      </c>
      <c r="F6" s="118" t="s">
        <v>6</v>
      </c>
      <c r="G6" s="115" t="s">
        <v>268</v>
      </c>
    </row>
    <row r="7" spans="1:7" ht="15" x14ac:dyDescent="0.2">
      <c r="A7" s="118">
        <v>7</v>
      </c>
      <c r="B7" s="118">
        <v>9</v>
      </c>
      <c r="C7" s="118">
        <v>3</v>
      </c>
      <c r="D7" s="118" t="s">
        <v>8</v>
      </c>
      <c r="E7" s="118">
        <v>5</v>
      </c>
      <c r="F7" s="118" t="s">
        <v>6</v>
      </c>
      <c r="G7" s="115"/>
    </row>
    <row r="8" spans="1:7" ht="15" x14ac:dyDescent="0.2">
      <c r="A8" s="118">
        <v>8</v>
      </c>
      <c r="B8" s="118">
        <v>9</v>
      </c>
      <c r="C8" s="118">
        <v>3</v>
      </c>
      <c r="D8" s="118" t="s">
        <v>7</v>
      </c>
      <c r="E8" s="118">
        <v>2</v>
      </c>
      <c r="F8" s="118" t="s">
        <v>6</v>
      </c>
      <c r="G8" s="115" t="s">
        <v>267</v>
      </c>
    </row>
    <row r="9" spans="1:7" ht="15" x14ac:dyDescent="0.2">
      <c r="A9" s="118">
        <v>9</v>
      </c>
      <c r="B9" s="118">
        <v>9</v>
      </c>
      <c r="C9" s="118">
        <v>3</v>
      </c>
      <c r="D9" s="118" t="s">
        <v>7</v>
      </c>
      <c r="E9" s="118">
        <v>2</v>
      </c>
      <c r="F9" s="118" t="s">
        <v>6</v>
      </c>
      <c r="G9" s="115"/>
    </row>
    <row r="10" spans="1:7" ht="15" x14ac:dyDescent="0.2">
      <c r="A10" s="118">
        <v>10</v>
      </c>
      <c r="B10" s="118">
        <v>9</v>
      </c>
      <c r="C10" s="118">
        <v>3</v>
      </c>
      <c r="D10" s="118" t="s">
        <v>7</v>
      </c>
      <c r="E10" s="118">
        <v>4</v>
      </c>
      <c r="F10" s="118" t="s">
        <v>6</v>
      </c>
      <c r="G10" s="115" t="s">
        <v>266</v>
      </c>
    </row>
    <row r="11" spans="1:7" ht="15" x14ac:dyDescent="0.2">
      <c r="A11" s="118">
        <v>11</v>
      </c>
      <c r="B11" s="118">
        <v>9</v>
      </c>
      <c r="C11" s="118">
        <v>3</v>
      </c>
      <c r="D11" s="118" t="s">
        <v>9</v>
      </c>
      <c r="E11" s="118">
        <v>2</v>
      </c>
      <c r="F11" s="118" t="s">
        <v>6</v>
      </c>
      <c r="G11" s="115" t="s">
        <v>265</v>
      </c>
    </row>
    <row r="12" spans="1:7" ht="15" x14ac:dyDescent="0.2">
      <c r="A12" s="118">
        <v>12</v>
      </c>
      <c r="B12" s="118">
        <v>23</v>
      </c>
      <c r="C12" s="118">
        <v>5</v>
      </c>
      <c r="D12" s="118" t="s">
        <v>8</v>
      </c>
      <c r="E12" s="118">
        <v>5</v>
      </c>
      <c r="F12" s="118" t="s">
        <v>6</v>
      </c>
      <c r="G12" s="115" t="s">
        <v>264</v>
      </c>
    </row>
    <row r="13" spans="1:7" ht="15" x14ac:dyDescent="0.2">
      <c r="A13" s="118">
        <v>13</v>
      </c>
      <c r="B13" s="118">
        <v>23</v>
      </c>
      <c r="C13" s="118">
        <v>5</v>
      </c>
      <c r="D13" s="118" t="s">
        <v>7</v>
      </c>
      <c r="E13" s="118">
        <v>3</v>
      </c>
      <c r="F13" s="118" t="s">
        <v>6</v>
      </c>
      <c r="G13" s="115" t="s">
        <v>263</v>
      </c>
    </row>
    <row r="14" spans="1:7" ht="15" x14ac:dyDescent="0.2">
      <c r="A14" s="118">
        <v>14</v>
      </c>
      <c r="B14" s="118">
        <v>100</v>
      </c>
      <c r="C14" s="118">
        <v>16</v>
      </c>
      <c r="D14" s="118" t="s">
        <v>9</v>
      </c>
      <c r="E14" s="118">
        <v>4</v>
      </c>
      <c r="F14" s="118" t="s">
        <v>6</v>
      </c>
      <c r="G14" s="115" t="s">
        <v>262</v>
      </c>
    </row>
    <row r="15" spans="1:7" ht="15" x14ac:dyDescent="0.2">
      <c r="A15" s="118">
        <v>15</v>
      </c>
      <c r="B15" s="118">
        <v>166</v>
      </c>
      <c r="C15" s="118">
        <v>21</v>
      </c>
      <c r="D15" s="118" t="s">
        <v>8</v>
      </c>
      <c r="E15" s="118">
        <v>3</v>
      </c>
      <c r="F15" s="118" t="s">
        <v>6</v>
      </c>
      <c r="G15" s="115" t="s">
        <v>260</v>
      </c>
    </row>
    <row r="16" spans="1:7" ht="15" x14ac:dyDescent="0.2">
      <c r="A16" s="118">
        <v>16</v>
      </c>
      <c r="B16" s="118">
        <v>166</v>
      </c>
      <c r="C16" s="118">
        <v>21</v>
      </c>
      <c r="D16" s="118" t="s">
        <v>7</v>
      </c>
      <c r="E16" s="118">
        <v>2</v>
      </c>
      <c r="F16" s="118" t="s">
        <v>6</v>
      </c>
      <c r="G16" s="115" t="s">
        <v>259</v>
      </c>
    </row>
    <row r="17" spans="1:7" ht="15" x14ac:dyDescent="0.2">
      <c r="A17" s="118">
        <v>17</v>
      </c>
      <c r="B17" s="118">
        <v>-6</v>
      </c>
      <c r="C17" s="118">
        <v>1</v>
      </c>
      <c r="D17" s="118" t="s">
        <v>13</v>
      </c>
      <c r="E17" s="118">
        <v>1</v>
      </c>
      <c r="F17" s="118" t="s">
        <v>1</v>
      </c>
      <c r="G17" s="115"/>
    </row>
    <row r="18" spans="1:7" x14ac:dyDescent="0.2">
      <c r="A18" s="118">
        <v>18</v>
      </c>
      <c r="B18" s="118">
        <v>9</v>
      </c>
      <c r="C18" s="118">
        <v>3</v>
      </c>
      <c r="D18" s="118" t="s">
        <v>13</v>
      </c>
      <c r="E18" s="118">
        <v>5</v>
      </c>
      <c r="F18" s="118" t="s">
        <v>1</v>
      </c>
    </row>
    <row r="19" spans="1:7" x14ac:dyDescent="0.2">
      <c r="A19" s="118">
        <v>19</v>
      </c>
      <c r="B19" s="118">
        <v>23</v>
      </c>
      <c r="C19" s="118">
        <v>5</v>
      </c>
      <c r="D19" s="118" t="s">
        <v>13</v>
      </c>
      <c r="E19" s="118">
        <v>1</v>
      </c>
      <c r="F19" s="118" t="s">
        <v>1</v>
      </c>
    </row>
    <row r="20" spans="1:7" x14ac:dyDescent="0.2">
      <c r="A20" s="118">
        <v>20</v>
      </c>
      <c r="B20" s="118">
        <v>72</v>
      </c>
      <c r="C20" s="118">
        <v>12</v>
      </c>
      <c r="D20" s="118" t="s">
        <v>13</v>
      </c>
      <c r="E20" s="118">
        <v>4</v>
      </c>
      <c r="F20" s="118" t="s">
        <v>1</v>
      </c>
    </row>
    <row r="21" spans="1:7" ht="15" x14ac:dyDescent="0.2">
      <c r="A21" s="118">
        <v>21</v>
      </c>
      <c r="B21" s="118">
        <v>100</v>
      </c>
      <c r="C21" s="118">
        <v>16</v>
      </c>
      <c r="D21" s="118" t="s">
        <v>13</v>
      </c>
      <c r="E21" s="118">
        <v>2</v>
      </c>
      <c r="F21" s="118" t="s">
        <v>1</v>
      </c>
      <c r="G21" s="115"/>
    </row>
    <row r="22" spans="1:7" ht="15" x14ac:dyDescent="0.2">
      <c r="A22" s="118">
        <v>22</v>
      </c>
      <c r="B22" s="118">
        <v>129</v>
      </c>
      <c r="C22" s="118">
        <v>19</v>
      </c>
      <c r="D22" s="118" t="s">
        <v>13</v>
      </c>
      <c r="E22" s="118">
        <v>4</v>
      </c>
      <c r="F22" s="118" t="s">
        <v>1</v>
      </c>
      <c r="G22" s="115"/>
    </row>
    <row r="23" spans="1:7" ht="15" x14ac:dyDescent="0.2">
      <c r="A23" s="118">
        <v>23</v>
      </c>
      <c r="B23" s="118">
        <v>166</v>
      </c>
      <c r="C23" s="118">
        <v>21</v>
      </c>
      <c r="D23" s="118" t="s">
        <v>13</v>
      </c>
      <c r="E23" s="118">
        <v>4</v>
      </c>
      <c r="F23" s="118" t="s">
        <v>1</v>
      </c>
      <c r="G23" s="115"/>
    </row>
    <row r="24" spans="1:7" ht="15" x14ac:dyDescent="0.2">
      <c r="A24" s="118">
        <v>24</v>
      </c>
      <c r="B24" s="118">
        <v>-6</v>
      </c>
      <c r="C24" s="118">
        <v>1</v>
      </c>
      <c r="D24" s="118" t="s">
        <v>3</v>
      </c>
      <c r="E24" s="118">
        <v>5</v>
      </c>
      <c r="F24" s="118" t="s">
        <v>1</v>
      </c>
      <c r="G24" s="115" t="s">
        <v>276</v>
      </c>
    </row>
    <row r="25" spans="1:7" ht="15" x14ac:dyDescent="0.2">
      <c r="A25" s="118">
        <v>25</v>
      </c>
      <c r="B25" s="118">
        <v>-6</v>
      </c>
      <c r="C25" s="118">
        <v>1</v>
      </c>
      <c r="D25" s="118" t="s">
        <v>2</v>
      </c>
      <c r="E25" s="118">
        <v>1</v>
      </c>
      <c r="F25" s="118" t="s">
        <v>1</v>
      </c>
      <c r="G25" s="115" t="s">
        <v>275</v>
      </c>
    </row>
    <row r="26" spans="1:7" ht="15" x14ac:dyDescent="0.2">
      <c r="A26" s="118">
        <v>26</v>
      </c>
      <c r="B26" s="118">
        <v>9</v>
      </c>
      <c r="C26" s="118">
        <v>3</v>
      </c>
      <c r="D26" s="118" t="s">
        <v>4</v>
      </c>
      <c r="E26" s="118">
        <v>4</v>
      </c>
      <c r="F26" s="118" t="s">
        <v>1</v>
      </c>
      <c r="G26" s="115" t="s">
        <v>258</v>
      </c>
    </row>
    <row r="27" spans="1:7" ht="15" x14ac:dyDescent="0.2">
      <c r="A27" s="118">
        <v>27</v>
      </c>
      <c r="B27" s="118">
        <v>9</v>
      </c>
      <c r="C27" s="118">
        <v>3</v>
      </c>
      <c r="D27" s="118" t="s">
        <v>2</v>
      </c>
      <c r="E27" s="118">
        <v>3</v>
      </c>
      <c r="F27" s="118" t="s">
        <v>1</v>
      </c>
      <c r="G27" s="115" t="s">
        <v>257</v>
      </c>
    </row>
    <row r="28" spans="1:7" ht="15" x14ac:dyDescent="0.2">
      <c r="A28" s="118">
        <v>28</v>
      </c>
      <c r="B28" s="118">
        <v>23</v>
      </c>
      <c r="C28" s="118">
        <v>5</v>
      </c>
      <c r="D28" s="118" t="s">
        <v>4</v>
      </c>
      <c r="E28" s="118">
        <v>1</v>
      </c>
      <c r="F28" s="118" t="s">
        <v>1</v>
      </c>
      <c r="G28" s="115" t="s">
        <v>256</v>
      </c>
    </row>
    <row r="29" spans="1:7" ht="15" x14ac:dyDescent="0.2">
      <c r="A29" s="118">
        <v>29</v>
      </c>
      <c r="B29" s="118">
        <v>23</v>
      </c>
      <c r="C29" s="118">
        <v>5</v>
      </c>
      <c r="D29" s="118" t="s">
        <v>4</v>
      </c>
      <c r="E29" s="118">
        <v>2</v>
      </c>
      <c r="F29" s="118" t="s">
        <v>1</v>
      </c>
      <c r="G29" s="115" t="s">
        <v>255</v>
      </c>
    </row>
    <row r="30" spans="1:7" ht="15" x14ac:dyDescent="0.2">
      <c r="A30" s="118">
        <v>30</v>
      </c>
      <c r="B30" s="118">
        <v>23</v>
      </c>
      <c r="C30" s="118">
        <v>5</v>
      </c>
      <c r="D30" s="118" t="s">
        <v>3</v>
      </c>
      <c r="E30" s="118">
        <v>4</v>
      </c>
      <c r="F30" s="118" t="s">
        <v>1</v>
      </c>
      <c r="G30" s="115" t="s">
        <v>254</v>
      </c>
    </row>
    <row r="31" spans="1:7" ht="15" x14ac:dyDescent="0.2">
      <c r="A31" s="118">
        <v>31</v>
      </c>
      <c r="B31" s="118">
        <v>23</v>
      </c>
      <c r="C31" s="118">
        <v>5</v>
      </c>
      <c r="D31" s="118" t="s">
        <v>2</v>
      </c>
      <c r="E31" s="118">
        <v>4</v>
      </c>
      <c r="F31" s="118" t="s">
        <v>1</v>
      </c>
      <c r="G31" s="115" t="s">
        <v>253</v>
      </c>
    </row>
    <row r="32" spans="1:7" ht="15" x14ac:dyDescent="0.2">
      <c r="A32" s="118">
        <v>32</v>
      </c>
      <c r="B32" s="118">
        <v>72</v>
      </c>
      <c r="C32" s="118">
        <v>12</v>
      </c>
      <c r="D32" s="118" t="s">
        <v>4</v>
      </c>
      <c r="E32" s="118">
        <v>4</v>
      </c>
      <c r="F32" s="118" t="s">
        <v>1</v>
      </c>
      <c r="G32" s="115" t="s">
        <v>252</v>
      </c>
    </row>
    <row r="33" spans="1:7" ht="15" x14ac:dyDescent="0.2">
      <c r="A33" s="118">
        <v>33</v>
      </c>
      <c r="B33" s="118">
        <v>72</v>
      </c>
      <c r="C33" s="118">
        <v>12</v>
      </c>
      <c r="D33" s="118" t="s">
        <v>3</v>
      </c>
      <c r="E33" s="118">
        <v>2</v>
      </c>
      <c r="F33" s="118" t="s">
        <v>1</v>
      </c>
      <c r="G33" s="115" t="s">
        <v>251</v>
      </c>
    </row>
    <row r="34" spans="1:7" ht="15" x14ac:dyDescent="0.2">
      <c r="A34" s="118">
        <v>34</v>
      </c>
      <c r="B34" s="118">
        <v>100</v>
      </c>
      <c r="C34" s="118">
        <v>16</v>
      </c>
      <c r="D34" s="118" t="s">
        <v>2</v>
      </c>
      <c r="E34" s="118">
        <v>2</v>
      </c>
      <c r="F34" s="118" t="s">
        <v>1</v>
      </c>
      <c r="G34" s="115" t="s">
        <v>250</v>
      </c>
    </row>
    <row r="35" spans="1:7" ht="15" x14ac:dyDescent="0.2">
      <c r="A35" s="118">
        <v>35</v>
      </c>
      <c r="B35" s="118">
        <v>129</v>
      </c>
      <c r="C35" s="118">
        <v>19</v>
      </c>
      <c r="D35" s="118" t="s">
        <v>2</v>
      </c>
      <c r="E35" s="118">
        <v>2</v>
      </c>
      <c r="F35" s="118" t="s">
        <v>1</v>
      </c>
      <c r="G35" s="115" t="s">
        <v>249</v>
      </c>
    </row>
    <row r="36" spans="1:7" ht="15" x14ac:dyDescent="0.2">
      <c r="A36" s="118">
        <v>36</v>
      </c>
      <c r="B36" s="118">
        <v>166</v>
      </c>
      <c r="C36" s="118">
        <v>21</v>
      </c>
      <c r="D36" s="118" t="s">
        <v>3</v>
      </c>
      <c r="E36" s="118">
        <v>2</v>
      </c>
      <c r="F36" s="118" t="s">
        <v>1</v>
      </c>
      <c r="G36" s="115" t="s">
        <v>247</v>
      </c>
    </row>
    <row r="37" spans="1:7" ht="15" x14ac:dyDescent="0.2">
      <c r="A37" s="118">
        <v>37</v>
      </c>
      <c r="B37" s="118">
        <v>166</v>
      </c>
      <c r="C37" s="118">
        <v>21</v>
      </c>
      <c r="D37" s="118" t="s">
        <v>2</v>
      </c>
      <c r="E37" s="118">
        <v>1</v>
      </c>
      <c r="F37" s="118" t="s">
        <v>1</v>
      </c>
      <c r="G37" s="115" t="s">
        <v>246</v>
      </c>
    </row>
    <row r="38" spans="1:7" ht="15" x14ac:dyDescent="0.2">
      <c r="G38" s="115" t="s">
        <v>261</v>
      </c>
    </row>
    <row r="39" spans="1:7" ht="15" x14ac:dyDescent="0.2">
      <c r="G39" s="115" t="s">
        <v>248</v>
      </c>
    </row>
  </sheetData>
  <sortState ref="A1:H39">
    <sortCondition ref="A1:A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IsoID</vt:lpstr>
      <vt:lpstr>Analysis_breseq</vt:lpstr>
      <vt:lpstr>Analysis_BOR_SeqIso_transposed</vt:lpstr>
      <vt:lpstr>Analysis_GenomeComparisons</vt:lpstr>
      <vt:lpstr>RawData_breseq</vt:lpstr>
      <vt:lpstr>Sheet1</vt:lpstr>
      <vt:lpstr>RawData_BOR</vt:lpstr>
      <vt:lpstr>Fig_InfectionMatrix</vt:lpstr>
      <vt:lpstr>Sheet2</vt:lpstr>
      <vt:lpstr>RawData_BOR_SeqIso</vt:lpstr>
      <vt:lpstr>Table_MutationsByNutrTrtSum (2</vt:lpstr>
      <vt:lpstr>Table_NSmutationsOnly</vt:lpstr>
      <vt:lpstr>Table_Primers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Larsen</dc:creator>
  <cp:lastModifiedBy>meglarse</cp:lastModifiedBy>
  <cp:lastPrinted>2016-04-10T00:01:39Z</cp:lastPrinted>
  <dcterms:created xsi:type="dcterms:W3CDTF">2014-06-15T23:01:00Z</dcterms:created>
  <dcterms:modified xsi:type="dcterms:W3CDTF">2016-06-10T04:16:16Z</dcterms:modified>
</cp:coreProperties>
</file>