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boegli\CloudStation\ABoooo\Python\"/>
    </mc:Choice>
  </mc:AlternateContent>
  <bookViews>
    <workbookView xWindow="-120" yWindow="-120" windowWidth="7155" windowHeight="9240" activeTab="2"/>
  </bookViews>
  <sheets>
    <sheet name="2021" sheetId="1" r:id="rId1"/>
    <sheet name="2021-BKW" sheetId="5" r:id="rId2"/>
    <sheet name="2022" sheetId="4" r:id="rId3"/>
    <sheet name="Statistiques" sheetId="3" r:id="rId4"/>
  </sheets>
  <calcPr calcId="162913"/>
</workbook>
</file>

<file path=xl/calcChain.xml><?xml version="1.0" encoding="utf-8"?>
<calcChain xmlns="http://schemas.openxmlformats.org/spreadsheetml/2006/main">
  <c r="AL4" i="4" l="1"/>
  <c r="AL2" i="4"/>
  <c r="D19" i="4"/>
  <c r="E19" i="4"/>
  <c r="F19" i="4" s="1"/>
  <c r="G19" i="4"/>
  <c r="H19" i="4"/>
  <c r="J19" i="4"/>
  <c r="K19" i="4"/>
  <c r="L19" i="4"/>
  <c r="D20" i="4"/>
  <c r="E20" i="4"/>
  <c r="F20" i="4"/>
  <c r="G20" i="4"/>
  <c r="H20" i="4"/>
  <c r="I20" i="4" s="1"/>
  <c r="B20" i="4" s="1"/>
  <c r="J20" i="4"/>
  <c r="L20" i="4" s="1"/>
  <c r="K20" i="4"/>
  <c r="D21" i="4"/>
  <c r="E21" i="4"/>
  <c r="F21" i="4"/>
  <c r="G21" i="4"/>
  <c r="H21" i="4"/>
  <c r="J21" i="4"/>
  <c r="L21" i="4" s="1"/>
  <c r="K21" i="4"/>
  <c r="D22" i="4"/>
  <c r="F22" i="4" s="1"/>
  <c r="E22" i="4"/>
  <c r="G22" i="4"/>
  <c r="H22" i="4"/>
  <c r="J22" i="4"/>
  <c r="K22" i="4"/>
  <c r="L22" i="4"/>
  <c r="D23" i="4"/>
  <c r="F23" i="4" s="1"/>
  <c r="E23" i="4"/>
  <c r="G23" i="4"/>
  <c r="H23" i="4"/>
  <c r="J23" i="4"/>
  <c r="K23" i="4"/>
  <c r="L23" i="4"/>
  <c r="D24" i="4"/>
  <c r="E24" i="4"/>
  <c r="F24" i="4"/>
  <c r="G24" i="4"/>
  <c r="H24" i="4"/>
  <c r="J24" i="4"/>
  <c r="L24" i="4" s="1"/>
  <c r="K24" i="4"/>
  <c r="D25" i="4"/>
  <c r="E25" i="4"/>
  <c r="F25" i="4" s="1"/>
  <c r="G25" i="4"/>
  <c r="H25" i="4"/>
  <c r="J25" i="4"/>
  <c r="L25" i="4" s="1"/>
  <c r="K25" i="4"/>
  <c r="D26" i="4"/>
  <c r="E26" i="4"/>
  <c r="F26" i="4"/>
  <c r="G26" i="4"/>
  <c r="H26" i="4"/>
  <c r="J26" i="4"/>
  <c r="K26" i="4"/>
  <c r="L26" i="4"/>
  <c r="D27" i="4"/>
  <c r="F27" i="4" s="1"/>
  <c r="E27" i="4"/>
  <c r="G27" i="4"/>
  <c r="H27" i="4"/>
  <c r="J27" i="4"/>
  <c r="K27" i="4"/>
  <c r="L27" i="4"/>
  <c r="D28" i="4"/>
  <c r="E28" i="4"/>
  <c r="F28" i="4" s="1"/>
  <c r="G28" i="4"/>
  <c r="H28" i="4"/>
  <c r="J28" i="4"/>
  <c r="L28" i="4" s="1"/>
  <c r="K28" i="4"/>
  <c r="D29" i="4"/>
  <c r="E29" i="4"/>
  <c r="F29" i="4"/>
  <c r="G29" i="4"/>
  <c r="H29" i="4"/>
  <c r="J29" i="4"/>
  <c r="L29" i="4" s="1"/>
  <c r="K29" i="4"/>
  <c r="D30" i="4"/>
  <c r="F30" i="4" s="1"/>
  <c r="E30" i="4"/>
  <c r="G30" i="4"/>
  <c r="H30" i="4"/>
  <c r="J30" i="4"/>
  <c r="K30" i="4"/>
  <c r="L30" i="4"/>
  <c r="D31" i="4"/>
  <c r="F31" i="4" s="1"/>
  <c r="E31" i="4"/>
  <c r="G31" i="4"/>
  <c r="H31" i="4"/>
  <c r="J31" i="4"/>
  <c r="K31" i="4"/>
  <c r="L31" i="4" s="1"/>
  <c r="D32" i="4"/>
  <c r="E32" i="4"/>
  <c r="F32" i="4"/>
  <c r="G32" i="4"/>
  <c r="H32" i="4"/>
  <c r="I32" i="4" s="1"/>
  <c r="B32" i="4" s="1"/>
  <c r="J32" i="4"/>
  <c r="K32" i="4"/>
  <c r="L32" i="4"/>
  <c r="D33" i="4"/>
  <c r="E33" i="4"/>
  <c r="F33" i="4"/>
  <c r="G33" i="4"/>
  <c r="H33" i="4"/>
  <c r="J33" i="4"/>
  <c r="L33" i="4" s="1"/>
  <c r="K33" i="4"/>
  <c r="D34" i="4"/>
  <c r="F34" i="4" s="1"/>
  <c r="E34" i="4"/>
  <c r="G34" i="4"/>
  <c r="H34" i="4"/>
  <c r="J34" i="4"/>
  <c r="K34" i="4"/>
  <c r="L34" i="4" s="1"/>
  <c r="D35" i="4"/>
  <c r="E35" i="4"/>
  <c r="G35" i="4"/>
  <c r="H35" i="4"/>
  <c r="I35" i="4" s="1"/>
  <c r="J35" i="4"/>
  <c r="K35" i="4"/>
  <c r="L35" i="4"/>
  <c r="D36" i="4"/>
  <c r="E36" i="4"/>
  <c r="F36" i="4"/>
  <c r="G36" i="4"/>
  <c r="H36" i="4"/>
  <c r="J36" i="4"/>
  <c r="L36" i="4" s="1"/>
  <c r="K36" i="4"/>
  <c r="D37" i="4"/>
  <c r="E37" i="4"/>
  <c r="F37" i="4" s="1"/>
  <c r="G37" i="4"/>
  <c r="H37" i="4"/>
  <c r="J37" i="4"/>
  <c r="L37" i="4" s="1"/>
  <c r="K37" i="4"/>
  <c r="D38" i="4"/>
  <c r="E38" i="4"/>
  <c r="F38" i="4"/>
  <c r="G38" i="4"/>
  <c r="H38" i="4"/>
  <c r="J38" i="4"/>
  <c r="K38" i="4"/>
  <c r="L38" i="4"/>
  <c r="D39" i="4"/>
  <c r="F39" i="4" s="1"/>
  <c r="E39" i="4"/>
  <c r="G39" i="4"/>
  <c r="H39" i="4"/>
  <c r="J39" i="4"/>
  <c r="L39" i="4" s="1"/>
  <c r="K39" i="4"/>
  <c r="D40" i="4"/>
  <c r="E40" i="4"/>
  <c r="F40" i="4" s="1"/>
  <c r="G40" i="4"/>
  <c r="H40" i="4"/>
  <c r="J40" i="4"/>
  <c r="L40" i="4" s="1"/>
  <c r="K40" i="4"/>
  <c r="D41" i="4"/>
  <c r="E41" i="4"/>
  <c r="F41" i="4"/>
  <c r="G41" i="4"/>
  <c r="H41" i="4"/>
  <c r="J41" i="4"/>
  <c r="K41" i="4"/>
  <c r="D42" i="4"/>
  <c r="F42" i="4" s="1"/>
  <c r="E42" i="4"/>
  <c r="G42" i="4"/>
  <c r="H42" i="4"/>
  <c r="J42" i="4"/>
  <c r="K42" i="4"/>
  <c r="L42" i="4"/>
  <c r="D43" i="4"/>
  <c r="F43" i="4" s="1"/>
  <c r="E43" i="4"/>
  <c r="G43" i="4"/>
  <c r="H43" i="4"/>
  <c r="J43" i="4"/>
  <c r="K43" i="4"/>
  <c r="L43" i="4" s="1"/>
  <c r="D44" i="4"/>
  <c r="E44" i="4"/>
  <c r="F44" i="4"/>
  <c r="G44" i="4"/>
  <c r="H44" i="4"/>
  <c r="J44" i="4"/>
  <c r="K44" i="4"/>
  <c r="L44" i="4"/>
  <c r="D45" i="4"/>
  <c r="F45" i="4" s="1"/>
  <c r="E45" i="4"/>
  <c r="G45" i="4"/>
  <c r="H45" i="4"/>
  <c r="J45" i="4"/>
  <c r="L45" i="4" s="1"/>
  <c r="K45" i="4"/>
  <c r="D46" i="4"/>
  <c r="F46" i="4" s="1"/>
  <c r="E46" i="4"/>
  <c r="G46" i="4"/>
  <c r="H46" i="4"/>
  <c r="J46" i="4"/>
  <c r="K46" i="4"/>
  <c r="L46" i="4" s="1"/>
  <c r="D47" i="4"/>
  <c r="E47" i="4"/>
  <c r="G47" i="4"/>
  <c r="H47" i="4"/>
  <c r="J47" i="4"/>
  <c r="K47" i="4"/>
  <c r="L47" i="4"/>
  <c r="D48" i="4"/>
  <c r="E48" i="4"/>
  <c r="F48" i="4"/>
  <c r="G48" i="4"/>
  <c r="H48" i="4"/>
  <c r="J48" i="4"/>
  <c r="L48" i="4" s="1"/>
  <c r="K48" i="4"/>
  <c r="D49" i="4"/>
  <c r="E49" i="4"/>
  <c r="F49" i="4" s="1"/>
  <c r="G49" i="4"/>
  <c r="H49" i="4"/>
  <c r="J49" i="4"/>
  <c r="L49" i="4" s="1"/>
  <c r="K49" i="4"/>
  <c r="D50" i="4"/>
  <c r="E50" i="4"/>
  <c r="F50" i="4"/>
  <c r="G50" i="4"/>
  <c r="H50" i="4"/>
  <c r="J50" i="4"/>
  <c r="K50" i="4"/>
  <c r="L50" i="4"/>
  <c r="D51" i="4"/>
  <c r="F51" i="4" s="1"/>
  <c r="E51" i="4"/>
  <c r="G51" i="4"/>
  <c r="H51" i="4"/>
  <c r="J51" i="4"/>
  <c r="K51" i="4"/>
  <c r="L51" i="4"/>
  <c r="D52" i="4"/>
  <c r="E52" i="4"/>
  <c r="F52" i="4" s="1"/>
  <c r="G52" i="4"/>
  <c r="H52" i="4"/>
  <c r="J52" i="4"/>
  <c r="L52" i="4" s="1"/>
  <c r="K52" i="4"/>
  <c r="D53" i="4"/>
  <c r="E53" i="4"/>
  <c r="F53" i="4"/>
  <c r="G53" i="4"/>
  <c r="I53" i="4" s="1"/>
  <c r="H53" i="4"/>
  <c r="J53" i="4"/>
  <c r="K53" i="4"/>
  <c r="D54" i="4"/>
  <c r="F54" i="4" s="1"/>
  <c r="E54" i="4"/>
  <c r="G54" i="4"/>
  <c r="H54" i="4"/>
  <c r="J54" i="4"/>
  <c r="K54" i="4"/>
  <c r="L54" i="4"/>
  <c r="D55" i="4"/>
  <c r="F55" i="4" s="1"/>
  <c r="E55" i="4"/>
  <c r="G55" i="4"/>
  <c r="H55" i="4"/>
  <c r="J55" i="4"/>
  <c r="K55" i="4"/>
  <c r="L55" i="4" s="1"/>
  <c r="D56" i="4"/>
  <c r="E56" i="4"/>
  <c r="F56" i="4"/>
  <c r="G56" i="4"/>
  <c r="H56" i="4"/>
  <c r="J56" i="4"/>
  <c r="K56" i="4"/>
  <c r="L56" i="4"/>
  <c r="D57" i="4"/>
  <c r="F57" i="4" s="1"/>
  <c r="E57" i="4"/>
  <c r="G57" i="4"/>
  <c r="H57" i="4"/>
  <c r="J57" i="4"/>
  <c r="L57" i="4" s="1"/>
  <c r="K57" i="4"/>
  <c r="D58" i="4"/>
  <c r="F58" i="4" s="1"/>
  <c r="E58" i="4"/>
  <c r="G58" i="4"/>
  <c r="H58" i="4"/>
  <c r="J58" i="4"/>
  <c r="K58" i="4"/>
  <c r="L58" i="4" s="1"/>
  <c r="D59" i="4"/>
  <c r="E59" i="4"/>
  <c r="G59" i="4"/>
  <c r="H59" i="4"/>
  <c r="J59" i="4"/>
  <c r="K59" i="4"/>
  <c r="L59" i="4"/>
  <c r="D60" i="4"/>
  <c r="E60" i="4"/>
  <c r="F60" i="4"/>
  <c r="G60" i="4"/>
  <c r="H60" i="4"/>
  <c r="J60" i="4"/>
  <c r="L60" i="4" s="1"/>
  <c r="K60" i="4"/>
  <c r="D61" i="4"/>
  <c r="E61" i="4"/>
  <c r="F61" i="4" s="1"/>
  <c r="G61" i="4"/>
  <c r="H61" i="4"/>
  <c r="J61" i="4"/>
  <c r="L61" i="4" s="1"/>
  <c r="K61" i="4"/>
  <c r="D62" i="4"/>
  <c r="E62" i="4"/>
  <c r="F62" i="4"/>
  <c r="G62" i="4"/>
  <c r="H62" i="4"/>
  <c r="J62" i="4"/>
  <c r="K62" i="4"/>
  <c r="L62" i="4"/>
  <c r="D63" i="4"/>
  <c r="F63" i="4" s="1"/>
  <c r="E63" i="4"/>
  <c r="G63" i="4"/>
  <c r="H63" i="4"/>
  <c r="J63" i="4"/>
  <c r="L63" i="4" s="1"/>
  <c r="K63" i="4"/>
  <c r="D64" i="4"/>
  <c r="E64" i="4"/>
  <c r="F64" i="4" s="1"/>
  <c r="G64" i="4"/>
  <c r="H64" i="4"/>
  <c r="J64" i="4"/>
  <c r="L64" i="4" s="1"/>
  <c r="K64" i="4"/>
  <c r="D65" i="4"/>
  <c r="E65" i="4"/>
  <c r="F65" i="4"/>
  <c r="G65" i="4"/>
  <c r="H65" i="4"/>
  <c r="J65" i="4"/>
  <c r="K65" i="4"/>
  <c r="D66" i="4"/>
  <c r="F66" i="4" s="1"/>
  <c r="E66" i="4"/>
  <c r="G66" i="4"/>
  <c r="H66" i="4"/>
  <c r="J66" i="4"/>
  <c r="K66" i="4"/>
  <c r="L66" i="4"/>
  <c r="D67" i="4"/>
  <c r="F67" i="4" s="1"/>
  <c r="E67" i="4"/>
  <c r="G67" i="4"/>
  <c r="H67" i="4"/>
  <c r="J67" i="4"/>
  <c r="K67" i="4"/>
  <c r="L67" i="4" s="1"/>
  <c r="D68" i="4"/>
  <c r="E68" i="4"/>
  <c r="F68" i="4"/>
  <c r="G68" i="4"/>
  <c r="H68" i="4"/>
  <c r="J68" i="4"/>
  <c r="K68" i="4"/>
  <c r="L68" i="4"/>
  <c r="D69" i="4"/>
  <c r="F69" i="4" s="1"/>
  <c r="E69" i="4"/>
  <c r="G69" i="4"/>
  <c r="H69" i="4"/>
  <c r="J69" i="4"/>
  <c r="L69" i="4" s="1"/>
  <c r="K69" i="4"/>
  <c r="D70" i="4"/>
  <c r="F70" i="4" s="1"/>
  <c r="E70" i="4"/>
  <c r="G70" i="4"/>
  <c r="H70" i="4"/>
  <c r="J70" i="4"/>
  <c r="K70" i="4"/>
  <c r="L70" i="4" s="1"/>
  <c r="D71" i="4"/>
  <c r="F71" i="4" s="1"/>
  <c r="E71" i="4"/>
  <c r="G71" i="4"/>
  <c r="H71" i="4"/>
  <c r="J71" i="4"/>
  <c r="K71" i="4"/>
  <c r="L71" i="4"/>
  <c r="D72" i="4"/>
  <c r="E72" i="4"/>
  <c r="F72" i="4"/>
  <c r="G72" i="4"/>
  <c r="H72" i="4"/>
  <c r="J72" i="4"/>
  <c r="L72" i="4" s="1"/>
  <c r="K72" i="4"/>
  <c r="D73" i="4"/>
  <c r="E73" i="4"/>
  <c r="F73" i="4" s="1"/>
  <c r="G73" i="4"/>
  <c r="H73" i="4"/>
  <c r="J73" i="4"/>
  <c r="L73" i="4" s="1"/>
  <c r="K73" i="4"/>
  <c r="D74" i="4"/>
  <c r="E74" i="4"/>
  <c r="F74" i="4"/>
  <c r="G74" i="4"/>
  <c r="H74" i="4"/>
  <c r="J74" i="4"/>
  <c r="K74" i="4"/>
  <c r="L74" i="4"/>
  <c r="D75" i="4"/>
  <c r="F75" i="4" s="1"/>
  <c r="E75" i="4"/>
  <c r="G75" i="4"/>
  <c r="H75" i="4"/>
  <c r="J75" i="4"/>
  <c r="K75" i="4"/>
  <c r="L75" i="4"/>
  <c r="D76" i="4"/>
  <c r="E76" i="4"/>
  <c r="F76" i="4" s="1"/>
  <c r="G76" i="4"/>
  <c r="H76" i="4"/>
  <c r="J76" i="4"/>
  <c r="L76" i="4" s="1"/>
  <c r="K76" i="4"/>
  <c r="D77" i="4"/>
  <c r="E77" i="4"/>
  <c r="F77" i="4"/>
  <c r="G77" i="4"/>
  <c r="H77" i="4"/>
  <c r="J77" i="4"/>
  <c r="K77" i="4"/>
  <c r="D78" i="4"/>
  <c r="F78" i="4" s="1"/>
  <c r="E78" i="4"/>
  <c r="G78" i="4"/>
  <c r="H78" i="4"/>
  <c r="J78" i="4"/>
  <c r="K78" i="4"/>
  <c r="L78" i="4"/>
  <c r="D79" i="4"/>
  <c r="E79" i="4"/>
  <c r="G79" i="4"/>
  <c r="H79" i="4"/>
  <c r="J79" i="4"/>
  <c r="K79" i="4"/>
  <c r="L79" i="4" s="1"/>
  <c r="D80" i="4"/>
  <c r="E80" i="4"/>
  <c r="F80" i="4"/>
  <c r="G80" i="4"/>
  <c r="H80" i="4"/>
  <c r="J80" i="4"/>
  <c r="K80" i="4"/>
  <c r="L80" i="4"/>
  <c r="D81" i="4"/>
  <c r="F81" i="4" s="1"/>
  <c r="E81" i="4"/>
  <c r="G81" i="4"/>
  <c r="H81" i="4"/>
  <c r="J81" i="4"/>
  <c r="K81" i="4"/>
  <c r="D82" i="4"/>
  <c r="F82" i="4" s="1"/>
  <c r="E82" i="4"/>
  <c r="G82" i="4"/>
  <c r="I82" i="4" s="1"/>
  <c r="H82" i="4"/>
  <c r="J82" i="4"/>
  <c r="K82" i="4"/>
  <c r="L82" i="4" s="1"/>
  <c r="D83" i="4"/>
  <c r="F83" i="4" s="1"/>
  <c r="E83" i="4"/>
  <c r="G83" i="4"/>
  <c r="H83" i="4"/>
  <c r="J83" i="4"/>
  <c r="K83" i="4"/>
  <c r="L83" i="4"/>
  <c r="D84" i="4"/>
  <c r="E84" i="4"/>
  <c r="F84" i="4" s="1"/>
  <c r="G84" i="4"/>
  <c r="H84" i="4"/>
  <c r="J84" i="4"/>
  <c r="L84" i="4" s="1"/>
  <c r="K84" i="4"/>
  <c r="D85" i="4"/>
  <c r="E85" i="4"/>
  <c r="F85" i="4" s="1"/>
  <c r="G85" i="4"/>
  <c r="H85" i="4"/>
  <c r="J85" i="4"/>
  <c r="K85" i="4"/>
  <c r="D86" i="4"/>
  <c r="F86" i="4" s="1"/>
  <c r="E86" i="4"/>
  <c r="G86" i="4"/>
  <c r="H86" i="4"/>
  <c r="J86" i="4"/>
  <c r="K86" i="4"/>
  <c r="L86" i="4"/>
  <c r="D87" i="4"/>
  <c r="E87" i="4"/>
  <c r="G87" i="4"/>
  <c r="H87" i="4"/>
  <c r="J87" i="4"/>
  <c r="L87" i="4" s="1"/>
  <c r="K87" i="4"/>
  <c r="D88" i="4"/>
  <c r="E88" i="4"/>
  <c r="F88" i="4" s="1"/>
  <c r="G88" i="4"/>
  <c r="H88" i="4"/>
  <c r="J88" i="4"/>
  <c r="K88" i="4"/>
  <c r="D89" i="4"/>
  <c r="E89" i="4"/>
  <c r="F89" i="4"/>
  <c r="G89" i="4"/>
  <c r="H89" i="4"/>
  <c r="J89" i="4"/>
  <c r="K89" i="4"/>
  <c r="D90" i="4"/>
  <c r="F90" i="4" s="1"/>
  <c r="E90" i="4"/>
  <c r="G90" i="4"/>
  <c r="H90" i="4"/>
  <c r="J90" i="4"/>
  <c r="K90" i="4"/>
  <c r="L90" i="4"/>
  <c r="D91" i="4"/>
  <c r="E91" i="4"/>
  <c r="G91" i="4"/>
  <c r="H91" i="4"/>
  <c r="J91" i="4"/>
  <c r="K91" i="4"/>
  <c r="L91" i="4" s="1"/>
  <c r="D92" i="4"/>
  <c r="F92" i="4" s="1"/>
  <c r="E92" i="4"/>
  <c r="G92" i="4"/>
  <c r="H92" i="4"/>
  <c r="J92" i="4"/>
  <c r="L92" i="4" s="1"/>
  <c r="K92" i="4"/>
  <c r="D93" i="4"/>
  <c r="E93" i="4"/>
  <c r="G93" i="4"/>
  <c r="H93" i="4"/>
  <c r="J93" i="4"/>
  <c r="L93" i="4" s="1"/>
  <c r="K93" i="4"/>
  <c r="D94" i="4"/>
  <c r="F94" i="4" s="1"/>
  <c r="E94" i="4"/>
  <c r="G94" i="4"/>
  <c r="H94" i="4"/>
  <c r="J94" i="4"/>
  <c r="K94" i="4"/>
  <c r="L94" i="4" s="1"/>
  <c r="D95" i="4"/>
  <c r="E95" i="4"/>
  <c r="G95" i="4"/>
  <c r="H95" i="4"/>
  <c r="J95" i="4"/>
  <c r="K95" i="4"/>
  <c r="L95" i="4"/>
  <c r="D96" i="4"/>
  <c r="E96" i="4"/>
  <c r="F96" i="4"/>
  <c r="G96" i="4"/>
  <c r="H96" i="4"/>
  <c r="J96" i="4"/>
  <c r="L96" i="4" s="1"/>
  <c r="K96" i="4"/>
  <c r="D97" i="4"/>
  <c r="E97" i="4"/>
  <c r="F97" i="4" s="1"/>
  <c r="G97" i="4"/>
  <c r="H97" i="4"/>
  <c r="J97" i="4"/>
  <c r="L97" i="4" s="1"/>
  <c r="K97" i="4"/>
  <c r="D98" i="4"/>
  <c r="E98" i="4"/>
  <c r="F98" i="4"/>
  <c r="G98" i="4"/>
  <c r="H98" i="4"/>
  <c r="J98" i="4"/>
  <c r="K98" i="4"/>
  <c r="L98" i="4"/>
  <c r="D99" i="4"/>
  <c r="F99" i="4" s="1"/>
  <c r="E99" i="4"/>
  <c r="G99" i="4"/>
  <c r="H99" i="4"/>
  <c r="J99" i="4"/>
  <c r="K99" i="4"/>
  <c r="L99" i="4"/>
  <c r="D100" i="4"/>
  <c r="E100" i="4"/>
  <c r="F100" i="4" s="1"/>
  <c r="G100" i="4"/>
  <c r="H100" i="4"/>
  <c r="J100" i="4"/>
  <c r="L100" i="4" s="1"/>
  <c r="K100" i="4"/>
  <c r="D101" i="4"/>
  <c r="E101" i="4"/>
  <c r="F101" i="4"/>
  <c r="G101" i="4"/>
  <c r="H101" i="4"/>
  <c r="J101" i="4"/>
  <c r="K101" i="4"/>
  <c r="D102" i="4"/>
  <c r="F102" i="4" s="1"/>
  <c r="E102" i="4"/>
  <c r="G102" i="4"/>
  <c r="H102" i="4"/>
  <c r="J102" i="4"/>
  <c r="L102" i="4" s="1"/>
  <c r="K102" i="4"/>
  <c r="D103" i="4"/>
  <c r="F103" i="4" s="1"/>
  <c r="E103" i="4"/>
  <c r="G103" i="4"/>
  <c r="H103" i="4"/>
  <c r="J103" i="4"/>
  <c r="K103" i="4"/>
  <c r="L103" i="4" s="1"/>
  <c r="D104" i="4"/>
  <c r="E104" i="4"/>
  <c r="F104" i="4"/>
  <c r="G104" i="4"/>
  <c r="H104" i="4"/>
  <c r="J104" i="4"/>
  <c r="K104" i="4"/>
  <c r="L104" i="4"/>
  <c r="D105" i="4"/>
  <c r="F105" i="4" s="1"/>
  <c r="E105" i="4"/>
  <c r="G105" i="4"/>
  <c r="I105" i="4" s="1"/>
  <c r="H105" i="4"/>
  <c r="J105" i="4"/>
  <c r="L105" i="4" s="1"/>
  <c r="K105" i="4"/>
  <c r="D106" i="4"/>
  <c r="F106" i="4" s="1"/>
  <c r="E106" i="4"/>
  <c r="G106" i="4"/>
  <c r="H106" i="4"/>
  <c r="J106" i="4"/>
  <c r="K106" i="4"/>
  <c r="L106" i="4" s="1"/>
  <c r="D107" i="4"/>
  <c r="F107" i="4" s="1"/>
  <c r="E107" i="4"/>
  <c r="G107" i="4"/>
  <c r="I107" i="4" s="1"/>
  <c r="C107" i="4" s="1"/>
  <c r="H107" i="4"/>
  <c r="J107" i="4"/>
  <c r="K107" i="4"/>
  <c r="L107" i="4"/>
  <c r="D108" i="4"/>
  <c r="F108" i="4" s="1"/>
  <c r="E108" i="4"/>
  <c r="G108" i="4"/>
  <c r="H108" i="4"/>
  <c r="J108" i="4"/>
  <c r="L108" i="4" s="1"/>
  <c r="K108" i="4"/>
  <c r="D109" i="4"/>
  <c r="E109" i="4"/>
  <c r="F109" i="4" s="1"/>
  <c r="G109" i="4"/>
  <c r="H109" i="4"/>
  <c r="J109" i="4"/>
  <c r="L109" i="4" s="1"/>
  <c r="K109" i="4"/>
  <c r="D110" i="4"/>
  <c r="E110" i="4"/>
  <c r="F110" i="4"/>
  <c r="G110" i="4"/>
  <c r="H110" i="4"/>
  <c r="J110" i="4"/>
  <c r="K110" i="4"/>
  <c r="L110" i="4"/>
  <c r="D111" i="4"/>
  <c r="F111" i="4" s="1"/>
  <c r="E111" i="4"/>
  <c r="G111" i="4"/>
  <c r="H111" i="4"/>
  <c r="J111" i="4"/>
  <c r="L111" i="4" s="1"/>
  <c r="K111" i="4"/>
  <c r="D112" i="4"/>
  <c r="E112" i="4"/>
  <c r="F112" i="4" s="1"/>
  <c r="G112" i="4"/>
  <c r="H112" i="4"/>
  <c r="J112" i="4"/>
  <c r="L112" i="4" s="1"/>
  <c r="K112" i="4"/>
  <c r="D113" i="4"/>
  <c r="E113" i="4"/>
  <c r="F113" i="4"/>
  <c r="G113" i="4"/>
  <c r="I113" i="4" s="1"/>
  <c r="H113" i="4"/>
  <c r="J113" i="4"/>
  <c r="L113" i="4" s="1"/>
  <c r="K113" i="4"/>
  <c r="D114" i="4"/>
  <c r="F114" i="4" s="1"/>
  <c r="E114" i="4"/>
  <c r="G114" i="4"/>
  <c r="H114" i="4"/>
  <c r="J114" i="4"/>
  <c r="L114" i="4" s="1"/>
  <c r="K114" i="4"/>
  <c r="D115" i="4"/>
  <c r="E115" i="4"/>
  <c r="F115" i="4" s="1"/>
  <c r="G115" i="4"/>
  <c r="H115" i="4"/>
  <c r="J115" i="4"/>
  <c r="K115" i="4"/>
  <c r="L115" i="4" s="1"/>
  <c r="D116" i="4"/>
  <c r="E116" i="4"/>
  <c r="F116" i="4"/>
  <c r="G116" i="4"/>
  <c r="H116" i="4"/>
  <c r="J116" i="4"/>
  <c r="K116" i="4"/>
  <c r="L116" i="4"/>
  <c r="D117" i="4"/>
  <c r="F117" i="4" s="1"/>
  <c r="E117" i="4"/>
  <c r="G117" i="4"/>
  <c r="H117" i="4"/>
  <c r="J117" i="4"/>
  <c r="L117" i="4" s="1"/>
  <c r="K117" i="4"/>
  <c r="D118" i="4"/>
  <c r="F118" i="4" s="1"/>
  <c r="E118" i="4"/>
  <c r="G118" i="4"/>
  <c r="I118" i="4" s="1"/>
  <c r="H118" i="4"/>
  <c r="J118" i="4"/>
  <c r="K118" i="4"/>
  <c r="L118" i="4" s="1"/>
  <c r="D119" i="4"/>
  <c r="F119" i="4" s="1"/>
  <c r="E119" i="4"/>
  <c r="G119" i="4"/>
  <c r="H119" i="4"/>
  <c r="J119" i="4"/>
  <c r="K119" i="4"/>
  <c r="L119" i="4"/>
  <c r="D120" i="4"/>
  <c r="F120" i="4" s="1"/>
  <c r="E120" i="4"/>
  <c r="G120" i="4"/>
  <c r="H120" i="4"/>
  <c r="J120" i="4"/>
  <c r="L120" i="4" s="1"/>
  <c r="K120" i="4"/>
  <c r="D121" i="4"/>
  <c r="E121" i="4"/>
  <c r="F121" i="4" s="1"/>
  <c r="G121" i="4"/>
  <c r="H121" i="4"/>
  <c r="J121" i="4"/>
  <c r="L121" i="4" s="1"/>
  <c r="K121" i="4"/>
  <c r="D122" i="4"/>
  <c r="E122" i="4"/>
  <c r="F122" i="4"/>
  <c r="G122" i="4"/>
  <c r="H122" i="4"/>
  <c r="J122" i="4"/>
  <c r="K122" i="4"/>
  <c r="L122" i="4"/>
  <c r="D123" i="4"/>
  <c r="F123" i="4" s="1"/>
  <c r="E123" i="4"/>
  <c r="G123" i="4"/>
  <c r="H123" i="4"/>
  <c r="J123" i="4"/>
  <c r="K123" i="4"/>
  <c r="L123" i="4" s="1"/>
  <c r="D124" i="4"/>
  <c r="E124" i="4"/>
  <c r="F124" i="4" s="1"/>
  <c r="G124" i="4"/>
  <c r="H124" i="4"/>
  <c r="J124" i="4"/>
  <c r="L124" i="4" s="1"/>
  <c r="K124" i="4"/>
  <c r="D125" i="4"/>
  <c r="E125" i="4"/>
  <c r="F125" i="4"/>
  <c r="G125" i="4"/>
  <c r="H125" i="4"/>
  <c r="I125" i="4"/>
  <c r="J125" i="4"/>
  <c r="L125" i="4" s="1"/>
  <c r="K125" i="4"/>
  <c r="D126" i="4"/>
  <c r="F126" i="4" s="1"/>
  <c r="E126" i="4"/>
  <c r="G126" i="4"/>
  <c r="H126" i="4"/>
  <c r="J126" i="4"/>
  <c r="L126" i="4" s="1"/>
  <c r="K126" i="4"/>
  <c r="D127" i="4"/>
  <c r="F127" i="4" s="1"/>
  <c r="E127" i="4"/>
  <c r="G127" i="4"/>
  <c r="H127" i="4"/>
  <c r="J127" i="4"/>
  <c r="K127" i="4"/>
  <c r="L127" i="4" s="1"/>
  <c r="D128" i="4"/>
  <c r="E128" i="4"/>
  <c r="F128" i="4"/>
  <c r="G128" i="4"/>
  <c r="H128" i="4"/>
  <c r="J128" i="4"/>
  <c r="K128" i="4"/>
  <c r="L128" i="4"/>
  <c r="D129" i="4"/>
  <c r="F129" i="4" s="1"/>
  <c r="E129" i="4"/>
  <c r="G129" i="4"/>
  <c r="H129" i="4"/>
  <c r="J129" i="4"/>
  <c r="L129" i="4" s="1"/>
  <c r="K129" i="4"/>
  <c r="D130" i="4"/>
  <c r="F130" i="4" s="1"/>
  <c r="E130" i="4"/>
  <c r="G130" i="4"/>
  <c r="H130" i="4"/>
  <c r="J130" i="4"/>
  <c r="K130" i="4"/>
  <c r="L130" i="4" s="1"/>
  <c r="D131" i="4"/>
  <c r="E131" i="4"/>
  <c r="G131" i="4"/>
  <c r="H131" i="4"/>
  <c r="J131" i="4"/>
  <c r="K131" i="4"/>
  <c r="L131" i="4"/>
  <c r="D132" i="4"/>
  <c r="F132" i="4" s="1"/>
  <c r="E132" i="4"/>
  <c r="G132" i="4"/>
  <c r="H132" i="4"/>
  <c r="J132" i="4"/>
  <c r="L132" i="4" s="1"/>
  <c r="K132" i="4"/>
  <c r="D133" i="4"/>
  <c r="E133" i="4"/>
  <c r="F133" i="4" s="1"/>
  <c r="G133" i="4"/>
  <c r="H133" i="4"/>
  <c r="J133" i="4"/>
  <c r="K133" i="4"/>
  <c r="L133" i="4" s="1"/>
  <c r="D134" i="4"/>
  <c r="E134" i="4"/>
  <c r="F134" i="4"/>
  <c r="G134" i="4"/>
  <c r="H134" i="4"/>
  <c r="J134" i="4"/>
  <c r="K134" i="4"/>
  <c r="L134" i="4"/>
  <c r="D135" i="4"/>
  <c r="F135" i="4" s="1"/>
  <c r="E135" i="4"/>
  <c r="G135" i="4"/>
  <c r="H135" i="4"/>
  <c r="J135" i="4"/>
  <c r="L135" i="4" s="1"/>
  <c r="K135" i="4"/>
  <c r="D136" i="4"/>
  <c r="E136" i="4"/>
  <c r="F136" i="4" s="1"/>
  <c r="G136" i="4"/>
  <c r="H136" i="4"/>
  <c r="J136" i="4"/>
  <c r="L136" i="4" s="1"/>
  <c r="K136" i="4"/>
  <c r="D137" i="4"/>
  <c r="E137" i="4"/>
  <c r="F137" i="4"/>
  <c r="G137" i="4"/>
  <c r="H137" i="4"/>
  <c r="J137" i="4"/>
  <c r="L137" i="4" s="1"/>
  <c r="K137" i="4"/>
  <c r="D138" i="4"/>
  <c r="F138" i="4" s="1"/>
  <c r="E138" i="4"/>
  <c r="G138" i="4"/>
  <c r="H138" i="4"/>
  <c r="J138" i="4"/>
  <c r="L138" i="4" s="1"/>
  <c r="K138" i="4"/>
  <c r="D139" i="4"/>
  <c r="E139" i="4"/>
  <c r="F139" i="4" s="1"/>
  <c r="G139" i="4"/>
  <c r="H139" i="4"/>
  <c r="J139" i="4"/>
  <c r="K139" i="4"/>
  <c r="L139" i="4" s="1"/>
  <c r="D140" i="4"/>
  <c r="E140" i="4"/>
  <c r="F140" i="4"/>
  <c r="G140" i="4"/>
  <c r="I140" i="4" s="1"/>
  <c r="B140" i="4" s="1"/>
  <c r="H140" i="4"/>
  <c r="J140" i="4"/>
  <c r="K140" i="4"/>
  <c r="L140" i="4"/>
  <c r="D141" i="4"/>
  <c r="F141" i="4" s="1"/>
  <c r="E141" i="4"/>
  <c r="G141" i="4"/>
  <c r="H141" i="4"/>
  <c r="J141" i="4"/>
  <c r="L141" i="4" s="1"/>
  <c r="K141" i="4"/>
  <c r="D142" i="4"/>
  <c r="F142" i="4" s="1"/>
  <c r="E142" i="4"/>
  <c r="G142" i="4"/>
  <c r="H142" i="4"/>
  <c r="J142" i="4"/>
  <c r="K142" i="4"/>
  <c r="L142" i="4" s="1"/>
  <c r="D143" i="4"/>
  <c r="E143" i="4"/>
  <c r="G143" i="4"/>
  <c r="H143" i="4"/>
  <c r="J143" i="4"/>
  <c r="K143" i="4"/>
  <c r="L143" i="4"/>
  <c r="D144" i="4"/>
  <c r="F144" i="4" s="1"/>
  <c r="E144" i="4"/>
  <c r="G144" i="4"/>
  <c r="H144" i="4"/>
  <c r="J144" i="4"/>
  <c r="L144" i="4" s="1"/>
  <c r="K144" i="4"/>
  <c r="D145" i="4"/>
  <c r="E145" i="4"/>
  <c r="F145" i="4" s="1"/>
  <c r="G145" i="4"/>
  <c r="H145" i="4"/>
  <c r="J145" i="4"/>
  <c r="L145" i="4" s="1"/>
  <c r="K145" i="4"/>
  <c r="D146" i="4"/>
  <c r="E146" i="4"/>
  <c r="F146" i="4"/>
  <c r="G146" i="4"/>
  <c r="H146" i="4"/>
  <c r="J146" i="4"/>
  <c r="K146" i="4"/>
  <c r="L146" i="4"/>
  <c r="D147" i="4"/>
  <c r="E147" i="4"/>
  <c r="G147" i="4"/>
  <c r="H147" i="4"/>
  <c r="J147" i="4"/>
  <c r="L147" i="4" s="1"/>
  <c r="K147" i="4"/>
  <c r="D148" i="4"/>
  <c r="E148" i="4"/>
  <c r="F148" i="4"/>
  <c r="G148" i="4"/>
  <c r="H148" i="4"/>
  <c r="J148" i="4"/>
  <c r="L148" i="4" s="1"/>
  <c r="K148" i="4"/>
  <c r="D149" i="4"/>
  <c r="E149" i="4"/>
  <c r="F149" i="4"/>
  <c r="G149" i="4"/>
  <c r="I149" i="4" s="1"/>
  <c r="H149" i="4"/>
  <c r="J149" i="4"/>
  <c r="K149" i="4"/>
  <c r="D150" i="4"/>
  <c r="F150" i="4" s="1"/>
  <c r="E150" i="4"/>
  <c r="G150" i="4"/>
  <c r="H150" i="4"/>
  <c r="J150" i="4"/>
  <c r="K150" i="4"/>
  <c r="L150" i="4"/>
  <c r="D151" i="4"/>
  <c r="E151" i="4"/>
  <c r="F151" i="4" s="1"/>
  <c r="G151" i="4"/>
  <c r="H151" i="4"/>
  <c r="J151" i="4"/>
  <c r="K151" i="4"/>
  <c r="L151" i="4" s="1"/>
  <c r="D152" i="4"/>
  <c r="E152" i="4"/>
  <c r="F152" i="4"/>
  <c r="G152" i="4"/>
  <c r="H152" i="4"/>
  <c r="J152" i="4"/>
  <c r="L152" i="4" s="1"/>
  <c r="K152" i="4"/>
  <c r="D153" i="4"/>
  <c r="F153" i="4" s="1"/>
  <c r="E153" i="4"/>
  <c r="G153" i="4"/>
  <c r="H153" i="4"/>
  <c r="J153" i="4"/>
  <c r="K153" i="4"/>
  <c r="D154" i="4"/>
  <c r="F154" i="4" s="1"/>
  <c r="E154" i="4"/>
  <c r="G154" i="4"/>
  <c r="H154" i="4"/>
  <c r="J154" i="4"/>
  <c r="K154" i="4"/>
  <c r="L154" i="4"/>
  <c r="D155" i="4"/>
  <c r="E155" i="4"/>
  <c r="G155" i="4"/>
  <c r="H155" i="4"/>
  <c r="J155" i="4"/>
  <c r="K155" i="4"/>
  <c r="L155" i="4"/>
  <c r="D156" i="4"/>
  <c r="E156" i="4"/>
  <c r="F156" i="4"/>
  <c r="G156" i="4"/>
  <c r="H156" i="4"/>
  <c r="J156" i="4"/>
  <c r="L156" i="4" s="1"/>
  <c r="K156" i="4"/>
  <c r="D157" i="4"/>
  <c r="E157" i="4"/>
  <c r="F157" i="4" s="1"/>
  <c r="G157" i="4"/>
  <c r="H157" i="4"/>
  <c r="J157" i="4"/>
  <c r="K157" i="4"/>
  <c r="L157" i="4" s="1"/>
  <c r="D158" i="4"/>
  <c r="F158" i="4" s="1"/>
  <c r="E158" i="4"/>
  <c r="G158" i="4"/>
  <c r="H158" i="4"/>
  <c r="J158" i="4"/>
  <c r="K158" i="4"/>
  <c r="L158" i="4"/>
  <c r="D159" i="4"/>
  <c r="E159" i="4"/>
  <c r="G159" i="4"/>
  <c r="H159" i="4"/>
  <c r="J159" i="4"/>
  <c r="L159" i="4" s="1"/>
  <c r="K159" i="4"/>
  <c r="D160" i="4"/>
  <c r="E160" i="4"/>
  <c r="F160" i="4" s="1"/>
  <c r="G160" i="4"/>
  <c r="H160" i="4"/>
  <c r="J160" i="4"/>
  <c r="L160" i="4" s="1"/>
  <c r="K160" i="4"/>
  <c r="D161" i="4"/>
  <c r="E161" i="4"/>
  <c r="F161" i="4"/>
  <c r="G161" i="4"/>
  <c r="H161" i="4"/>
  <c r="J161" i="4"/>
  <c r="L161" i="4" s="1"/>
  <c r="K161" i="4"/>
  <c r="D162" i="4"/>
  <c r="F162" i="4" s="1"/>
  <c r="E162" i="4"/>
  <c r="G162" i="4"/>
  <c r="H162" i="4"/>
  <c r="J162" i="4"/>
  <c r="L162" i="4" s="1"/>
  <c r="K162" i="4"/>
  <c r="D163" i="4"/>
  <c r="E163" i="4"/>
  <c r="F163" i="4" s="1"/>
  <c r="G163" i="4"/>
  <c r="H163" i="4"/>
  <c r="J163" i="4"/>
  <c r="K163" i="4"/>
  <c r="L163" i="4" s="1"/>
  <c r="D164" i="4"/>
  <c r="E164" i="4"/>
  <c r="F164" i="4"/>
  <c r="G164" i="4"/>
  <c r="I164" i="4" s="1"/>
  <c r="B164" i="4" s="1"/>
  <c r="H164" i="4"/>
  <c r="J164" i="4"/>
  <c r="L164" i="4" s="1"/>
  <c r="K164" i="4"/>
  <c r="D165" i="4"/>
  <c r="F165" i="4" s="1"/>
  <c r="E165" i="4"/>
  <c r="G165" i="4"/>
  <c r="H165" i="4"/>
  <c r="J165" i="4"/>
  <c r="K165" i="4"/>
  <c r="D166" i="4"/>
  <c r="F166" i="4" s="1"/>
  <c r="E166" i="4"/>
  <c r="G166" i="4"/>
  <c r="H166" i="4"/>
  <c r="J166" i="4"/>
  <c r="K166" i="4"/>
  <c r="L166" i="4" s="1"/>
  <c r="D167" i="4"/>
  <c r="F167" i="4" s="1"/>
  <c r="E167" i="4"/>
  <c r="G167" i="4"/>
  <c r="H167" i="4"/>
  <c r="J167" i="4"/>
  <c r="K167" i="4"/>
  <c r="L167" i="4"/>
  <c r="D168" i="4"/>
  <c r="E168" i="4"/>
  <c r="F168" i="4"/>
  <c r="G168" i="4"/>
  <c r="H168" i="4"/>
  <c r="J168" i="4"/>
  <c r="L168" i="4" s="1"/>
  <c r="K168" i="4"/>
  <c r="D169" i="4"/>
  <c r="E169" i="4"/>
  <c r="F169" i="4" s="1"/>
  <c r="G169" i="4"/>
  <c r="H169" i="4"/>
  <c r="J169" i="4"/>
  <c r="L169" i="4" s="1"/>
  <c r="K169" i="4"/>
  <c r="D170" i="4"/>
  <c r="E170" i="4"/>
  <c r="F170" i="4"/>
  <c r="G170" i="4"/>
  <c r="H170" i="4"/>
  <c r="J170" i="4"/>
  <c r="K170" i="4"/>
  <c r="L170" i="4" s="1"/>
  <c r="D171" i="4"/>
  <c r="E171" i="4"/>
  <c r="G171" i="4"/>
  <c r="H171" i="4"/>
  <c r="J171" i="4"/>
  <c r="K171" i="4"/>
  <c r="L171" i="4"/>
  <c r="D172" i="4"/>
  <c r="E172" i="4"/>
  <c r="F172" i="4"/>
  <c r="G172" i="4"/>
  <c r="H172" i="4"/>
  <c r="J172" i="4"/>
  <c r="L172" i="4" s="1"/>
  <c r="K172" i="4"/>
  <c r="D173" i="4"/>
  <c r="E173" i="4"/>
  <c r="F173" i="4"/>
  <c r="G173" i="4"/>
  <c r="H173" i="4"/>
  <c r="J173" i="4"/>
  <c r="K173" i="4"/>
  <c r="D174" i="4"/>
  <c r="F174" i="4" s="1"/>
  <c r="E174" i="4"/>
  <c r="G174" i="4"/>
  <c r="H174" i="4"/>
  <c r="J174" i="4"/>
  <c r="L174" i="4" s="1"/>
  <c r="K174" i="4"/>
  <c r="D175" i="4"/>
  <c r="F175" i="4" s="1"/>
  <c r="E175" i="4"/>
  <c r="G175" i="4"/>
  <c r="H175" i="4"/>
  <c r="J175" i="4"/>
  <c r="K175" i="4"/>
  <c r="L175" i="4" s="1"/>
  <c r="D176" i="4"/>
  <c r="E176" i="4"/>
  <c r="F176" i="4"/>
  <c r="G176" i="4"/>
  <c r="H176" i="4"/>
  <c r="J176" i="4"/>
  <c r="K176" i="4"/>
  <c r="L176" i="4"/>
  <c r="D177" i="4"/>
  <c r="E177" i="4"/>
  <c r="F177" i="4" s="1"/>
  <c r="G177" i="4"/>
  <c r="H177" i="4"/>
  <c r="J177" i="4"/>
  <c r="L177" i="4" s="1"/>
  <c r="K177" i="4"/>
  <c r="D178" i="4"/>
  <c r="F178" i="4" s="1"/>
  <c r="E178" i="4"/>
  <c r="G178" i="4"/>
  <c r="H178" i="4"/>
  <c r="J178" i="4"/>
  <c r="K178" i="4"/>
  <c r="L178" i="4"/>
  <c r="D179" i="4"/>
  <c r="E179" i="4"/>
  <c r="G179" i="4"/>
  <c r="H179" i="4"/>
  <c r="J179" i="4"/>
  <c r="K179" i="4"/>
  <c r="L179" i="4"/>
  <c r="D180" i="4"/>
  <c r="F180" i="4" s="1"/>
  <c r="E180" i="4"/>
  <c r="G180" i="4"/>
  <c r="I180" i="4" s="1"/>
  <c r="H180" i="4"/>
  <c r="J180" i="4"/>
  <c r="L180" i="4" s="1"/>
  <c r="K180" i="4"/>
  <c r="D181" i="4"/>
  <c r="E181" i="4"/>
  <c r="F181" i="4" s="1"/>
  <c r="G181" i="4"/>
  <c r="H181" i="4"/>
  <c r="J181" i="4"/>
  <c r="K181" i="4"/>
  <c r="L181" i="4" s="1"/>
  <c r="D182" i="4"/>
  <c r="F182" i="4" s="1"/>
  <c r="E182" i="4"/>
  <c r="G182" i="4"/>
  <c r="H182" i="4"/>
  <c r="J182" i="4"/>
  <c r="L182" i="4" s="1"/>
  <c r="K182" i="4"/>
  <c r="D183" i="4"/>
  <c r="E183" i="4"/>
  <c r="G183" i="4"/>
  <c r="H183" i="4"/>
  <c r="J183" i="4"/>
  <c r="L183" i="4" s="1"/>
  <c r="K183" i="4"/>
  <c r="D184" i="4"/>
  <c r="E184" i="4"/>
  <c r="F184" i="4" s="1"/>
  <c r="G184" i="4"/>
  <c r="H184" i="4"/>
  <c r="J184" i="4"/>
  <c r="L184" i="4" s="1"/>
  <c r="K184" i="4"/>
  <c r="D185" i="4"/>
  <c r="E185" i="4"/>
  <c r="F185" i="4"/>
  <c r="G185" i="4"/>
  <c r="H185" i="4"/>
  <c r="J185" i="4"/>
  <c r="L185" i="4" s="1"/>
  <c r="K185" i="4"/>
  <c r="D186" i="4"/>
  <c r="F186" i="4" s="1"/>
  <c r="E186" i="4"/>
  <c r="G186" i="4"/>
  <c r="H186" i="4"/>
  <c r="J186" i="4"/>
  <c r="K186" i="4"/>
  <c r="L186" i="4"/>
  <c r="D187" i="4"/>
  <c r="E187" i="4"/>
  <c r="F187" i="4"/>
  <c r="G187" i="4"/>
  <c r="H187" i="4"/>
  <c r="J187" i="4"/>
  <c r="K187" i="4"/>
  <c r="L187" i="4" s="1"/>
  <c r="D188" i="4"/>
  <c r="E188" i="4"/>
  <c r="F188" i="4"/>
  <c r="G188" i="4"/>
  <c r="H188" i="4"/>
  <c r="J188" i="4"/>
  <c r="L188" i="4" s="1"/>
  <c r="K188" i="4"/>
  <c r="D189" i="4"/>
  <c r="F189" i="4" s="1"/>
  <c r="E189" i="4"/>
  <c r="G189" i="4"/>
  <c r="H189" i="4"/>
  <c r="J189" i="4"/>
  <c r="K189" i="4"/>
  <c r="D190" i="4"/>
  <c r="F190" i="4" s="1"/>
  <c r="E190" i="4"/>
  <c r="G190" i="4"/>
  <c r="H190" i="4"/>
  <c r="J190" i="4"/>
  <c r="K190" i="4"/>
  <c r="L190" i="4" s="1"/>
  <c r="D191" i="4"/>
  <c r="F191" i="4" s="1"/>
  <c r="E191" i="4"/>
  <c r="G191" i="4"/>
  <c r="H191" i="4"/>
  <c r="J191" i="4"/>
  <c r="K191" i="4"/>
  <c r="L191" i="4"/>
  <c r="D192" i="4"/>
  <c r="E192" i="4"/>
  <c r="F192" i="4"/>
  <c r="G192" i="4"/>
  <c r="H192" i="4"/>
  <c r="J192" i="4"/>
  <c r="L192" i="4" s="1"/>
  <c r="K192" i="4"/>
  <c r="D193" i="4"/>
  <c r="E193" i="4"/>
  <c r="F193" i="4" s="1"/>
  <c r="G193" i="4"/>
  <c r="H193" i="4"/>
  <c r="J193" i="4"/>
  <c r="K193" i="4"/>
  <c r="L193" i="4"/>
  <c r="D194" i="4"/>
  <c r="F194" i="4" s="1"/>
  <c r="E194" i="4"/>
  <c r="G194" i="4"/>
  <c r="H194" i="4"/>
  <c r="J194" i="4"/>
  <c r="L194" i="4" s="1"/>
  <c r="K194" i="4"/>
  <c r="D195" i="4"/>
  <c r="E195" i="4"/>
  <c r="G195" i="4"/>
  <c r="H195" i="4"/>
  <c r="J195" i="4"/>
  <c r="L195" i="4" s="1"/>
  <c r="K195" i="4"/>
  <c r="D196" i="4"/>
  <c r="E196" i="4"/>
  <c r="F196" i="4" s="1"/>
  <c r="G196" i="4"/>
  <c r="H196" i="4"/>
  <c r="J196" i="4"/>
  <c r="L196" i="4" s="1"/>
  <c r="K196" i="4"/>
  <c r="D197" i="4"/>
  <c r="E197" i="4"/>
  <c r="F197" i="4"/>
  <c r="G197" i="4"/>
  <c r="I197" i="4" s="1"/>
  <c r="H197" i="4"/>
  <c r="J197" i="4"/>
  <c r="L197" i="4" s="1"/>
  <c r="K197" i="4"/>
  <c r="D198" i="4"/>
  <c r="E198" i="4"/>
  <c r="G198" i="4"/>
  <c r="H198" i="4"/>
  <c r="J198" i="4"/>
  <c r="K198" i="4"/>
  <c r="L198" i="4"/>
  <c r="D199" i="4"/>
  <c r="E199" i="4"/>
  <c r="F199" i="4"/>
  <c r="G199" i="4"/>
  <c r="H199" i="4"/>
  <c r="J199" i="4"/>
  <c r="K199" i="4"/>
  <c r="L199" i="4" s="1"/>
  <c r="D200" i="4"/>
  <c r="E200" i="4"/>
  <c r="F200" i="4"/>
  <c r="G200" i="4"/>
  <c r="H200" i="4"/>
  <c r="J200" i="4"/>
  <c r="L200" i="4" s="1"/>
  <c r="K200" i="4"/>
  <c r="D201" i="4"/>
  <c r="F201" i="4" s="1"/>
  <c r="E201" i="4"/>
  <c r="G201" i="4"/>
  <c r="H201" i="4"/>
  <c r="J201" i="4"/>
  <c r="K201" i="4"/>
  <c r="D202" i="4"/>
  <c r="F202" i="4" s="1"/>
  <c r="E202" i="4"/>
  <c r="G202" i="4"/>
  <c r="H202" i="4"/>
  <c r="J202" i="4"/>
  <c r="K202" i="4"/>
  <c r="L202" i="4" s="1"/>
  <c r="D203" i="4"/>
  <c r="F203" i="4" s="1"/>
  <c r="E203" i="4"/>
  <c r="G203" i="4"/>
  <c r="H203" i="4"/>
  <c r="J203" i="4"/>
  <c r="K203" i="4"/>
  <c r="L203" i="4"/>
  <c r="D204" i="4"/>
  <c r="F204" i="4" s="1"/>
  <c r="E204" i="4"/>
  <c r="G204" i="4"/>
  <c r="H204" i="4"/>
  <c r="J204" i="4"/>
  <c r="K204" i="4"/>
  <c r="D205" i="4"/>
  <c r="E205" i="4"/>
  <c r="F205" i="4" s="1"/>
  <c r="G205" i="4"/>
  <c r="H205" i="4"/>
  <c r="J205" i="4"/>
  <c r="K205" i="4"/>
  <c r="L205" i="4"/>
  <c r="D206" i="4"/>
  <c r="F206" i="4" s="1"/>
  <c r="E206" i="4"/>
  <c r="G206" i="4"/>
  <c r="H206" i="4"/>
  <c r="J206" i="4"/>
  <c r="K206" i="4"/>
  <c r="L206" i="4"/>
  <c r="D207" i="4"/>
  <c r="E207" i="4"/>
  <c r="G207" i="4"/>
  <c r="H207" i="4"/>
  <c r="J207" i="4"/>
  <c r="L207" i="4" s="1"/>
  <c r="K207" i="4"/>
  <c r="D208" i="4"/>
  <c r="E208" i="4"/>
  <c r="F208" i="4"/>
  <c r="G208" i="4"/>
  <c r="H208" i="4"/>
  <c r="J208" i="4"/>
  <c r="L208" i="4" s="1"/>
  <c r="K208" i="4"/>
  <c r="D209" i="4"/>
  <c r="F209" i="4" s="1"/>
  <c r="E209" i="4"/>
  <c r="G209" i="4"/>
  <c r="H209" i="4"/>
  <c r="J209" i="4"/>
  <c r="L209" i="4" s="1"/>
  <c r="K209" i="4"/>
  <c r="D210" i="4"/>
  <c r="E210" i="4"/>
  <c r="F210" i="4"/>
  <c r="G210" i="4"/>
  <c r="H210" i="4"/>
  <c r="J210" i="4"/>
  <c r="L210" i="4" s="1"/>
  <c r="K210" i="4"/>
  <c r="D211" i="4"/>
  <c r="E211" i="4"/>
  <c r="F211" i="4"/>
  <c r="G211" i="4"/>
  <c r="H211" i="4"/>
  <c r="J211" i="4"/>
  <c r="K211" i="4"/>
  <c r="L211" i="4"/>
  <c r="D212" i="4"/>
  <c r="F212" i="4" s="1"/>
  <c r="E212" i="4"/>
  <c r="G212" i="4"/>
  <c r="H212" i="4"/>
  <c r="J212" i="4"/>
  <c r="L212" i="4" s="1"/>
  <c r="K212" i="4"/>
  <c r="D213" i="4"/>
  <c r="F213" i="4" s="1"/>
  <c r="E213" i="4"/>
  <c r="G213" i="4"/>
  <c r="H213" i="4"/>
  <c r="J213" i="4"/>
  <c r="K213" i="4"/>
  <c r="D214" i="4"/>
  <c r="F214" i="4" s="1"/>
  <c r="E214" i="4"/>
  <c r="G214" i="4"/>
  <c r="H214" i="4"/>
  <c r="J214" i="4"/>
  <c r="K214" i="4"/>
  <c r="L214" i="4" s="1"/>
  <c r="D215" i="4"/>
  <c r="F215" i="4" s="1"/>
  <c r="E215" i="4"/>
  <c r="G215" i="4"/>
  <c r="I215" i="4" s="1"/>
  <c r="H215" i="4"/>
  <c r="J215" i="4"/>
  <c r="L215" i="4" s="1"/>
  <c r="K215" i="4"/>
  <c r="D216" i="4"/>
  <c r="E216" i="4"/>
  <c r="F216" i="4" s="1"/>
  <c r="G216" i="4"/>
  <c r="H216" i="4"/>
  <c r="J216" i="4"/>
  <c r="K216" i="4"/>
  <c r="L216" i="4"/>
  <c r="D217" i="4"/>
  <c r="E217" i="4"/>
  <c r="F217" i="4" s="1"/>
  <c r="G217" i="4"/>
  <c r="H217" i="4"/>
  <c r="J217" i="4"/>
  <c r="K217" i="4"/>
  <c r="L217" i="4"/>
  <c r="D218" i="4"/>
  <c r="F218" i="4" s="1"/>
  <c r="E218" i="4"/>
  <c r="G218" i="4"/>
  <c r="H218" i="4"/>
  <c r="J218" i="4"/>
  <c r="L218" i="4" s="1"/>
  <c r="K218" i="4"/>
  <c r="D219" i="4"/>
  <c r="F219" i="4" s="1"/>
  <c r="E219" i="4"/>
  <c r="G219" i="4"/>
  <c r="I219" i="4" s="1"/>
  <c r="C219" i="4" s="1"/>
  <c r="H219" i="4"/>
  <c r="J219" i="4"/>
  <c r="K219" i="4"/>
  <c r="L219" i="4"/>
  <c r="D220" i="4"/>
  <c r="E220" i="4"/>
  <c r="F220" i="4"/>
  <c r="G220" i="4"/>
  <c r="H220" i="4"/>
  <c r="J220" i="4"/>
  <c r="L220" i="4" s="1"/>
  <c r="K220" i="4"/>
  <c r="D221" i="4"/>
  <c r="F221" i="4" s="1"/>
  <c r="E221" i="4"/>
  <c r="G221" i="4"/>
  <c r="H221" i="4"/>
  <c r="J221" i="4"/>
  <c r="K221" i="4"/>
  <c r="D222" i="4"/>
  <c r="F222" i="4" s="1"/>
  <c r="E222" i="4"/>
  <c r="G222" i="4"/>
  <c r="H222" i="4"/>
  <c r="J222" i="4"/>
  <c r="L222" i="4" s="1"/>
  <c r="K222" i="4"/>
  <c r="D223" i="4"/>
  <c r="F223" i="4" s="1"/>
  <c r="E223" i="4"/>
  <c r="G223" i="4"/>
  <c r="H223" i="4"/>
  <c r="J223" i="4"/>
  <c r="K223" i="4"/>
  <c r="D224" i="4"/>
  <c r="E224" i="4"/>
  <c r="F224" i="4"/>
  <c r="G224" i="4"/>
  <c r="H224" i="4"/>
  <c r="J224" i="4"/>
  <c r="K224" i="4"/>
  <c r="L224" i="4" s="1"/>
  <c r="D225" i="4"/>
  <c r="F225" i="4" s="1"/>
  <c r="E225" i="4"/>
  <c r="G225" i="4"/>
  <c r="H225" i="4"/>
  <c r="J225" i="4"/>
  <c r="K225" i="4"/>
  <c r="L225" i="4"/>
  <c r="D226" i="4"/>
  <c r="F226" i="4" s="1"/>
  <c r="E226" i="4"/>
  <c r="G226" i="4"/>
  <c r="I226" i="4" s="1"/>
  <c r="H226" i="4"/>
  <c r="J226" i="4"/>
  <c r="L226" i="4" s="1"/>
  <c r="K226" i="4"/>
  <c r="D227" i="4"/>
  <c r="E227" i="4"/>
  <c r="F227" i="4"/>
  <c r="G227" i="4"/>
  <c r="H227" i="4"/>
  <c r="J227" i="4"/>
  <c r="K227" i="4"/>
  <c r="L227" i="4" s="1"/>
  <c r="D228" i="4"/>
  <c r="F228" i="4" s="1"/>
  <c r="E228" i="4"/>
  <c r="G228" i="4"/>
  <c r="H228" i="4"/>
  <c r="J228" i="4"/>
  <c r="L228" i="4" s="1"/>
  <c r="K228" i="4"/>
  <c r="D229" i="4"/>
  <c r="E229" i="4"/>
  <c r="G229" i="4"/>
  <c r="H229" i="4"/>
  <c r="J229" i="4"/>
  <c r="L229" i="4" s="1"/>
  <c r="K229" i="4"/>
  <c r="D230" i="4"/>
  <c r="E230" i="4"/>
  <c r="F230" i="4"/>
  <c r="G230" i="4"/>
  <c r="I230" i="4" s="1"/>
  <c r="H230" i="4"/>
  <c r="J230" i="4"/>
  <c r="K230" i="4"/>
  <c r="L230" i="4"/>
  <c r="D231" i="4"/>
  <c r="E231" i="4"/>
  <c r="F231" i="4"/>
  <c r="G231" i="4"/>
  <c r="H231" i="4"/>
  <c r="J231" i="4"/>
  <c r="L231" i="4" s="1"/>
  <c r="K231" i="4"/>
  <c r="D232" i="4"/>
  <c r="F232" i="4" s="1"/>
  <c r="E232" i="4"/>
  <c r="G232" i="4"/>
  <c r="H232" i="4"/>
  <c r="J232" i="4"/>
  <c r="L232" i="4" s="1"/>
  <c r="K232" i="4"/>
  <c r="D233" i="4"/>
  <c r="E233" i="4"/>
  <c r="F233" i="4" s="1"/>
  <c r="G233" i="4"/>
  <c r="H233" i="4"/>
  <c r="J233" i="4"/>
  <c r="K233" i="4"/>
  <c r="L233" i="4"/>
  <c r="D234" i="4"/>
  <c r="F234" i="4" s="1"/>
  <c r="E234" i="4"/>
  <c r="G234" i="4"/>
  <c r="H234" i="4"/>
  <c r="J234" i="4"/>
  <c r="L234" i="4" s="1"/>
  <c r="K234" i="4"/>
  <c r="D235" i="4"/>
  <c r="F235" i="4" s="1"/>
  <c r="E235" i="4"/>
  <c r="G235" i="4"/>
  <c r="H235" i="4"/>
  <c r="J235" i="4"/>
  <c r="K235" i="4"/>
  <c r="D236" i="4"/>
  <c r="E236" i="4"/>
  <c r="F236" i="4"/>
  <c r="G236" i="4"/>
  <c r="H236" i="4"/>
  <c r="J236" i="4"/>
  <c r="K236" i="4"/>
  <c r="L236" i="4"/>
  <c r="D237" i="4"/>
  <c r="F237" i="4" s="1"/>
  <c r="E237" i="4"/>
  <c r="G237" i="4"/>
  <c r="H237" i="4"/>
  <c r="J237" i="4"/>
  <c r="K237" i="4"/>
  <c r="L237" i="4"/>
  <c r="D238" i="4"/>
  <c r="F238" i="4" s="1"/>
  <c r="E238" i="4"/>
  <c r="G238" i="4"/>
  <c r="H238" i="4"/>
  <c r="J238" i="4"/>
  <c r="L238" i="4" s="1"/>
  <c r="K238" i="4"/>
  <c r="D239" i="4"/>
  <c r="E239" i="4"/>
  <c r="F239" i="4"/>
  <c r="G239" i="4"/>
  <c r="H239" i="4"/>
  <c r="J239" i="4"/>
  <c r="K239" i="4"/>
  <c r="L239" i="4" s="1"/>
  <c r="D240" i="4"/>
  <c r="F240" i="4" s="1"/>
  <c r="E240" i="4"/>
  <c r="G240" i="4"/>
  <c r="H240" i="4"/>
  <c r="J240" i="4"/>
  <c r="L240" i="4" s="1"/>
  <c r="K240" i="4"/>
  <c r="D241" i="4"/>
  <c r="F241" i="4" s="1"/>
  <c r="E241" i="4"/>
  <c r="G241" i="4"/>
  <c r="H241" i="4"/>
  <c r="J241" i="4"/>
  <c r="L241" i="4" s="1"/>
  <c r="K241" i="4"/>
  <c r="D242" i="4"/>
  <c r="E242" i="4"/>
  <c r="F242" i="4"/>
  <c r="G242" i="4"/>
  <c r="H242" i="4"/>
  <c r="J242" i="4"/>
  <c r="K242" i="4"/>
  <c r="L242" i="4"/>
  <c r="D243" i="4"/>
  <c r="E243" i="4"/>
  <c r="F243" i="4"/>
  <c r="G243" i="4"/>
  <c r="H243" i="4"/>
  <c r="J243" i="4"/>
  <c r="L243" i="4" s="1"/>
  <c r="K243" i="4"/>
  <c r="D244" i="4"/>
  <c r="F244" i="4" s="1"/>
  <c r="E244" i="4"/>
  <c r="G244" i="4"/>
  <c r="H244" i="4"/>
  <c r="J244" i="4"/>
  <c r="L244" i="4" s="1"/>
  <c r="K244" i="4"/>
  <c r="D245" i="4"/>
  <c r="E245" i="4"/>
  <c r="F245" i="4" s="1"/>
  <c r="G245" i="4"/>
  <c r="H245" i="4"/>
  <c r="J245" i="4"/>
  <c r="K245" i="4"/>
  <c r="L245" i="4"/>
  <c r="D246" i="4"/>
  <c r="F246" i="4" s="1"/>
  <c r="E246" i="4"/>
  <c r="G246" i="4"/>
  <c r="H246" i="4"/>
  <c r="J246" i="4"/>
  <c r="L246" i="4" s="1"/>
  <c r="K246" i="4"/>
  <c r="D247" i="4"/>
  <c r="F247" i="4" s="1"/>
  <c r="E247" i="4"/>
  <c r="G247" i="4"/>
  <c r="H247" i="4"/>
  <c r="J247" i="4"/>
  <c r="L247" i="4" s="1"/>
  <c r="K247" i="4"/>
  <c r="D248" i="4"/>
  <c r="E248" i="4"/>
  <c r="F248" i="4"/>
  <c r="G248" i="4"/>
  <c r="H248" i="4"/>
  <c r="J248" i="4"/>
  <c r="K248" i="4"/>
  <c r="L248" i="4"/>
  <c r="D249" i="4"/>
  <c r="F249" i="4" s="1"/>
  <c r="E249" i="4"/>
  <c r="G249" i="4"/>
  <c r="H249" i="4"/>
  <c r="J249" i="4"/>
  <c r="K249" i="4"/>
  <c r="L249" i="4"/>
  <c r="D250" i="4"/>
  <c r="F250" i="4" s="1"/>
  <c r="E250" i="4"/>
  <c r="G250" i="4"/>
  <c r="H250" i="4"/>
  <c r="J250" i="4"/>
  <c r="L250" i="4" s="1"/>
  <c r="K250" i="4"/>
  <c r="D251" i="4"/>
  <c r="E251" i="4"/>
  <c r="F251" i="4"/>
  <c r="G251" i="4"/>
  <c r="H251" i="4"/>
  <c r="J251" i="4"/>
  <c r="K251" i="4"/>
  <c r="L251" i="4" s="1"/>
  <c r="D252" i="4"/>
  <c r="F252" i="4" s="1"/>
  <c r="E252" i="4"/>
  <c r="G252" i="4"/>
  <c r="H252" i="4"/>
  <c r="J252" i="4"/>
  <c r="L252" i="4" s="1"/>
  <c r="K252" i="4"/>
  <c r="D253" i="4"/>
  <c r="F253" i="4" s="1"/>
  <c r="E253" i="4"/>
  <c r="G253" i="4"/>
  <c r="H253" i="4"/>
  <c r="J253" i="4"/>
  <c r="L253" i="4" s="1"/>
  <c r="K253" i="4"/>
  <c r="D254" i="4"/>
  <c r="E254" i="4"/>
  <c r="F254" i="4" s="1"/>
  <c r="G254" i="4"/>
  <c r="H254" i="4"/>
  <c r="J254" i="4"/>
  <c r="K254" i="4"/>
  <c r="L254" i="4"/>
  <c r="D255" i="4"/>
  <c r="E255" i="4"/>
  <c r="F255" i="4"/>
  <c r="G255" i="4"/>
  <c r="H255" i="4"/>
  <c r="J255" i="4"/>
  <c r="L255" i="4" s="1"/>
  <c r="K255" i="4"/>
  <c r="D256" i="4"/>
  <c r="F256" i="4" s="1"/>
  <c r="E256" i="4"/>
  <c r="G256" i="4"/>
  <c r="H256" i="4"/>
  <c r="J256" i="4"/>
  <c r="L256" i="4" s="1"/>
  <c r="K256" i="4"/>
  <c r="D257" i="4"/>
  <c r="E257" i="4"/>
  <c r="F257" i="4" s="1"/>
  <c r="G257" i="4"/>
  <c r="H257" i="4"/>
  <c r="J257" i="4"/>
  <c r="K257" i="4"/>
  <c r="L257" i="4"/>
  <c r="D258" i="4"/>
  <c r="F258" i="4" s="1"/>
  <c r="E258" i="4"/>
  <c r="G258" i="4"/>
  <c r="I258" i="4" s="1"/>
  <c r="H258" i="4"/>
  <c r="J258" i="4"/>
  <c r="L258" i="4" s="1"/>
  <c r="K258" i="4"/>
  <c r="D259" i="4"/>
  <c r="F259" i="4" s="1"/>
  <c r="E259" i="4"/>
  <c r="G259" i="4"/>
  <c r="I259" i="4" s="1"/>
  <c r="H259" i="4"/>
  <c r="J259" i="4"/>
  <c r="K259" i="4"/>
  <c r="D260" i="4"/>
  <c r="E260" i="4"/>
  <c r="F260" i="4"/>
  <c r="G260" i="4"/>
  <c r="H260" i="4"/>
  <c r="J260" i="4"/>
  <c r="K260" i="4"/>
  <c r="L260" i="4" s="1"/>
  <c r="D261" i="4"/>
  <c r="F261" i="4" s="1"/>
  <c r="E261" i="4"/>
  <c r="G261" i="4"/>
  <c r="H261" i="4"/>
  <c r="J261" i="4"/>
  <c r="K261" i="4"/>
  <c r="L261" i="4"/>
  <c r="D262" i="4"/>
  <c r="F262" i="4" s="1"/>
  <c r="E262" i="4"/>
  <c r="G262" i="4"/>
  <c r="H262" i="4"/>
  <c r="J262" i="4"/>
  <c r="L262" i="4" s="1"/>
  <c r="K262" i="4"/>
  <c r="D263" i="4"/>
  <c r="E263" i="4"/>
  <c r="F263" i="4"/>
  <c r="G263" i="4"/>
  <c r="H263" i="4"/>
  <c r="J263" i="4"/>
  <c r="K263" i="4"/>
  <c r="L263" i="4" s="1"/>
  <c r="D264" i="4"/>
  <c r="F264" i="4" s="1"/>
  <c r="E264" i="4"/>
  <c r="G264" i="4"/>
  <c r="H264" i="4"/>
  <c r="J264" i="4"/>
  <c r="L264" i="4" s="1"/>
  <c r="K264" i="4"/>
  <c r="D265" i="4"/>
  <c r="E265" i="4"/>
  <c r="G265" i="4"/>
  <c r="H265" i="4"/>
  <c r="J265" i="4"/>
  <c r="L265" i="4" s="1"/>
  <c r="K265" i="4"/>
  <c r="D266" i="4"/>
  <c r="E266" i="4"/>
  <c r="F266" i="4"/>
  <c r="G266" i="4"/>
  <c r="H266" i="4"/>
  <c r="J266" i="4"/>
  <c r="K266" i="4"/>
  <c r="L266" i="4"/>
  <c r="D267" i="4"/>
  <c r="E267" i="4"/>
  <c r="F267" i="4"/>
  <c r="G267" i="4"/>
  <c r="H267" i="4"/>
  <c r="J267" i="4"/>
  <c r="L267" i="4" s="1"/>
  <c r="K267" i="4"/>
  <c r="D268" i="4"/>
  <c r="F268" i="4" s="1"/>
  <c r="E268" i="4"/>
  <c r="G268" i="4"/>
  <c r="H268" i="4"/>
  <c r="J268" i="4"/>
  <c r="L268" i="4" s="1"/>
  <c r="K268" i="4"/>
  <c r="D269" i="4"/>
  <c r="E269" i="4"/>
  <c r="F269" i="4" s="1"/>
  <c r="G269" i="4"/>
  <c r="H269" i="4"/>
  <c r="J269" i="4"/>
  <c r="K269" i="4"/>
  <c r="L269" i="4"/>
  <c r="D270" i="4"/>
  <c r="F270" i="4" s="1"/>
  <c r="E270" i="4"/>
  <c r="G270" i="4"/>
  <c r="H270" i="4"/>
  <c r="J270" i="4"/>
  <c r="L270" i="4" s="1"/>
  <c r="K270" i="4"/>
  <c r="D271" i="4"/>
  <c r="F271" i="4" s="1"/>
  <c r="E271" i="4"/>
  <c r="G271" i="4"/>
  <c r="H271" i="4"/>
  <c r="J271" i="4"/>
  <c r="K271" i="4"/>
  <c r="D272" i="4"/>
  <c r="E272" i="4"/>
  <c r="F272" i="4"/>
  <c r="G272" i="4"/>
  <c r="H272" i="4"/>
  <c r="J272" i="4"/>
  <c r="K272" i="4"/>
  <c r="L272" i="4"/>
  <c r="D273" i="4"/>
  <c r="F273" i="4" s="1"/>
  <c r="E273" i="4"/>
  <c r="G273" i="4"/>
  <c r="H273" i="4"/>
  <c r="J273" i="4"/>
  <c r="K273" i="4"/>
  <c r="L273" i="4"/>
  <c r="D274" i="4"/>
  <c r="F274" i="4" s="1"/>
  <c r="E274" i="4"/>
  <c r="G274" i="4"/>
  <c r="H274" i="4"/>
  <c r="J274" i="4"/>
  <c r="L274" i="4" s="1"/>
  <c r="K274" i="4"/>
  <c r="D275" i="4"/>
  <c r="E275" i="4"/>
  <c r="F275" i="4"/>
  <c r="G275" i="4"/>
  <c r="H275" i="4"/>
  <c r="J275" i="4"/>
  <c r="K275" i="4"/>
  <c r="L275" i="4" s="1"/>
  <c r="D276" i="4"/>
  <c r="F276" i="4" s="1"/>
  <c r="E276" i="4"/>
  <c r="G276" i="4"/>
  <c r="H276" i="4"/>
  <c r="J276" i="4"/>
  <c r="L276" i="4" s="1"/>
  <c r="K276" i="4"/>
  <c r="D277" i="4"/>
  <c r="F277" i="4" s="1"/>
  <c r="E277" i="4"/>
  <c r="G277" i="4"/>
  <c r="H277" i="4"/>
  <c r="J277" i="4"/>
  <c r="L277" i="4" s="1"/>
  <c r="K277" i="4"/>
  <c r="D278" i="4"/>
  <c r="E278" i="4"/>
  <c r="F278" i="4"/>
  <c r="G278" i="4"/>
  <c r="H278" i="4"/>
  <c r="J278" i="4"/>
  <c r="K278" i="4"/>
  <c r="L278" i="4"/>
  <c r="D279" i="4"/>
  <c r="E279" i="4"/>
  <c r="F279" i="4"/>
  <c r="G279" i="4"/>
  <c r="H279" i="4"/>
  <c r="J279" i="4"/>
  <c r="L279" i="4" s="1"/>
  <c r="K279" i="4"/>
  <c r="D280" i="4"/>
  <c r="F280" i="4" s="1"/>
  <c r="E280" i="4"/>
  <c r="G280" i="4"/>
  <c r="H280" i="4"/>
  <c r="J280" i="4"/>
  <c r="L280" i="4" s="1"/>
  <c r="K280" i="4"/>
  <c r="D281" i="4"/>
  <c r="E281" i="4"/>
  <c r="F281" i="4" s="1"/>
  <c r="G281" i="4"/>
  <c r="H281" i="4"/>
  <c r="J281" i="4"/>
  <c r="K281" i="4"/>
  <c r="L281" i="4" s="1"/>
  <c r="D282" i="4"/>
  <c r="F282" i="4" s="1"/>
  <c r="E282" i="4"/>
  <c r="G282" i="4"/>
  <c r="H282" i="4"/>
  <c r="J282" i="4"/>
  <c r="L282" i="4" s="1"/>
  <c r="K282" i="4"/>
  <c r="D283" i="4"/>
  <c r="F283" i="4" s="1"/>
  <c r="E283" i="4"/>
  <c r="G283" i="4"/>
  <c r="H283" i="4"/>
  <c r="J283" i="4"/>
  <c r="L283" i="4" s="1"/>
  <c r="K283" i="4"/>
  <c r="D284" i="4"/>
  <c r="E284" i="4"/>
  <c r="F284" i="4"/>
  <c r="G284" i="4"/>
  <c r="H284" i="4"/>
  <c r="J284" i="4"/>
  <c r="K284" i="4"/>
  <c r="L284" i="4"/>
  <c r="D285" i="4"/>
  <c r="F285" i="4" s="1"/>
  <c r="E285" i="4"/>
  <c r="G285" i="4"/>
  <c r="H285" i="4"/>
  <c r="J285" i="4"/>
  <c r="K285" i="4"/>
  <c r="L285" i="4"/>
  <c r="D286" i="4"/>
  <c r="F286" i="4" s="1"/>
  <c r="E286" i="4"/>
  <c r="G286" i="4"/>
  <c r="H286" i="4"/>
  <c r="J286" i="4"/>
  <c r="L286" i="4" s="1"/>
  <c r="K286" i="4"/>
  <c r="D287" i="4"/>
  <c r="E287" i="4"/>
  <c r="F287" i="4" s="1"/>
  <c r="G287" i="4"/>
  <c r="H287" i="4"/>
  <c r="I287" i="4" s="1"/>
  <c r="J287" i="4"/>
  <c r="K287" i="4"/>
  <c r="L287" i="4" s="1"/>
  <c r="D288" i="4"/>
  <c r="F288" i="4" s="1"/>
  <c r="E288" i="4"/>
  <c r="G288" i="4"/>
  <c r="H288" i="4"/>
  <c r="J288" i="4"/>
  <c r="L288" i="4" s="1"/>
  <c r="K288" i="4"/>
  <c r="D289" i="4"/>
  <c r="E289" i="4"/>
  <c r="G289" i="4"/>
  <c r="H289" i="4"/>
  <c r="J289" i="4"/>
  <c r="L289" i="4" s="1"/>
  <c r="K289" i="4"/>
  <c r="D290" i="4"/>
  <c r="E290" i="4"/>
  <c r="F290" i="4"/>
  <c r="G290" i="4"/>
  <c r="H290" i="4"/>
  <c r="J290" i="4"/>
  <c r="K290" i="4"/>
  <c r="L290" i="4"/>
  <c r="D291" i="4"/>
  <c r="E291" i="4"/>
  <c r="F291" i="4"/>
  <c r="G291" i="4"/>
  <c r="H291" i="4"/>
  <c r="J291" i="4"/>
  <c r="L291" i="4" s="1"/>
  <c r="K291" i="4"/>
  <c r="D292" i="4"/>
  <c r="F292" i="4" s="1"/>
  <c r="E292" i="4"/>
  <c r="G292" i="4"/>
  <c r="H292" i="4"/>
  <c r="J292" i="4"/>
  <c r="K292" i="4"/>
  <c r="D293" i="4"/>
  <c r="E293" i="4"/>
  <c r="F293" i="4" s="1"/>
  <c r="G293" i="4"/>
  <c r="H293" i="4"/>
  <c r="J293" i="4"/>
  <c r="K293" i="4"/>
  <c r="L293" i="4"/>
  <c r="D294" i="4"/>
  <c r="F294" i="4" s="1"/>
  <c r="E294" i="4"/>
  <c r="G294" i="4"/>
  <c r="H294" i="4"/>
  <c r="J294" i="4"/>
  <c r="K294" i="4"/>
  <c r="L294" i="4"/>
  <c r="D295" i="4"/>
  <c r="E295" i="4"/>
  <c r="G295" i="4"/>
  <c r="H295" i="4"/>
  <c r="J295" i="4"/>
  <c r="K295" i="4"/>
  <c r="D296" i="4"/>
  <c r="E296" i="4"/>
  <c r="F296" i="4"/>
  <c r="G296" i="4"/>
  <c r="H296" i="4"/>
  <c r="I296" i="4" s="1"/>
  <c r="J296" i="4"/>
  <c r="K296" i="4"/>
  <c r="L296" i="4"/>
  <c r="D297" i="4"/>
  <c r="F297" i="4" s="1"/>
  <c r="E297" i="4"/>
  <c r="G297" i="4"/>
  <c r="H297" i="4"/>
  <c r="J297" i="4"/>
  <c r="K297" i="4"/>
  <c r="L297" i="4"/>
  <c r="D298" i="4"/>
  <c r="E298" i="4"/>
  <c r="G298" i="4"/>
  <c r="H298" i="4"/>
  <c r="J298" i="4"/>
  <c r="L298" i="4" s="1"/>
  <c r="K298" i="4"/>
  <c r="D299" i="4"/>
  <c r="E299" i="4"/>
  <c r="F299" i="4" s="1"/>
  <c r="G299" i="4"/>
  <c r="H299" i="4"/>
  <c r="J299" i="4"/>
  <c r="K299" i="4"/>
  <c r="L299" i="4" s="1"/>
  <c r="D300" i="4"/>
  <c r="E300" i="4"/>
  <c r="F300" i="4"/>
  <c r="G300" i="4"/>
  <c r="H300" i="4"/>
  <c r="J300" i="4"/>
  <c r="L300" i="4" s="1"/>
  <c r="K300" i="4"/>
  <c r="D301" i="4"/>
  <c r="E301" i="4"/>
  <c r="G301" i="4"/>
  <c r="H301" i="4"/>
  <c r="J301" i="4"/>
  <c r="L301" i="4" s="1"/>
  <c r="K301" i="4"/>
  <c r="D302" i="4"/>
  <c r="E302" i="4"/>
  <c r="F302" i="4" s="1"/>
  <c r="G302" i="4"/>
  <c r="H302" i="4"/>
  <c r="J302" i="4"/>
  <c r="K302" i="4"/>
  <c r="L302" i="4"/>
  <c r="D303" i="4"/>
  <c r="E303" i="4"/>
  <c r="F303" i="4"/>
  <c r="G303" i="4"/>
  <c r="H303" i="4"/>
  <c r="J303" i="4"/>
  <c r="L303" i="4" s="1"/>
  <c r="K303" i="4"/>
  <c r="D304" i="4"/>
  <c r="F304" i="4" s="1"/>
  <c r="E304" i="4"/>
  <c r="G304" i="4"/>
  <c r="H304" i="4"/>
  <c r="J304" i="4"/>
  <c r="L304" i="4" s="1"/>
  <c r="K304" i="4"/>
  <c r="D305" i="4"/>
  <c r="F305" i="4" s="1"/>
  <c r="E305" i="4"/>
  <c r="G305" i="4"/>
  <c r="H305" i="4"/>
  <c r="J305" i="4"/>
  <c r="K305" i="4"/>
  <c r="L305" i="4"/>
  <c r="D306" i="4"/>
  <c r="F306" i="4" s="1"/>
  <c r="E306" i="4"/>
  <c r="G306" i="4"/>
  <c r="H306" i="4"/>
  <c r="J306" i="4"/>
  <c r="K306" i="4"/>
  <c r="L306" i="4"/>
  <c r="D307" i="4"/>
  <c r="E307" i="4"/>
  <c r="G307" i="4"/>
  <c r="H307" i="4"/>
  <c r="J307" i="4"/>
  <c r="L307" i="4" s="1"/>
  <c r="K307" i="4"/>
  <c r="D308" i="4"/>
  <c r="E308" i="4"/>
  <c r="F308" i="4"/>
  <c r="G308" i="4"/>
  <c r="H308" i="4"/>
  <c r="J308" i="4"/>
  <c r="K308" i="4"/>
  <c r="L308" i="4" s="1"/>
  <c r="D309" i="4"/>
  <c r="E309" i="4"/>
  <c r="F309" i="4"/>
  <c r="G309" i="4"/>
  <c r="H309" i="4"/>
  <c r="J309" i="4"/>
  <c r="K309" i="4"/>
  <c r="L309" i="4"/>
  <c r="D310" i="4"/>
  <c r="F310" i="4" s="1"/>
  <c r="E310" i="4"/>
  <c r="G310" i="4"/>
  <c r="H310" i="4"/>
  <c r="J310" i="4"/>
  <c r="L310" i="4" s="1"/>
  <c r="K310" i="4"/>
  <c r="D311" i="4"/>
  <c r="E311" i="4"/>
  <c r="F311" i="4" s="1"/>
  <c r="G311" i="4"/>
  <c r="H311" i="4"/>
  <c r="J311" i="4"/>
  <c r="L311" i="4" s="1"/>
  <c r="K311" i="4"/>
  <c r="D312" i="4"/>
  <c r="E312" i="4"/>
  <c r="F312" i="4"/>
  <c r="G312" i="4"/>
  <c r="H312" i="4"/>
  <c r="J312" i="4"/>
  <c r="L312" i="4" s="1"/>
  <c r="K312" i="4"/>
  <c r="D313" i="4"/>
  <c r="E313" i="4"/>
  <c r="G313" i="4"/>
  <c r="H313" i="4"/>
  <c r="J313" i="4"/>
  <c r="K313" i="4"/>
  <c r="D314" i="4"/>
  <c r="E314" i="4"/>
  <c r="F314" i="4"/>
  <c r="G314" i="4"/>
  <c r="H314" i="4"/>
  <c r="J314" i="4"/>
  <c r="K314" i="4"/>
  <c r="L314" i="4" s="1"/>
  <c r="D315" i="4"/>
  <c r="E315" i="4"/>
  <c r="F315" i="4"/>
  <c r="G315" i="4"/>
  <c r="I315" i="4" s="1"/>
  <c r="H315" i="4"/>
  <c r="J315" i="4"/>
  <c r="L315" i="4" s="1"/>
  <c r="K315" i="4"/>
  <c r="D316" i="4"/>
  <c r="F316" i="4" s="1"/>
  <c r="E316" i="4"/>
  <c r="G316" i="4"/>
  <c r="H316" i="4"/>
  <c r="J316" i="4"/>
  <c r="L316" i="4" s="1"/>
  <c r="K316" i="4"/>
  <c r="D317" i="4"/>
  <c r="F317" i="4" s="1"/>
  <c r="E317" i="4"/>
  <c r="G317" i="4"/>
  <c r="H317" i="4"/>
  <c r="J317" i="4"/>
  <c r="K317" i="4"/>
  <c r="L317" i="4"/>
  <c r="D318" i="4"/>
  <c r="E318" i="4"/>
  <c r="G318" i="4"/>
  <c r="H318" i="4"/>
  <c r="J318" i="4"/>
  <c r="L318" i="4" s="1"/>
  <c r="K318" i="4"/>
  <c r="D319" i="4"/>
  <c r="E319" i="4"/>
  <c r="F319" i="4"/>
  <c r="G319" i="4"/>
  <c r="H319" i="4"/>
  <c r="J319" i="4"/>
  <c r="K319" i="4"/>
  <c r="D320" i="4"/>
  <c r="E320" i="4"/>
  <c r="F320" i="4"/>
  <c r="G320" i="4"/>
  <c r="H320" i="4"/>
  <c r="J320" i="4"/>
  <c r="K320" i="4"/>
  <c r="L320" i="4"/>
  <c r="D321" i="4"/>
  <c r="F321" i="4" s="1"/>
  <c r="E321" i="4"/>
  <c r="G321" i="4"/>
  <c r="H321" i="4"/>
  <c r="J321" i="4"/>
  <c r="K321" i="4"/>
  <c r="L321" i="4"/>
  <c r="D322" i="4"/>
  <c r="E322" i="4"/>
  <c r="G322" i="4"/>
  <c r="H322" i="4"/>
  <c r="J322" i="4"/>
  <c r="L322" i="4" s="1"/>
  <c r="K322" i="4"/>
  <c r="D323" i="4"/>
  <c r="E323" i="4"/>
  <c r="F323" i="4"/>
  <c r="G323" i="4"/>
  <c r="H323" i="4"/>
  <c r="J323" i="4"/>
  <c r="L323" i="4" s="1"/>
  <c r="K323" i="4"/>
  <c r="D324" i="4"/>
  <c r="E324" i="4"/>
  <c r="F324" i="4"/>
  <c r="G324" i="4"/>
  <c r="H324" i="4"/>
  <c r="J324" i="4"/>
  <c r="K324" i="4"/>
  <c r="L324" i="4" s="1"/>
  <c r="D325" i="4"/>
  <c r="F325" i="4" s="1"/>
  <c r="E325" i="4"/>
  <c r="G325" i="4"/>
  <c r="H325" i="4"/>
  <c r="J325" i="4"/>
  <c r="L325" i="4" s="1"/>
  <c r="K325" i="4"/>
  <c r="D326" i="4"/>
  <c r="E326" i="4"/>
  <c r="F326" i="4" s="1"/>
  <c r="G326" i="4"/>
  <c r="H326" i="4"/>
  <c r="J326" i="4"/>
  <c r="K326" i="4"/>
  <c r="L326" i="4"/>
  <c r="D327" i="4"/>
  <c r="E327" i="4"/>
  <c r="F327" i="4"/>
  <c r="G327" i="4"/>
  <c r="H327" i="4"/>
  <c r="J327" i="4"/>
  <c r="L327" i="4" s="1"/>
  <c r="K327" i="4"/>
  <c r="D328" i="4"/>
  <c r="F328" i="4" s="1"/>
  <c r="E328" i="4"/>
  <c r="G328" i="4"/>
  <c r="H328" i="4"/>
  <c r="J328" i="4"/>
  <c r="L328" i="4" s="1"/>
  <c r="K328" i="4"/>
  <c r="D329" i="4"/>
  <c r="E329" i="4"/>
  <c r="G329" i="4"/>
  <c r="H329" i="4"/>
  <c r="J329" i="4"/>
  <c r="K329" i="4"/>
  <c r="L329" i="4" s="1"/>
  <c r="D330" i="4"/>
  <c r="F330" i="4" s="1"/>
  <c r="E330" i="4"/>
  <c r="G330" i="4"/>
  <c r="H330" i="4"/>
  <c r="J330" i="4"/>
  <c r="K330" i="4"/>
  <c r="L330" i="4"/>
  <c r="D331" i="4"/>
  <c r="E331" i="4"/>
  <c r="F331" i="4"/>
  <c r="G331" i="4"/>
  <c r="H331" i="4"/>
  <c r="J331" i="4"/>
  <c r="L331" i="4" s="1"/>
  <c r="K331" i="4"/>
  <c r="D332" i="4"/>
  <c r="E332" i="4"/>
  <c r="F332" i="4"/>
  <c r="G332" i="4"/>
  <c r="H332" i="4"/>
  <c r="J332" i="4"/>
  <c r="K332" i="4"/>
  <c r="L332" i="4"/>
  <c r="D333" i="4"/>
  <c r="F333" i="4" s="1"/>
  <c r="E333" i="4"/>
  <c r="G333" i="4"/>
  <c r="H333" i="4"/>
  <c r="J333" i="4"/>
  <c r="K333" i="4"/>
  <c r="L333" i="4"/>
  <c r="D334" i="4"/>
  <c r="E334" i="4"/>
  <c r="F334" i="4" s="1"/>
  <c r="G334" i="4"/>
  <c r="H334" i="4"/>
  <c r="J334" i="4"/>
  <c r="L334" i="4" s="1"/>
  <c r="K334" i="4"/>
  <c r="D335" i="4"/>
  <c r="E335" i="4"/>
  <c r="F335" i="4"/>
  <c r="G335" i="4"/>
  <c r="H335" i="4"/>
  <c r="J335" i="4"/>
  <c r="K335" i="4"/>
  <c r="D336" i="4"/>
  <c r="F336" i="4" s="1"/>
  <c r="E336" i="4"/>
  <c r="G336" i="4"/>
  <c r="H336" i="4"/>
  <c r="J336" i="4"/>
  <c r="L336" i="4" s="1"/>
  <c r="K336" i="4"/>
  <c r="D337" i="4"/>
  <c r="E337" i="4"/>
  <c r="G337" i="4"/>
  <c r="H337" i="4"/>
  <c r="J337" i="4"/>
  <c r="L337" i="4" s="1"/>
  <c r="K337" i="4"/>
  <c r="D338" i="4"/>
  <c r="E338" i="4"/>
  <c r="F338" i="4" s="1"/>
  <c r="G338" i="4"/>
  <c r="H338" i="4"/>
  <c r="J338" i="4"/>
  <c r="L338" i="4" s="1"/>
  <c r="K338" i="4"/>
  <c r="D339" i="4"/>
  <c r="E339" i="4"/>
  <c r="F339" i="4"/>
  <c r="G339" i="4"/>
  <c r="H339" i="4"/>
  <c r="J339" i="4"/>
  <c r="L339" i="4" s="1"/>
  <c r="K339" i="4"/>
  <c r="D340" i="4"/>
  <c r="F340" i="4" s="1"/>
  <c r="E340" i="4"/>
  <c r="G340" i="4"/>
  <c r="H340" i="4"/>
  <c r="J340" i="4"/>
  <c r="K340" i="4"/>
  <c r="L340" i="4"/>
  <c r="D341" i="4"/>
  <c r="F341" i="4" s="1"/>
  <c r="E341" i="4"/>
  <c r="G341" i="4"/>
  <c r="H341" i="4"/>
  <c r="J341" i="4"/>
  <c r="K341" i="4"/>
  <c r="L341" i="4" s="1"/>
  <c r="D342" i="4"/>
  <c r="F342" i="4" s="1"/>
  <c r="E342" i="4"/>
  <c r="G342" i="4"/>
  <c r="H342" i="4"/>
  <c r="J342" i="4"/>
  <c r="L342" i="4" s="1"/>
  <c r="K342" i="4"/>
  <c r="D343" i="4"/>
  <c r="E343" i="4"/>
  <c r="F343" i="4"/>
  <c r="G343" i="4"/>
  <c r="H343" i="4"/>
  <c r="J343" i="4"/>
  <c r="K343" i="4"/>
  <c r="D344" i="4"/>
  <c r="E344" i="4"/>
  <c r="F344" i="4"/>
  <c r="G344" i="4"/>
  <c r="H344" i="4"/>
  <c r="J344" i="4"/>
  <c r="L344" i="4" s="1"/>
  <c r="K344" i="4"/>
  <c r="D345" i="4"/>
  <c r="F345" i="4" s="1"/>
  <c r="E345" i="4"/>
  <c r="G345" i="4"/>
  <c r="H345" i="4"/>
  <c r="J345" i="4"/>
  <c r="L345" i="4" s="1"/>
  <c r="K345" i="4"/>
  <c r="D346" i="4"/>
  <c r="E346" i="4"/>
  <c r="F346" i="4"/>
  <c r="G346" i="4"/>
  <c r="I346" i="4" s="1"/>
  <c r="H346" i="4"/>
  <c r="J346" i="4"/>
  <c r="K346" i="4"/>
  <c r="L346" i="4"/>
  <c r="D347" i="4"/>
  <c r="E347" i="4"/>
  <c r="F347" i="4"/>
  <c r="G347" i="4"/>
  <c r="H347" i="4"/>
  <c r="J347" i="4"/>
  <c r="K347" i="4"/>
  <c r="L347" i="4" s="1"/>
  <c r="D348" i="4"/>
  <c r="F348" i="4" s="1"/>
  <c r="E348" i="4"/>
  <c r="G348" i="4"/>
  <c r="H348" i="4"/>
  <c r="J348" i="4"/>
  <c r="K348" i="4"/>
  <c r="L348" i="4"/>
  <c r="D349" i="4"/>
  <c r="E349" i="4"/>
  <c r="F349" i="4"/>
  <c r="G349" i="4"/>
  <c r="H349" i="4"/>
  <c r="J349" i="4"/>
  <c r="L349" i="4" s="1"/>
  <c r="K349" i="4"/>
  <c r="D350" i="4"/>
  <c r="F350" i="4" s="1"/>
  <c r="E350" i="4"/>
  <c r="G350" i="4"/>
  <c r="H350" i="4"/>
  <c r="J350" i="4"/>
  <c r="L350" i="4" s="1"/>
  <c r="K350" i="4"/>
  <c r="D351" i="4"/>
  <c r="F351" i="4" s="1"/>
  <c r="E351" i="4"/>
  <c r="G351" i="4"/>
  <c r="H351" i="4"/>
  <c r="J351" i="4"/>
  <c r="L351" i="4" s="1"/>
  <c r="K351" i="4"/>
  <c r="D352" i="4"/>
  <c r="E352" i="4"/>
  <c r="F352" i="4"/>
  <c r="G352" i="4"/>
  <c r="H352" i="4"/>
  <c r="J352" i="4"/>
  <c r="K352" i="4"/>
  <c r="L352" i="4"/>
  <c r="D353" i="4"/>
  <c r="E353" i="4"/>
  <c r="F353" i="4" s="1"/>
  <c r="G353" i="4"/>
  <c r="H353" i="4"/>
  <c r="J353" i="4"/>
  <c r="K353" i="4"/>
  <c r="L353" i="4"/>
  <c r="D354" i="4"/>
  <c r="E354" i="4"/>
  <c r="F354" i="4"/>
  <c r="G354" i="4"/>
  <c r="H354" i="4"/>
  <c r="J354" i="4"/>
  <c r="K354" i="4"/>
  <c r="L354" i="4" s="1"/>
  <c r="D355" i="4"/>
  <c r="F355" i="4" s="1"/>
  <c r="E355" i="4"/>
  <c r="G355" i="4"/>
  <c r="H355" i="4"/>
  <c r="J355" i="4"/>
  <c r="K355" i="4"/>
  <c r="L355" i="4"/>
  <c r="D356" i="4"/>
  <c r="F356" i="4" s="1"/>
  <c r="E356" i="4"/>
  <c r="G356" i="4"/>
  <c r="H356" i="4"/>
  <c r="J356" i="4"/>
  <c r="L356" i="4" s="1"/>
  <c r="K356" i="4"/>
  <c r="D357" i="4"/>
  <c r="F357" i="4" s="1"/>
  <c r="E357" i="4"/>
  <c r="G357" i="4"/>
  <c r="H357" i="4"/>
  <c r="J357" i="4"/>
  <c r="L357" i="4" s="1"/>
  <c r="K357" i="4"/>
  <c r="D358" i="4"/>
  <c r="E358" i="4"/>
  <c r="F358" i="4"/>
  <c r="G358" i="4"/>
  <c r="H358" i="4"/>
  <c r="J358" i="4"/>
  <c r="K358" i="4"/>
  <c r="L358" i="4"/>
  <c r="D359" i="4"/>
  <c r="E359" i="4"/>
  <c r="F359" i="4"/>
  <c r="G359" i="4"/>
  <c r="H359" i="4"/>
  <c r="J359" i="4"/>
  <c r="K359" i="4"/>
  <c r="L359" i="4" s="1"/>
  <c r="D360" i="4"/>
  <c r="E360" i="4"/>
  <c r="F360" i="4" s="1"/>
  <c r="G360" i="4"/>
  <c r="I360" i="4" s="1"/>
  <c r="H360" i="4"/>
  <c r="J360" i="4"/>
  <c r="K360" i="4"/>
  <c r="L360" i="4"/>
  <c r="D361" i="4"/>
  <c r="E361" i="4"/>
  <c r="F361" i="4"/>
  <c r="G361" i="4"/>
  <c r="H361" i="4"/>
  <c r="J361" i="4"/>
  <c r="L361" i="4" s="1"/>
  <c r="K361" i="4"/>
  <c r="D362" i="4"/>
  <c r="F362" i="4" s="1"/>
  <c r="E362" i="4"/>
  <c r="G362" i="4"/>
  <c r="H362" i="4"/>
  <c r="J362" i="4"/>
  <c r="L362" i="4" s="1"/>
  <c r="K362" i="4"/>
  <c r="D363" i="4"/>
  <c r="F363" i="4" s="1"/>
  <c r="E363" i="4"/>
  <c r="G363" i="4"/>
  <c r="H363" i="4"/>
  <c r="J363" i="4"/>
  <c r="L363" i="4" s="1"/>
  <c r="K363" i="4"/>
  <c r="D364" i="4"/>
  <c r="E364" i="4"/>
  <c r="F364" i="4"/>
  <c r="G364" i="4"/>
  <c r="H364" i="4"/>
  <c r="J364" i="4"/>
  <c r="K364" i="4"/>
  <c r="L364" i="4"/>
  <c r="D365" i="4"/>
  <c r="E365" i="4"/>
  <c r="F365" i="4" s="1"/>
  <c r="G365" i="4"/>
  <c r="H365" i="4"/>
  <c r="J365" i="4"/>
  <c r="K365" i="4"/>
  <c r="L365" i="4"/>
  <c r="D366" i="4"/>
  <c r="E366" i="4"/>
  <c r="F366" i="4"/>
  <c r="G366" i="4"/>
  <c r="H366" i="4"/>
  <c r="J366" i="4"/>
  <c r="K366" i="4"/>
  <c r="L366" i="4" s="1"/>
  <c r="D367" i="4"/>
  <c r="F367" i="4" s="1"/>
  <c r="E367" i="4"/>
  <c r="G367" i="4"/>
  <c r="H367" i="4"/>
  <c r="J367" i="4"/>
  <c r="K367" i="4"/>
  <c r="L367" i="4"/>
  <c r="D368" i="4"/>
  <c r="F368" i="4" s="1"/>
  <c r="E368" i="4"/>
  <c r="G368" i="4"/>
  <c r="H368" i="4"/>
  <c r="J368" i="4"/>
  <c r="L368" i="4" s="1"/>
  <c r="K368" i="4"/>
  <c r="D369" i="4"/>
  <c r="F369" i="4" s="1"/>
  <c r="E369" i="4"/>
  <c r="G369" i="4"/>
  <c r="H369" i="4"/>
  <c r="I369" i="4" s="1"/>
  <c r="J369" i="4"/>
  <c r="L369" i="4" s="1"/>
  <c r="K369" i="4"/>
  <c r="D370" i="4"/>
  <c r="E370" i="4"/>
  <c r="F370" i="4"/>
  <c r="G370" i="4"/>
  <c r="H370" i="4"/>
  <c r="J370" i="4"/>
  <c r="K370" i="4"/>
  <c r="L370" i="4"/>
  <c r="D371" i="4"/>
  <c r="E371" i="4"/>
  <c r="F371" i="4"/>
  <c r="G371" i="4"/>
  <c r="H371" i="4"/>
  <c r="J371" i="4"/>
  <c r="K371" i="4"/>
  <c r="L371" i="4" s="1"/>
  <c r="D372" i="4"/>
  <c r="E372" i="4"/>
  <c r="F372" i="4" s="1"/>
  <c r="G372" i="4"/>
  <c r="H372" i="4"/>
  <c r="J372" i="4"/>
  <c r="K372" i="4"/>
  <c r="L372" i="4"/>
  <c r="D373" i="4"/>
  <c r="E373" i="4"/>
  <c r="F373" i="4"/>
  <c r="G373" i="4"/>
  <c r="H373" i="4"/>
  <c r="J373" i="4"/>
  <c r="L373" i="4" s="1"/>
  <c r="K373" i="4"/>
  <c r="D374" i="4"/>
  <c r="F374" i="4" s="1"/>
  <c r="E374" i="4"/>
  <c r="G374" i="4"/>
  <c r="H374" i="4"/>
  <c r="J374" i="4"/>
  <c r="L374" i="4" s="1"/>
  <c r="K374" i="4"/>
  <c r="D375" i="4"/>
  <c r="F375" i="4" s="1"/>
  <c r="E375" i="4"/>
  <c r="G375" i="4"/>
  <c r="H375" i="4"/>
  <c r="J375" i="4"/>
  <c r="L375" i="4" s="1"/>
  <c r="K375" i="4"/>
  <c r="D376" i="4"/>
  <c r="E376" i="4"/>
  <c r="F376" i="4"/>
  <c r="G376" i="4"/>
  <c r="H376" i="4"/>
  <c r="J376" i="4"/>
  <c r="K376" i="4"/>
  <c r="L376" i="4"/>
  <c r="D377" i="4"/>
  <c r="E377" i="4"/>
  <c r="F377" i="4" s="1"/>
  <c r="G377" i="4"/>
  <c r="H377" i="4"/>
  <c r="J377" i="4"/>
  <c r="K377" i="4"/>
  <c r="L377" i="4"/>
  <c r="D378" i="4"/>
  <c r="E378" i="4"/>
  <c r="F378" i="4"/>
  <c r="G378" i="4"/>
  <c r="H378" i="4"/>
  <c r="J378" i="4"/>
  <c r="K378" i="4"/>
  <c r="L378" i="4" s="1"/>
  <c r="D379" i="4"/>
  <c r="F379" i="4" s="1"/>
  <c r="E379" i="4"/>
  <c r="G379" i="4"/>
  <c r="H379" i="4"/>
  <c r="J379" i="4"/>
  <c r="K379" i="4"/>
  <c r="L379" i="4"/>
  <c r="D380" i="4"/>
  <c r="F380" i="4" s="1"/>
  <c r="E380" i="4"/>
  <c r="G380" i="4"/>
  <c r="H380" i="4"/>
  <c r="J380" i="4"/>
  <c r="L380" i="4" s="1"/>
  <c r="K380" i="4"/>
  <c r="D381" i="4"/>
  <c r="F381" i="4" s="1"/>
  <c r="E381" i="4"/>
  <c r="G381" i="4"/>
  <c r="H381" i="4"/>
  <c r="J381" i="4"/>
  <c r="L381" i="4" s="1"/>
  <c r="K381" i="4"/>
  <c r="D18" i="4"/>
  <c r="F18" i="4" s="1"/>
  <c r="E18" i="4"/>
  <c r="G18" i="4"/>
  <c r="H18" i="4"/>
  <c r="J18" i="4"/>
  <c r="K18" i="4"/>
  <c r="L18" i="4"/>
  <c r="D17" i="4"/>
  <c r="E17" i="4"/>
  <c r="F17" i="4"/>
  <c r="G17" i="4"/>
  <c r="H17" i="4"/>
  <c r="J17" i="4"/>
  <c r="K17" i="4"/>
  <c r="L17" i="1"/>
  <c r="I247" i="4" l="1"/>
  <c r="I227" i="4"/>
  <c r="I161" i="4"/>
  <c r="I143" i="4"/>
  <c r="I141" i="4"/>
  <c r="I121" i="4"/>
  <c r="I344" i="4"/>
  <c r="I379" i="4"/>
  <c r="C379" i="4" s="1"/>
  <c r="I365" i="4"/>
  <c r="C365" i="4" s="1"/>
  <c r="I358" i="4"/>
  <c r="I351" i="4"/>
  <c r="I309" i="4"/>
  <c r="B309" i="4" s="1"/>
  <c r="I330" i="4"/>
  <c r="I208" i="4"/>
  <c r="I23" i="4"/>
  <c r="C23" i="4" s="1"/>
  <c r="I127" i="4"/>
  <c r="I47" i="4"/>
  <c r="I112" i="4"/>
  <c r="B112" i="4" s="1"/>
  <c r="I154" i="4"/>
  <c r="I152" i="4"/>
  <c r="B152" i="4" s="1"/>
  <c r="I294" i="4"/>
  <c r="I234" i="4"/>
  <c r="B234" i="4" s="1"/>
  <c r="I225" i="4"/>
  <c r="I157" i="4"/>
  <c r="B157" i="4" s="1"/>
  <c r="I137" i="4"/>
  <c r="B137" i="4" s="1"/>
  <c r="I374" i="4"/>
  <c r="C374" i="4" s="1"/>
  <c r="I333" i="4"/>
  <c r="C333" i="4" s="1"/>
  <c r="I324" i="4"/>
  <c r="I377" i="4"/>
  <c r="I370" i="4"/>
  <c r="B370" i="4" s="1"/>
  <c r="I361" i="4"/>
  <c r="B361" i="4" s="1"/>
  <c r="I72" i="4"/>
  <c r="C72" i="4" s="1"/>
  <c r="I302" i="4"/>
  <c r="C302" i="4" s="1"/>
  <c r="I70" i="4"/>
  <c r="I108" i="4"/>
  <c r="C108" i="4" s="1"/>
  <c r="I80" i="4"/>
  <c r="B80" i="4" s="1"/>
  <c r="F91" i="4"/>
  <c r="L85" i="4"/>
  <c r="F87" i="4"/>
  <c r="L81" i="4"/>
  <c r="L88" i="4"/>
  <c r="F79" i="4"/>
  <c r="F93" i="4"/>
  <c r="L89" i="4"/>
  <c r="I96" i="4"/>
  <c r="I311" i="4"/>
  <c r="C311" i="4" s="1"/>
  <c r="I222" i="4"/>
  <c r="I136" i="4"/>
  <c r="B136" i="4" s="1"/>
  <c r="I380" i="4"/>
  <c r="C380" i="4" s="1"/>
  <c r="I350" i="4"/>
  <c r="C350" i="4" s="1"/>
  <c r="I343" i="4"/>
  <c r="B343" i="4" s="1"/>
  <c r="I167" i="4"/>
  <c r="C167" i="4" s="1"/>
  <c r="I172" i="4"/>
  <c r="I163" i="4"/>
  <c r="C163" i="4" s="1"/>
  <c r="I40" i="4"/>
  <c r="B40" i="4" s="1"/>
  <c r="I245" i="4"/>
  <c r="C245" i="4" s="1"/>
  <c r="I216" i="4"/>
  <c r="I183" i="4"/>
  <c r="C183" i="4" s="1"/>
  <c r="I279" i="4"/>
  <c r="I349" i="4"/>
  <c r="B349" i="4" s="1"/>
  <c r="I317" i="4"/>
  <c r="C317" i="4" s="1"/>
  <c r="I290" i="4"/>
  <c r="B290" i="4" s="1"/>
  <c r="I41" i="4"/>
  <c r="B41" i="4" s="1"/>
  <c r="I39" i="4"/>
  <c r="B39" i="4" s="1"/>
  <c r="I334" i="4"/>
  <c r="I300" i="4"/>
  <c r="C300" i="4" s="1"/>
  <c r="I291" i="4"/>
  <c r="I282" i="4"/>
  <c r="B282" i="4" s="1"/>
  <c r="I30" i="4"/>
  <c r="I33" i="4"/>
  <c r="B33" i="4" s="1"/>
  <c r="I378" i="4"/>
  <c r="I269" i="4"/>
  <c r="B269" i="4" s="1"/>
  <c r="I267" i="4"/>
  <c r="C267" i="4" s="1"/>
  <c r="I174" i="4"/>
  <c r="B174" i="4" s="1"/>
  <c r="I132" i="4"/>
  <c r="B132" i="4" s="1"/>
  <c r="I99" i="4"/>
  <c r="C99" i="4" s="1"/>
  <c r="I65" i="4"/>
  <c r="B65" i="4" s="1"/>
  <c r="I49" i="4"/>
  <c r="C49" i="4" s="1"/>
  <c r="I42" i="4"/>
  <c r="B42" i="4" s="1"/>
  <c r="I310" i="4"/>
  <c r="B310" i="4" s="1"/>
  <c r="I254" i="4"/>
  <c r="C254" i="4" s="1"/>
  <c r="I203" i="4"/>
  <c r="I45" i="4"/>
  <c r="C45" i="4" s="1"/>
  <c r="I353" i="4"/>
  <c r="B353" i="4" s="1"/>
  <c r="I381" i="4"/>
  <c r="C381" i="4" s="1"/>
  <c r="I299" i="4"/>
  <c r="B299" i="4" s="1"/>
  <c r="I270" i="4"/>
  <c r="C270" i="4" s="1"/>
  <c r="I146" i="4"/>
  <c r="C146" i="4" s="1"/>
  <c r="I336" i="4"/>
  <c r="C336" i="4" s="1"/>
  <c r="I264" i="4"/>
  <c r="I251" i="4"/>
  <c r="B251" i="4" s="1"/>
  <c r="I235" i="4"/>
  <c r="I202" i="4"/>
  <c r="C202" i="4" s="1"/>
  <c r="I200" i="4"/>
  <c r="B200" i="4" s="1"/>
  <c r="I71" i="4"/>
  <c r="I69" i="4"/>
  <c r="C69" i="4" s="1"/>
  <c r="I262" i="4"/>
  <c r="C262" i="4" s="1"/>
  <c r="I242" i="4"/>
  <c r="B242" i="4" s="1"/>
  <c r="I220" i="4"/>
  <c r="C220" i="4" s="1"/>
  <c r="I191" i="4"/>
  <c r="C191" i="4" s="1"/>
  <c r="I147" i="4"/>
  <c r="C147" i="4" s="1"/>
  <c r="I94" i="4"/>
  <c r="I51" i="4"/>
  <c r="B51" i="4" s="1"/>
  <c r="I44" i="4"/>
  <c r="B44" i="4" s="1"/>
  <c r="I352" i="4"/>
  <c r="I325" i="4"/>
  <c r="I318" i="4"/>
  <c r="I123" i="4"/>
  <c r="B123" i="4" s="1"/>
  <c r="I357" i="4"/>
  <c r="B357" i="4" s="1"/>
  <c r="I348" i="4"/>
  <c r="C348" i="4" s="1"/>
  <c r="I312" i="4"/>
  <c r="C312" i="4" s="1"/>
  <c r="I305" i="4"/>
  <c r="B305" i="4" s="1"/>
  <c r="I303" i="4"/>
  <c r="C303" i="4" s="1"/>
  <c r="I214" i="4"/>
  <c r="B214" i="4" s="1"/>
  <c r="I212" i="4"/>
  <c r="B212" i="4" s="1"/>
  <c r="I205" i="4"/>
  <c r="C205" i="4" s="1"/>
  <c r="I192" i="4"/>
  <c r="B192" i="4" s="1"/>
  <c r="I128" i="4"/>
  <c r="B128" i="4" s="1"/>
  <c r="I119" i="4"/>
  <c r="C119" i="4" s="1"/>
  <c r="I54" i="4"/>
  <c r="B54" i="4" s="1"/>
  <c r="I376" i="4"/>
  <c r="B376" i="4" s="1"/>
  <c r="I335" i="4"/>
  <c r="I126" i="4"/>
  <c r="B126" i="4" s="1"/>
  <c r="C377" i="4"/>
  <c r="C370" i="4"/>
  <c r="I281" i="4"/>
  <c r="C281" i="4" s="1"/>
  <c r="I221" i="4"/>
  <c r="B221" i="4" s="1"/>
  <c r="I199" i="4"/>
  <c r="I190" i="4"/>
  <c r="B190" i="4" s="1"/>
  <c r="I177" i="4"/>
  <c r="I135" i="4"/>
  <c r="B135" i="4" s="1"/>
  <c r="I93" i="4"/>
  <c r="C93" i="4" s="1"/>
  <c r="I84" i="4"/>
  <c r="B84" i="4" s="1"/>
  <c r="I68" i="4"/>
  <c r="B68" i="4" s="1"/>
  <c r="I36" i="4"/>
  <c r="B36" i="4" s="1"/>
  <c r="I261" i="4"/>
  <c r="I241" i="4"/>
  <c r="B241" i="4" s="1"/>
  <c r="I331" i="4"/>
  <c r="B331" i="4" s="1"/>
  <c r="I322" i="4"/>
  <c r="I306" i="4"/>
  <c r="C306" i="4" s="1"/>
  <c r="I275" i="4"/>
  <c r="B275" i="4" s="1"/>
  <c r="I255" i="4"/>
  <c r="I246" i="4"/>
  <c r="B246" i="4" s="1"/>
  <c r="I237" i="4"/>
  <c r="B237" i="4" s="1"/>
  <c r="I206" i="4"/>
  <c r="C206" i="4" s="1"/>
  <c r="I195" i="4"/>
  <c r="C195" i="4" s="1"/>
  <c r="I151" i="4"/>
  <c r="C151" i="4" s="1"/>
  <c r="I131" i="4"/>
  <c r="I129" i="4"/>
  <c r="C129" i="4" s="1"/>
  <c r="I109" i="4"/>
  <c r="B109" i="4" s="1"/>
  <c r="I89" i="4"/>
  <c r="C89" i="4" s="1"/>
  <c r="I341" i="4"/>
  <c r="B341" i="4" s="1"/>
  <c r="I355" i="4"/>
  <c r="C355" i="4" s="1"/>
  <c r="I323" i="4"/>
  <c r="I239" i="4"/>
  <c r="C239" i="4" s="1"/>
  <c r="I178" i="4"/>
  <c r="C178" i="4" s="1"/>
  <c r="I115" i="4"/>
  <c r="C115" i="4" s="1"/>
  <c r="I104" i="4"/>
  <c r="B104" i="4" s="1"/>
  <c r="I56" i="4"/>
  <c r="B56" i="4" s="1"/>
  <c r="I367" i="4"/>
  <c r="C367" i="4" s="1"/>
  <c r="I88" i="4"/>
  <c r="C88" i="4" s="1"/>
  <c r="I79" i="4"/>
  <c r="C79" i="4" s="1"/>
  <c r="I314" i="4"/>
  <c r="C314" i="4" s="1"/>
  <c r="B346" i="4"/>
  <c r="C215" i="4"/>
  <c r="I52" i="4"/>
  <c r="C52" i="4" s="1"/>
  <c r="B365" i="4"/>
  <c r="I363" i="4"/>
  <c r="C363" i="4" s="1"/>
  <c r="I342" i="4"/>
  <c r="C342" i="4" s="1"/>
  <c r="I326" i="4"/>
  <c r="C326" i="4" s="1"/>
  <c r="I224" i="4"/>
  <c r="C224" i="4" s="1"/>
  <c r="I179" i="4"/>
  <c r="C179" i="4" s="1"/>
  <c r="I116" i="4"/>
  <c r="B116" i="4" s="1"/>
  <c r="B70" i="4"/>
  <c r="I24" i="4"/>
  <c r="C24" i="4" s="1"/>
  <c r="I213" i="4"/>
  <c r="B213" i="4" s="1"/>
  <c r="I31" i="4"/>
  <c r="I19" i="4"/>
  <c r="C19" i="4" s="1"/>
  <c r="I373" i="4"/>
  <c r="B373" i="4" s="1"/>
  <c r="I263" i="4"/>
  <c r="C263" i="4" s="1"/>
  <c r="I130" i="4"/>
  <c r="C130" i="4" s="1"/>
  <c r="C112" i="4"/>
  <c r="I103" i="4"/>
  <c r="B103" i="4" s="1"/>
  <c r="I101" i="4"/>
  <c r="I87" i="4"/>
  <c r="C87" i="4" s="1"/>
  <c r="I64" i="4"/>
  <c r="C64" i="4" s="1"/>
  <c r="I55" i="4"/>
  <c r="I29" i="4"/>
  <c r="C29" i="4" s="1"/>
  <c r="I17" i="4"/>
  <c r="I345" i="4"/>
  <c r="B345" i="4" s="1"/>
  <c r="I329" i="4"/>
  <c r="C329" i="4" s="1"/>
  <c r="I236" i="4"/>
  <c r="C236" i="4" s="1"/>
  <c r="B227" i="4"/>
  <c r="C227" i="4"/>
  <c r="B291" i="4"/>
  <c r="B121" i="4"/>
  <c r="B107" i="4"/>
  <c r="I339" i="4"/>
  <c r="B339" i="4" s="1"/>
  <c r="I266" i="4"/>
  <c r="C266" i="4" s="1"/>
  <c r="I257" i="4"/>
  <c r="B257" i="4" s="1"/>
  <c r="B172" i="4"/>
  <c r="I124" i="4"/>
  <c r="C124" i="4" s="1"/>
  <c r="I59" i="4"/>
  <c r="C59" i="4" s="1"/>
  <c r="I18" i="4"/>
  <c r="B18" i="4" s="1"/>
  <c r="I278" i="4"/>
  <c r="B278" i="4" s="1"/>
  <c r="I248" i="4"/>
  <c r="C248" i="4" s="1"/>
  <c r="B199" i="4"/>
  <c r="I188" i="4"/>
  <c r="B188" i="4" s="1"/>
  <c r="I92" i="4"/>
  <c r="B92" i="4" s="1"/>
  <c r="I76" i="4"/>
  <c r="B76" i="4" s="1"/>
  <c r="I28" i="4"/>
  <c r="B28" i="4" s="1"/>
  <c r="I375" i="4"/>
  <c r="C375" i="4" s="1"/>
  <c r="I368" i="4"/>
  <c r="C368" i="4" s="1"/>
  <c r="I356" i="4"/>
  <c r="C356" i="4" s="1"/>
  <c r="I260" i="4"/>
  <c r="C260" i="4" s="1"/>
  <c r="C258" i="4"/>
  <c r="C242" i="4"/>
  <c r="I175" i="4"/>
  <c r="B175" i="4" s="1"/>
  <c r="I155" i="4"/>
  <c r="C155" i="4" s="1"/>
  <c r="I148" i="4"/>
  <c r="C148" i="4" s="1"/>
  <c r="I120" i="4"/>
  <c r="B120" i="4" s="1"/>
  <c r="I83" i="4"/>
  <c r="B83" i="4" s="1"/>
  <c r="I43" i="4"/>
  <c r="B43" i="4" s="1"/>
  <c r="C203" i="4"/>
  <c r="I184" i="4"/>
  <c r="C184" i="4" s="1"/>
  <c r="I67" i="4"/>
  <c r="C67" i="4" s="1"/>
  <c r="I272" i="4"/>
  <c r="C272" i="4" s="1"/>
  <c r="C261" i="4"/>
  <c r="I171" i="4"/>
  <c r="C171" i="4" s="1"/>
  <c r="I160" i="4"/>
  <c r="C160" i="4" s="1"/>
  <c r="B141" i="4"/>
  <c r="I139" i="4"/>
  <c r="I100" i="4"/>
  <c r="C100" i="4" s="1"/>
  <c r="I95" i="4"/>
  <c r="C95" i="4" s="1"/>
  <c r="I77" i="4"/>
  <c r="B77" i="4" s="1"/>
  <c r="B53" i="4"/>
  <c r="C32" i="4"/>
  <c r="I364" i="4"/>
  <c r="C364" i="4" s="1"/>
  <c r="I338" i="4"/>
  <c r="B338" i="4" s="1"/>
  <c r="B225" i="4"/>
  <c r="C154" i="4"/>
  <c r="C140" i="4"/>
  <c r="C82" i="4"/>
  <c r="I362" i="4"/>
  <c r="C362" i="4" s="1"/>
  <c r="B302" i="4"/>
  <c r="I293" i="4"/>
  <c r="C293" i="4" s="1"/>
  <c r="I284" i="4"/>
  <c r="B284" i="4" s="1"/>
  <c r="I233" i="4"/>
  <c r="C233" i="4" s="1"/>
  <c r="I196" i="4"/>
  <c r="B196" i="4" s="1"/>
  <c r="I187" i="4"/>
  <c r="C187" i="4" s="1"/>
  <c r="I176" i="4"/>
  <c r="B176" i="4" s="1"/>
  <c r="C121" i="4"/>
  <c r="I91" i="4"/>
  <c r="C91" i="4" s="1"/>
  <c r="I75" i="4"/>
  <c r="B75" i="4" s="1"/>
  <c r="I63" i="4"/>
  <c r="B63" i="4" s="1"/>
  <c r="C47" i="4"/>
  <c r="C35" i="4"/>
  <c r="I27" i="4"/>
  <c r="C27" i="4" s="1"/>
  <c r="I22" i="4"/>
  <c r="B22" i="4" s="1"/>
  <c r="B167" i="4"/>
  <c r="C361" i="4"/>
  <c r="I340" i="4"/>
  <c r="B340" i="4" s="1"/>
  <c r="I301" i="4"/>
  <c r="C301" i="4" s="1"/>
  <c r="C287" i="4"/>
  <c r="I274" i="4"/>
  <c r="B274" i="4" s="1"/>
  <c r="I240" i="4"/>
  <c r="C240" i="4" s="1"/>
  <c r="I218" i="4"/>
  <c r="C218" i="4" s="1"/>
  <c r="I211" i="4"/>
  <c r="B211" i="4" s="1"/>
  <c r="I204" i="4"/>
  <c r="B204" i="4" s="1"/>
  <c r="I173" i="4"/>
  <c r="B173" i="4" s="1"/>
  <c r="I168" i="4"/>
  <c r="B168" i="4" s="1"/>
  <c r="I134" i="4"/>
  <c r="C134" i="4" s="1"/>
  <c r="C113" i="4"/>
  <c r="C96" i="4"/>
  <c r="I81" i="4"/>
  <c r="C81" i="4" s="1"/>
  <c r="I78" i="4"/>
  <c r="C78" i="4" s="1"/>
  <c r="I73" i="4"/>
  <c r="B73" i="4" s="1"/>
  <c r="I46" i="4"/>
  <c r="B46" i="4" s="1"/>
  <c r="C324" i="4"/>
  <c r="B296" i="4"/>
  <c r="B259" i="4"/>
  <c r="B180" i="4"/>
  <c r="C152" i="4"/>
  <c r="I61" i="4"/>
  <c r="B61" i="4" s="1"/>
  <c r="I371" i="4"/>
  <c r="B371" i="4" s="1"/>
  <c r="I366" i="4"/>
  <c r="B366" i="4" s="1"/>
  <c r="C351" i="4"/>
  <c r="I321" i="4"/>
  <c r="C321" i="4" s="1"/>
  <c r="I289" i="4"/>
  <c r="C289" i="4" s="1"/>
  <c r="I277" i="4"/>
  <c r="C277" i="4" s="1"/>
  <c r="B255" i="4"/>
  <c r="I250" i="4"/>
  <c r="B250" i="4" s="1"/>
  <c r="I243" i="4"/>
  <c r="B243" i="4" s="1"/>
  <c r="B230" i="4"/>
  <c r="I228" i="4"/>
  <c r="C228" i="4" s="1"/>
  <c r="I223" i="4"/>
  <c r="B223" i="4" s="1"/>
  <c r="I209" i="4"/>
  <c r="C209" i="4" s="1"/>
  <c r="I185" i="4"/>
  <c r="B185" i="4" s="1"/>
  <c r="C164" i="4"/>
  <c r="I159" i="4"/>
  <c r="C159" i="4" s="1"/>
  <c r="I144" i="4"/>
  <c r="B144" i="4" s="1"/>
  <c r="B127" i="4"/>
  <c r="I86" i="4"/>
  <c r="C86" i="4" s="1"/>
  <c r="B78" i="4"/>
  <c r="I66" i="4"/>
  <c r="B66" i="4" s="1"/>
  <c r="I34" i="4"/>
  <c r="B34" i="4" s="1"/>
  <c r="B216" i="4"/>
  <c r="B108" i="4"/>
  <c r="B96" i="4"/>
  <c r="I21" i="4"/>
  <c r="B21" i="4" s="1"/>
  <c r="C352" i="4"/>
  <c r="B330" i="4"/>
  <c r="C305" i="4"/>
  <c r="I297" i="4"/>
  <c r="C297" i="4" s="1"/>
  <c r="I280" i="4"/>
  <c r="B280" i="4" s="1"/>
  <c r="I253" i="4"/>
  <c r="B253" i="4" s="1"/>
  <c r="I238" i="4"/>
  <c r="B238" i="4" s="1"/>
  <c r="I231" i="4"/>
  <c r="C231" i="4" s="1"/>
  <c r="I207" i="4"/>
  <c r="C207" i="4" s="1"/>
  <c r="I166" i="4"/>
  <c r="B166" i="4" s="1"/>
  <c r="B149" i="4"/>
  <c r="I142" i="4"/>
  <c r="C142" i="4" s="1"/>
  <c r="C131" i="4"/>
  <c r="I111" i="4"/>
  <c r="C111" i="4" s="1"/>
  <c r="I106" i="4"/>
  <c r="B106" i="4" s="1"/>
  <c r="I57" i="4"/>
  <c r="C57" i="4" s="1"/>
  <c r="I359" i="4"/>
  <c r="C359" i="4" s="1"/>
  <c r="I354" i="4"/>
  <c r="C354" i="4" s="1"/>
  <c r="I319" i="4"/>
  <c r="B319" i="4" s="1"/>
  <c r="I307" i="4"/>
  <c r="C307" i="4" s="1"/>
  <c r="B294" i="4"/>
  <c r="B287" i="4"/>
  <c r="I285" i="4"/>
  <c r="C285" i="4" s="1"/>
  <c r="I265" i="4"/>
  <c r="C265" i="4" s="1"/>
  <c r="B202" i="4"/>
  <c r="I193" i="4"/>
  <c r="C193" i="4" s="1"/>
  <c r="I181" i="4"/>
  <c r="C181" i="4" s="1"/>
  <c r="C172" i="4"/>
  <c r="I169" i="4"/>
  <c r="B154" i="4"/>
  <c r="C143" i="4"/>
  <c r="B118" i="4"/>
  <c r="I74" i="4"/>
  <c r="C74" i="4" s="1"/>
  <c r="B71" i="4"/>
  <c r="I37" i="4"/>
  <c r="B37" i="4" s="1"/>
  <c r="B334" i="4"/>
  <c r="C315" i="4"/>
  <c r="C222" i="4"/>
  <c r="C208" i="4"/>
  <c r="C177" i="4"/>
  <c r="B379" i="4"/>
  <c r="B351" i="4"/>
  <c r="C331" i="4"/>
  <c r="I295" i="4"/>
  <c r="C275" i="4"/>
  <c r="B270" i="4"/>
  <c r="I256" i="4"/>
  <c r="C256" i="4" s="1"/>
  <c r="I217" i="4"/>
  <c r="B217" i="4" s="1"/>
  <c r="I133" i="4"/>
  <c r="C133" i="4" s="1"/>
  <c r="I102" i="4"/>
  <c r="C102" i="4" s="1"/>
  <c r="I97" i="4"/>
  <c r="B97" i="4" s="1"/>
  <c r="I60" i="4"/>
  <c r="B60" i="4" s="1"/>
  <c r="I372" i="4"/>
  <c r="C372" i="4" s="1"/>
  <c r="B369" i="4"/>
  <c r="I337" i="4"/>
  <c r="C337" i="4" s="1"/>
  <c r="I332" i="4"/>
  <c r="C332" i="4" s="1"/>
  <c r="I327" i="4"/>
  <c r="C327" i="4" s="1"/>
  <c r="C296" i="4"/>
  <c r="I288" i="4"/>
  <c r="C288" i="4" s="1"/>
  <c r="I283" i="4"/>
  <c r="B283" i="4" s="1"/>
  <c r="C279" i="4"/>
  <c r="I276" i="4"/>
  <c r="B276" i="4" s="1"/>
  <c r="I273" i="4"/>
  <c r="B273" i="4" s="1"/>
  <c r="I244" i="4"/>
  <c r="C244" i="4" s="1"/>
  <c r="C230" i="4"/>
  <c r="I229" i="4"/>
  <c r="C229" i="4" s="1"/>
  <c r="B226" i="4"/>
  <c r="I145" i="4"/>
  <c r="C145" i="4" s="1"/>
  <c r="C141" i="4"/>
  <c r="I138" i="4"/>
  <c r="C138" i="4" s="1"/>
  <c r="I114" i="4"/>
  <c r="C114" i="4" s="1"/>
  <c r="C105" i="4"/>
  <c r="B82" i="4"/>
  <c r="C63" i="4"/>
  <c r="C20" i="4"/>
  <c r="C369" i="4"/>
  <c r="I347" i="4"/>
  <c r="C347" i="4" s="1"/>
  <c r="C330" i="4"/>
  <c r="I298" i="4"/>
  <c r="C298" i="4" s="1"/>
  <c r="C264" i="4"/>
  <c r="I249" i="4"/>
  <c r="C249" i="4" s="1"/>
  <c r="C247" i="4"/>
  <c r="C225" i="4"/>
  <c r="I201" i="4"/>
  <c r="B201" i="4" s="1"/>
  <c r="I194" i="4"/>
  <c r="C194" i="4" s="1"/>
  <c r="C192" i="4"/>
  <c r="I189" i="4"/>
  <c r="B189" i="4" s="1"/>
  <c r="B177" i="4"/>
  <c r="I153" i="4"/>
  <c r="B153" i="4" s="1"/>
  <c r="I117" i="4"/>
  <c r="C117" i="4" s="1"/>
  <c r="I85" i="4"/>
  <c r="B85" i="4" s="1"/>
  <c r="I48" i="4"/>
  <c r="C48" i="4" s="1"/>
  <c r="B27" i="4"/>
  <c r="I25" i="4"/>
  <c r="C25" i="4" s="1"/>
  <c r="B367" i="4"/>
  <c r="B352" i="4"/>
  <c r="I320" i="4"/>
  <c r="C320" i="4" s="1"/>
  <c r="C318" i="4"/>
  <c r="I308" i="4"/>
  <c r="C308" i="4" s="1"/>
  <c r="C294" i="4"/>
  <c r="I286" i="4"/>
  <c r="B286" i="4" s="1"/>
  <c r="I271" i="4"/>
  <c r="B271" i="4" s="1"/>
  <c r="I252" i="4"/>
  <c r="C252" i="4" s="1"/>
  <c r="B215" i="4"/>
  <c r="B208" i="4"/>
  <c r="B203" i="4"/>
  <c r="B191" i="4"/>
  <c r="B184" i="4"/>
  <c r="I182" i="4"/>
  <c r="C182" i="4" s="1"/>
  <c r="I165" i="4"/>
  <c r="B165" i="4" s="1"/>
  <c r="I156" i="4"/>
  <c r="B156" i="4" s="1"/>
  <c r="C125" i="4"/>
  <c r="I122" i="4"/>
  <c r="C122" i="4" s="1"/>
  <c r="I90" i="4"/>
  <c r="B90" i="4" s="1"/>
  <c r="C71" i="4"/>
  <c r="I58" i="4"/>
  <c r="B58" i="4" s="1"/>
  <c r="C44" i="4"/>
  <c r="B323" i="4"/>
  <c r="B368" i="4"/>
  <c r="B358" i="4"/>
  <c r="B360" i="4"/>
  <c r="C344" i="4"/>
  <c r="B356" i="4"/>
  <c r="B326" i="4"/>
  <c r="C360" i="4"/>
  <c r="C378" i="4"/>
  <c r="B377" i="4"/>
  <c r="C325" i="4"/>
  <c r="B378" i="4"/>
  <c r="C358" i="4"/>
  <c r="B344" i="4"/>
  <c r="B335" i="4"/>
  <c r="C323" i="4"/>
  <c r="B325" i="4"/>
  <c r="C334" i="4"/>
  <c r="L319" i="4"/>
  <c r="F307" i="4"/>
  <c r="I304" i="4"/>
  <c r="C304" i="4" s="1"/>
  <c r="L295" i="4"/>
  <c r="L292" i="4"/>
  <c r="B197" i="4"/>
  <c r="C39" i="4"/>
  <c r="F337" i="4"/>
  <c r="L335" i="4"/>
  <c r="C335" i="4" s="1"/>
  <c r="I328" i="4"/>
  <c r="B328" i="4" s="1"/>
  <c r="F322" i="4"/>
  <c r="B322" i="4" s="1"/>
  <c r="F318" i="4"/>
  <c r="B318" i="4" s="1"/>
  <c r="I292" i="4"/>
  <c r="B292" i="4" s="1"/>
  <c r="I268" i="4"/>
  <c r="C268" i="4" s="1"/>
  <c r="F265" i="4"/>
  <c r="I232" i="4"/>
  <c r="B232" i="4" s="1"/>
  <c r="F229" i="4"/>
  <c r="C346" i="4"/>
  <c r="F301" i="4"/>
  <c r="F298" i="4"/>
  <c r="L271" i="4"/>
  <c r="B260" i="4"/>
  <c r="B247" i="4"/>
  <c r="L235" i="4"/>
  <c r="C235" i="4" s="1"/>
  <c r="B219" i="4"/>
  <c r="B315" i="4"/>
  <c r="F295" i="4"/>
  <c r="F289" i="4"/>
  <c r="I316" i="4"/>
  <c r="B316" i="4" s="1"/>
  <c r="L313" i="4"/>
  <c r="B281" i="4"/>
  <c r="L201" i="4"/>
  <c r="L189" i="4"/>
  <c r="B324" i="4"/>
  <c r="B279" i="4"/>
  <c r="B258" i="4"/>
  <c r="B222" i="4"/>
  <c r="L343" i="4"/>
  <c r="C343" i="4" s="1"/>
  <c r="F329" i="4"/>
  <c r="I313" i="4"/>
  <c r="C291" i="4"/>
  <c r="L259" i="4"/>
  <c r="C259" i="4" s="1"/>
  <c r="B248" i="4"/>
  <c r="B235" i="4"/>
  <c r="L223" i="4"/>
  <c r="F179" i="4"/>
  <c r="I150" i="4"/>
  <c r="B150" i="4" s="1"/>
  <c r="F147" i="4"/>
  <c r="B293" i="4"/>
  <c r="B264" i="4"/>
  <c r="C322" i="4"/>
  <c r="F313" i="4"/>
  <c r="C278" i="4"/>
  <c r="B261" i="4"/>
  <c r="C234" i="4"/>
  <c r="C226" i="4"/>
  <c r="C255" i="4"/>
  <c r="C212" i="4"/>
  <c r="I110" i="4"/>
  <c r="C110" i="4" s="1"/>
  <c r="L213" i="4"/>
  <c r="C213" i="4" s="1"/>
  <c r="I162" i="4"/>
  <c r="C162" i="4" s="1"/>
  <c r="F159" i="4"/>
  <c r="B139" i="4"/>
  <c r="F131" i="4"/>
  <c r="B131" i="4" s="1"/>
  <c r="L77" i="4"/>
  <c r="I26" i="4"/>
  <c r="C26" i="4" s="1"/>
  <c r="C75" i="4"/>
  <c r="F171" i="4"/>
  <c r="B171" i="4" s="1"/>
  <c r="C127" i="4"/>
  <c r="B94" i="4"/>
  <c r="C70" i="4"/>
  <c r="B64" i="4"/>
  <c r="B49" i="4"/>
  <c r="B31" i="4"/>
  <c r="C199" i="4"/>
  <c r="I198" i="4"/>
  <c r="C198" i="4" s="1"/>
  <c r="F195" i="4"/>
  <c r="I186" i="4"/>
  <c r="C186" i="4" s="1"/>
  <c r="F183" i="4"/>
  <c r="B183" i="4" s="1"/>
  <c r="L149" i="4"/>
  <c r="C149" i="4" s="1"/>
  <c r="B113" i="4"/>
  <c r="C106" i="4"/>
  <c r="B105" i="4"/>
  <c r="L65" i="4"/>
  <c r="C65" i="4" s="1"/>
  <c r="I62" i="4"/>
  <c r="C62" i="4" s="1"/>
  <c r="F59" i="4"/>
  <c r="B57" i="4"/>
  <c r="C55" i="4"/>
  <c r="C30" i="4"/>
  <c r="C161" i="4"/>
  <c r="C128" i="4"/>
  <c r="C211" i="4"/>
  <c r="F198" i="4"/>
  <c r="L173" i="4"/>
  <c r="I158" i="4"/>
  <c r="C158" i="4" s="1"/>
  <c r="B146" i="4"/>
  <c r="C109" i="4"/>
  <c r="C104" i="4"/>
  <c r="L101" i="4"/>
  <c r="C101" i="4" s="1"/>
  <c r="L53" i="4"/>
  <c r="C53" i="4" s="1"/>
  <c r="I210" i="4"/>
  <c r="C210" i="4" s="1"/>
  <c r="I170" i="4"/>
  <c r="C170" i="4" s="1"/>
  <c r="F143" i="4"/>
  <c r="B143" i="4" s="1"/>
  <c r="I98" i="4"/>
  <c r="C98" i="4" s="1"/>
  <c r="C73" i="4"/>
  <c r="I50" i="4"/>
  <c r="C50" i="4" s="1"/>
  <c r="F47" i="4"/>
  <c r="B47" i="4" s="1"/>
  <c r="B45" i="4"/>
  <c r="C43" i="4"/>
  <c r="C197" i="4"/>
  <c r="L221" i="4"/>
  <c r="C221" i="4" s="1"/>
  <c r="C216" i="4"/>
  <c r="B187" i="4"/>
  <c r="B161" i="4"/>
  <c r="L153" i="4"/>
  <c r="C139" i="4"/>
  <c r="B125" i="4"/>
  <c r="F95" i="4"/>
  <c r="B55" i="4"/>
  <c r="L41" i="4"/>
  <c r="C41" i="4" s="1"/>
  <c r="I38" i="4"/>
  <c r="C38" i="4" s="1"/>
  <c r="F35" i="4"/>
  <c r="B35" i="4" s="1"/>
  <c r="B25" i="4"/>
  <c r="F207" i="4"/>
  <c r="B207" i="4" s="1"/>
  <c r="L204" i="4"/>
  <c r="C204" i="4" s="1"/>
  <c r="C180" i="4"/>
  <c r="L165" i="4"/>
  <c r="F155" i="4"/>
  <c r="C118" i="4"/>
  <c r="B101" i="4"/>
  <c r="C94" i="4"/>
  <c r="C34" i="4"/>
  <c r="C31" i="4"/>
  <c r="B30" i="4"/>
  <c r="L17" i="4"/>
  <c r="AR4" i="4"/>
  <c r="AP4" i="4"/>
  <c r="BA20" i="4" s="1"/>
  <c r="AQ4" i="4"/>
  <c r="AS4" i="4"/>
  <c r="AQ5" i="1"/>
  <c r="AP50" i="4"/>
  <c r="AQ18" i="4"/>
  <c r="AQ19" i="4"/>
  <c r="AQ20" i="4"/>
  <c r="AQ21" i="4"/>
  <c r="AQ22" i="4"/>
  <c r="AQ23" i="4"/>
  <c r="AQ24" i="4"/>
  <c r="AQ25" i="4"/>
  <c r="AQ26" i="4"/>
  <c r="AQ27" i="4"/>
  <c r="AQ28" i="4"/>
  <c r="AQ29" i="4"/>
  <c r="AQ30" i="4"/>
  <c r="AQ31" i="4"/>
  <c r="AQ32" i="4"/>
  <c r="AQ33" i="4"/>
  <c r="AQ34" i="4"/>
  <c r="AQ35" i="4"/>
  <c r="AQ36" i="4"/>
  <c r="AQ37" i="4"/>
  <c r="AQ38" i="4"/>
  <c r="AQ39" i="4"/>
  <c r="AQ40" i="4"/>
  <c r="AQ41" i="4"/>
  <c r="AQ42" i="4"/>
  <c r="AQ43" i="4"/>
  <c r="AQ44" i="4"/>
  <c r="AQ45" i="4"/>
  <c r="AQ46" i="4"/>
  <c r="AQ47" i="4"/>
  <c r="AQ17" i="4"/>
  <c r="AP88" i="4" l="1"/>
  <c r="AP94" i="4" s="1"/>
  <c r="AP95" i="4" s="1"/>
  <c r="AP96" i="4" s="1"/>
  <c r="AP97" i="4" s="1"/>
  <c r="AP98" i="4" s="1"/>
  <c r="AP99" i="4" s="1"/>
  <c r="AP100" i="4" s="1"/>
  <c r="AP101" i="4" s="1"/>
  <c r="AP102" i="4" s="1"/>
  <c r="AP103" i="4" s="1"/>
  <c r="AP104" i="4" s="1"/>
  <c r="AP105" i="4" s="1"/>
  <c r="AP106" i="4" s="1"/>
  <c r="AP107" i="4" s="1"/>
  <c r="AP108" i="4" s="1"/>
  <c r="AP109" i="4" s="1"/>
  <c r="AP110" i="4" s="1"/>
  <c r="AP111" i="4" s="1"/>
  <c r="AP112" i="4" s="1"/>
  <c r="AP113" i="4" s="1"/>
  <c r="AP114" i="4" s="1"/>
  <c r="AP115" i="4" s="1"/>
  <c r="AP116" i="4" s="1"/>
  <c r="AP117" i="4" s="1"/>
  <c r="AP118" i="4" s="1"/>
  <c r="AP119" i="4" s="1"/>
  <c r="AP120" i="4" s="1"/>
  <c r="AP121" i="4" s="1"/>
  <c r="AP122" i="4" s="1"/>
  <c r="AP123" i="4" s="1"/>
  <c r="AP124" i="4" s="1"/>
  <c r="AP125" i="4" s="1"/>
  <c r="AP126" i="4" s="1"/>
  <c r="AP127" i="4" s="1"/>
  <c r="AP128" i="4" s="1"/>
  <c r="AP129" i="4" s="1"/>
  <c r="AP130" i="4" s="1"/>
  <c r="AP131" i="4" s="1"/>
  <c r="AP132" i="4" s="1"/>
  <c r="AP133" i="4" s="1"/>
  <c r="AP134" i="4" s="1"/>
  <c r="AP135" i="4" s="1"/>
  <c r="AP136" i="4" s="1"/>
  <c r="AP137" i="4" s="1"/>
  <c r="AP138" i="4" s="1"/>
  <c r="AP139" i="4" s="1"/>
  <c r="AP140" i="4" s="1"/>
  <c r="AP141" i="4" s="1"/>
  <c r="AP142" i="4" s="1"/>
  <c r="AP143" i="4" s="1"/>
  <c r="AP144" i="4" s="1"/>
  <c r="AP145" i="4" s="1"/>
  <c r="AP146" i="4" s="1"/>
  <c r="AP147" i="4" s="1"/>
  <c r="AP148" i="4" s="1"/>
  <c r="AP149" i="4" s="1"/>
  <c r="AP150" i="4" s="1"/>
  <c r="AP151" i="4" s="1"/>
  <c r="AP152" i="4" s="1"/>
  <c r="AP153" i="4" s="1"/>
  <c r="AP154" i="4" s="1"/>
  <c r="AP155" i="4" s="1"/>
  <c r="AP156" i="4" s="1"/>
  <c r="AP157" i="4" s="1"/>
  <c r="AP158" i="4" s="1"/>
  <c r="AP159" i="4" s="1"/>
  <c r="AP160" i="4" s="1"/>
  <c r="AP161" i="4" s="1"/>
  <c r="AP162" i="4" s="1"/>
  <c r="AP163" i="4" s="1"/>
  <c r="AP164" i="4" s="1"/>
  <c r="AP165" i="4" s="1"/>
  <c r="AP166" i="4" s="1"/>
  <c r="AP167" i="4" s="1"/>
  <c r="AP168" i="4" s="1"/>
  <c r="AP169" i="4" s="1"/>
  <c r="AP170" i="4" s="1"/>
  <c r="AP171" i="4" s="1"/>
  <c r="AP172" i="4" s="1"/>
  <c r="AP173" i="4" s="1"/>
  <c r="AP174" i="4" s="1"/>
  <c r="AP175" i="4" s="1"/>
  <c r="AP176" i="4" s="1"/>
  <c r="AP177" i="4" s="1"/>
  <c r="AP178" i="4" s="1"/>
  <c r="AP179" i="4" s="1"/>
  <c r="AP180" i="4" s="1"/>
  <c r="AP181" i="4" s="1"/>
  <c r="AP182" i="4" s="1"/>
  <c r="AP183" i="4" s="1"/>
  <c r="AP184" i="4" s="1"/>
  <c r="AP185" i="4" s="1"/>
  <c r="AP186" i="4" s="1"/>
  <c r="AP187" i="4" s="1"/>
  <c r="AP188" i="4" s="1"/>
  <c r="AP189" i="4" s="1"/>
  <c r="AP190" i="4" s="1"/>
  <c r="AP191" i="4" s="1"/>
  <c r="AP192" i="4" s="1"/>
  <c r="AP193" i="4" s="1"/>
  <c r="AP194" i="4" s="1"/>
  <c r="AP195" i="4" s="1"/>
  <c r="AP196" i="4" s="1"/>
  <c r="AP197" i="4" s="1"/>
  <c r="AP198" i="4" s="1"/>
  <c r="AP199" i="4" s="1"/>
  <c r="AP200" i="4" s="1"/>
  <c r="AP201" i="4" s="1"/>
  <c r="AP202" i="4" s="1"/>
  <c r="AP203" i="4" s="1"/>
  <c r="AP204" i="4" s="1"/>
  <c r="AP205" i="4" s="1"/>
  <c r="AP206" i="4" s="1"/>
  <c r="AP207" i="4" s="1"/>
  <c r="AP208" i="4" s="1"/>
  <c r="AP209" i="4" s="1"/>
  <c r="AP210" i="4" s="1"/>
  <c r="AP211" i="4" s="1"/>
  <c r="AP212" i="4" s="1"/>
  <c r="AP213" i="4" s="1"/>
  <c r="AP214" i="4" s="1"/>
  <c r="AP215" i="4" s="1"/>
  <c r="AP216" i="4" s="1"/>
  <c r="AP217" i="4" s="1"/>
  <c r="AP218" i="4" s="1"/>
  <c r="AP219" i="4" s="1"/>
  <c r="AP220" i="4" s="1"/>
  <c r="AP221" i="4" s="1"/>
  <c r="AP222" i="4" s="1"/>
  <c r="AP223" i="4" s="1"/>
  <c r="AP224" i="4" s="1"/>
  <c r="AP225" i="4" s="1"/>
  <c r="AP226" i="4" s="1"/>
  <c r="AP227" i="4" s="1"/>
  <c r="AP228" i="4" s="1"/>
  <c r="AP229" i="4" s="1"/>
  <c r="AP230" i="4" s="1"/>
  <c r="AP231" i="4" s="1"/>
  <c r="AP232" i="4" s="1"/>
  <c r="AP233" i="4" s="1"/>
  <c r="AP234" i="4" s="1"/>
  <c r="AP235" i="4" s="1"/>
  <c r="AP236" i="4" s="1"/>
  <c r="AP237" i="4" s="1"/>
  <c r="AP238" i="4" s="1"/>
  <c r="AP239" i="4" s="1"/>
  <c r="AP240" i="4" s="1"/>
  <c r="AP241" i="4" s="1"/>
  <c r="AP242" i="4" s="1"/>
  <c r="AP243" i="4" s="1"/>
  <c r="AP244" i="4" s="1"/>
  <c r="AP245" i="4" s="1"/>
  <c r="AP246" i="4" s="1"/>
  <c r="AP247" i="4" s="1"/>
  <c r="AP248" i="4" s="1"/>
  <c r="AP249" i="4" s="1"/>
  <c r="AP250" i="4" s="1"/>
  <c r="AP251" i="4" s="1"/>
  <c r="AP252" i="4" s="1"/>
  <c r="AP253" i="4" s="1"/>
  <c r="AP254" i="4" s="1"/>
  <c r="AP255" i="4" s="1"/>
  <c r="AP256" i="4" s="1"/>
  <c r="AP257" i="4" s="1"/>
  <c r="AP258" i="4" s="1"/>
  <c r="AP259" i="4" s="1"/>
  <c r="AP260" i="4" s="1"/>
  <c r="AP261" i="4" s="1"/>
  <c r="AP262" i="4" s="1"/>
  <c r="AP263" i="4" s="1"/>
  <c r="AP264" i="4" s="1"/>
  <c r="AP265" i="4" s="1"/>
  <c r="AP266" i="4" s="1"/>
  <c r="AP267" i="4" s="1"/>
  <c r="AP268" i="4" s="1"/>
  <c r="AP269" i="4" s="1"/>
  <c r="AP270" i="4" s="1"/>
  <c r="AP271" i="4" s="1"/>
  <c r="AP272" i="4" s="1"/>
  <c r="AP273" i="4" s="1"/>
  <c r="AP274" i="4" s="1"/>
  <c r="AP275" i="4" s="1"/>
  <c r="AP276" i="4" s="1"/>
  <c r="AP277" i="4" s="1"/>
  <c r="AP278" i="4" s="1"/>
  <c r="AP279" i="4" s="1"/>
  <c r="AP280" i="4" s="1"/>
  <c r="AP281" i="4" s="1"/>
  <c r="AP282" i="4" s="1"/>
  <c r="AP283" i="4" s="1"/>
  <c r="AP284" i="4" s="1"/>
  <c r="AP285" i="4" s="1"/>
  <c r="AP286" i="4" s="1"/>
  <c r="AP287" i="4" s="1"/>
  <c r="AP288" i="4" s="1"/>
  <c r="AP289" i="4" s="1"/>
  <c r="AP290" i="4" s="1"/>
  <c r="AP291" i="4" s="1"/>
  <c r="AP292" i="4" s="1"/>
  <c r="AP293" i="4" s="1"/>
  <c r="AP294" i="4" s="1"/>
  <c r="AP295" i="4" s="1"/>
  <c r="AP296" i="4" s="1"/>
  <c r="AP297" i="4" s="1"/>
  <c r="AP298" i="4" s="1"/>
  <c r="AP299" i="4" s="1"/>
  <c r="AP300" i="4" s="1"/>
  <c r="AP301" i="4" s="1"/>
  <c r="AP302" i="4" s="1"/>
  <c r="AP303" i="4" s="1"/>
  <c r="AP304" i="4" s="1"/>
  <c r="AP305" i="4" s="1"/>
  <c r="AP306" i="4" s="1"/>
  <c r="AP307" i="4" s="1"/>
  <c r="AP308" i="4" s="1"/>
  <c r="AP309" i="4" s="1"/>
  <c r="AP310" i="4" s="1"/>
  <c r="AP311" i="4" s="1"/>
  <c r="AP312" i="4" s="1"/>
  <c r="AP313" i="4" s="1"/>
  <c r="AP314" i="4" s="1"/>
  <c r="AP315" i="4" s="1"/>
  <c r="AP316" i="4" s="1"/>
  <c r="AP317" i="4" s="1"/>
  <c r="AP318" i="4" s="1"/>
  <c r="AP319" i="4" s="1"/>
  <c r="AP320" i="4" s="1"/>
  <c r="AP321" i="4" s="1"/>
  <c r="AP322" i="4" s="1"/>
  <c r="AP323" i="4" s="1"/>
  <c r="AP324" i="4" s="1"/>
  <c r="AP325" i="4" s="1"/>
  <c r="AP326" i="4" s="1"/>
  <c r="AP327" i="4" s="1"/>
  <c r="AP328" i="4" s="1"/>
  <c r="AP329" i="4" s="1"/>
  <c r="AP330" i="4" s="1"/>
  <c r="AP331" i="4" s="1"/>
  <c r="AP332" i="4" s="1"/>
  <c r="AP333" i="4" s="1"/>
  <c r="AP334" i="4" s="1"/>
  <c r="AP335" i="4" s="1"/>
  <c r="AP336" i="4" s="1"/>
  <c r="AP337" i="4" s="1"/>
  <c r="AP338" i="4" s="1"/>
  <c r="AP339" i="4" s="1"/>
  <c r="AP340" i="4" s="1"/>
  <c r="AP341" i="4" s="1"/>
  <c r="AP342" i="4" s="1"/>
  <c r="AP343" i="4" s="1"/>
  <c r="AP344" i="4" s="1"/>
  <c r="AP345" i="4" s="1"/>
  <c r="AP346" i="4" s="1"/>
  <c r="AP347" i="4" s="1"/>
  <c r="AP348" i="4" s="1"/>
  <c r="AP349" i="4" s="1"/>
  <c r="AP350" i="4" s="1"/>
  <c r="AP351" i="4" s="1"/>
  <c r="AP352" i="4" s="1"/>
  <c r="AP353" i="4" s="1"/>
  <c r="AP354" i="4" s="1"/>
  <c r="AP355" i="4" s="1"/>
  <c r="AP356" i="4" s="1"/>
  <c r="AP357" i="4" s="1"/>
  <c r="AP358" i="4" s="1"/>
  <c r="AP359" i="4" s="1"/>
  <c r="AP360" i="4" s="1"/>
  <c r="AP361" i="4" s="1"/>
  <c r="AP362" i="4" s="1"/>
  <c r="AP363" i="4" s="1"/>
  <c r="AP364" i="4" s="1"/>
  <c r="AP365" i="4" s="1"/>
  <c r="AP366" i="4" s="1"/>
  <c r="AP367" i="4" s="1"/>
  <c r="AP368" i="4" s="1"/>
  <c r="AP369" i="4" s="1"/>
  <c r="AP370" i="4" s="1"/>
  <c r="AP371" i="4" s="1"/>
  <c r="AP372" i="4" s="1"/>
  <c r="AP373" i="4" s="1"/>
  <c r="AP374" i="4" s="1"/>
  <c r="AP375" i="4" s="1"/>
  <c r="AP376" i="4" s="1"/>
  <c r="AP377" i="4" s="1"/>
  <c r="AP378" i="4" s="1"/>
  <c r="AP379" i="4" s="1"/>
  <c r="AP380" i="4" s="1"/>
  <c r="AP381" i="4" s="1"/>
  <c r="AP15" i="4" s="1"/>
  <c r="BA31" i="4" s="1"/>
  <c r="AP5" i="4"/>
  <c r="C136" i="4"/>
  <c r="C309" i="4"/>
  <c r="C269" i="4"/>
  <c r="B233" i="4"/>
  <c r="C77" i="4"/>
  <c r="B297" i="4"/>
  <c r="B254" i="4"/>
  <c r="C349" i="4"/>
  <c r="C168" i="4"/>
  <c r="B229" i="4"/>
  <c r="C284" i="4"/>
  <c r="B375" i="4"/>
  <c r="C153" i="4"/>
  <c r="C60" i="4"/>
  <c r="B311" i="4"/>
  <c r="C310" i="4"/>
  <c r="B23" i="4"/>
  <c r="B151" i="4"/>
  <c r="B333" i="4"/>
  <c r="C80" i="4"/>
  <c r="C132" i="4"/>
  <c r="B195" i="4"/>
  <c r="C175" i="4"/>
  <c r="C116" i="4"/>
  <c r="C7" i="4" s="1"/>
  <c r="C120" i="4"/>
  <c r="C144" i="4"/>
  <c r="B363" i="4"/>
  <c r="C174" i="4"/>
  <c r="C353" i="4"/>
  <c r="C237" i="4"/>
  <c r="B178" i="4"/>
  <c r="C345" i="4"/>
  <c r="C188" i="4"/>
  <c r="C54" i="4"/>
  <c r="B381" i="4"/>
  <c r="B380" i="4"/>
  <c r="B267" i="4"/>
  <c r="C290" i="4"/>
  <c r="C357" i="4"/>
  <c r="C137" i="4"/>
  <c r="B350" i="4"/>
  <c r="C246" i="4"/>
  <c r="B317" i="4"/>
  <c r="B374" i="4"/>
  <c r="C123" i="4"/>
  <c r="B69" i="4"/>
  <c r="B301" i="4"/>
  <c r="C157" i="4"/>
  <c r="B224" i="4"/>
  <c r="B93" i="4"/>
  <c r="B163" i="4"/>
  <c r="B72" i="4"/>
  <c r="C126" i="4"/>
  <c r="B88" i="4"/>
  <c r="B236" i="4"/>
  <c r="B298" i="4"/>
  <c r="B336" i="4"/>
  <c r="C40" i="4"/>
  <c r="B266" i="4"/>
  <c r="B312" i="4"/>
  <c r="C241" i="4"/>
  <c r="B231" i="4"/>
  <c r="B289" i="4"/>
  <c r="B300" i="4"/>
  <c r="B147" i="4"/>
  <c r="C56" i="4"/>
  <c r="C190" i="4"/>
  <c r="C36" i="4"/>
  <c r="C338" i="4"/>
  <c r="B79" i="4"/>
  <c r="B87" i="4"/>
  <c r="C61" i="4"/>
  <c r="C46" i="4"/>
  <c r="C42" i="4"/>
  <c r="B348" i="4"/>
  <c r="B362" i="4"/>
  <c r="B99" i="4"/>
  <c r="B24" i="4"/>
  <c r="C282" i="4"/>
  <c r="C68" i="4"/>
  <c r="C214" i="4"/>
  <c r="C257" i="4"/>
  <c r="B29" i="4"/>
  <c r="B272" i="4"/>
  <c r="B303" i="4"/>
  <c r="C251" i="4"/>
  <c r="B129" i="4"/>
  <c r="B228" i="4"/>
  <c r="B245" i="4"/>
  <c r="B332" i="4"/>
  <c r="B205" i="4"/>
  <c r="B89" i="4"/>
  <c r="C103" i="4"/>
  <c r="B181" i="4"/>
  <c r="B67" i="4"/>
  <c r="C51" i="4"/>
  <c r="C83" i="4"/>
  <c r="B263" i="4"/>
  <c r="B100" i="4"/>
  <c r="B19" i="4"/>
  <c r="C176" i="4"/>
  <c r="B262" i="4"/>
  <c r="B277" i="4"/>
  <c r="C341" i="4"/>
  <c r="C33" i="4"/>
  <c r="C299" i="4"/>
  <c r="B210" i="4"/>
  <c r="B119" i="4"/>
  <c r="B327" i="4"/>
  <c r="B133" i="4"/>
  <c r="C135" i="4"/>
  <c r="C223" i="4"/>
  <c r="B342" i="4"/>
  <c r="B148" i="4"/>
  <c r="B306" i="4"/>
  <c r="B364" i="4"/>
  <c r="B239" i="4"/>
  <c r="B124" i="4"/>
  <c r="B218" i="4"/>
  <c r="C200" i="4"/>
  <c r="C185" i="4"/>
  <c r="B206" i="4"/>
  <c r="B115" i="4"/>
  <c r="C189" i="4"/>
  <c r="C92" i="4"/>
  <c r="C84" i="4"/>
  <c r="B265" i="4"/>
  <c r="C373" i="4"/>
  <c r="C280" i="4"/>
  <c r="B355" i="4"/>
  <c r="B74" i="4"/>
  <c r="B220" i="4"/>
  <c r="C376" i="4"/>
  <c r="B95" i="4"/>
  <c r="B52" i="4"/>
  <c r="C274" i="4"/>
  <c r="B91" i="4"/>
  <c r="B329" i="4"/>
  <c r="C17" i="4"/>
  <c r="B17" i="4"/>
  <c r="B314" i="4"/>
  <c r="B117" i="4"/>
  <c r="B307" i="4"/>
  <c r="C276" i="4"/>
  <c r="C58" i="4"/>
  <c r="B130" i="4"/>
  <c r="B155" i="4"/>
  <c r="B102" i="4"/>
  <c r="B145" i="4"/>
  <c r="B308" i="4"/>
  <c r="B48" i="4"/>
  <c r="B179" i="4"/>
  <c r="B81" i="4"/>
  <c r="B170" i="4"/>
  <c r="B256" i="4"/>
  <c r="C166" i="4"/>
  <c r="B158" i="4"/>
  <c r="B288" i="4"/>
  <c r="B111" i="4"/>
  <c r="C196" i="4"/>
  <c r="C319" i="4"/>
  <c r="C339" i="4"/>
  <c r="C28" i="4"/>
  <c r="C18" i="4"/>
  <c r="C90" i="4"/>
  <c r="C22" i="4"/>
  <c r="B114" i="4"/>
  <c r="C76" i="4"/>
  <c r="B59" i="4"/>
  <c r="B134" i="4"/>
  <c r="B304" i="4"/>
  <c r="B138" i="4"/>
  <c r="C173" i="4"/>
  <c r="B354" i="4"/>
  <c r="B160" i="4"/>
  <c r="C271" i="4"/>
  <c r="C283" i="4"/>
  <c r="C217" i="4"/>
  <c r="B198" i="4"/>
  <c r="C340" i="4"/>
  <c r="C165" i="4"/>
  <c r="B244" i="4"/>
  <c r="B359" i="4"/>
  <c r="C85" i="4"/>
  <c r="C201" i="4"/>
  <c r="B268" i="4"/>
  <c r="C232" i="4"/>
  <c r="B347" i="4"/>
  <c r="B372" i="4"/>
  <c r="B169" i="4"/>
  <c r="C169" i="4"/>
  <c r="C253" i="4"/>
  <c r="C366" i="4"/>
  <c r="C250" i="4"/>
  <c r="C273" i="4"/>
  <c r="B252" i="4"/>
  <c r="C243" i="4"/>
  <c r="B240" i="4"/>
  <c r="B122" i="4"/>
  <c r="C295" i="4"/>
  <c r="C371" i="4"/>
  <c r="B320" i="4"/>
  <c r="B295" i="4"/>
  <c r="C286" i="4"/>
  <c r="C21" i="4"/>
  <c r="B182" i="4"/>
  <c r="B249" i="4"/>
  <c r="C156" i="4"/>
  <c r="B159" i="4"/>
  <c r="C66" i="4"/>
  <c r="B313" i="4"/>
  <c r="B86" i="4"/>
  <c r="B193" i="4"/>
  <c r="C97" i="4"/>
  <c r="B209" i="4"/>
  <c r="C37" i="4"/>
  <c r="B98" i="4"/>
  <c r="C238" i="4"/>
  <c r="C150" i="4"/>
  <c r="B337" i="4"/>
  <c r="B321" i="4"/>
  <c r="B194" i="4"/>
  <c r="B142" i="4"/>
  <c r="B285" i="4"/>
  <c r="B186" i="4"/>
  <c r="B62" i="4"/>
  <c r="C292" i="4"/>
  <c r="B162" i="4"/>
  <c r="B26" i="4"/>
  <c r="B38" i="4"/>
  <c r="C313" i="4"/>
  <c r="C316" i="4"/>
  <c r="C328" i="4"/>
  <c r="B50" i="4"/>
  <c r="B110" i="4"/>
  <c r="E34" i="5"/>
  <c r="F34" i="5"/>
  <c r="G34" i="5"/>
  <c r="H34" i="5"/>
  <c r="D34" i="5"/>
  <c r="H10" i="5"/>
  <c r="H32" i="5"/>
  <c r="H33" i="5"/>
  <c r="F43" i="5"/>
  <c r="E43" i="5"/>
  <c r="D43" i="5"/>
  <c r="F2" i="5"/>
  <c r="F32" i="5" s="1"/>
  <c r="G2" i="5"/>
  <c r="G32" i="5" s="1"/>
  <c r="F3" i="5"/>
  <c r="F33" i="5" s="1"/>
  <c r="G3" i="5"/>
  <c r="G33" i="5" s="1"/>
  <c r="F5" i="5"/>
  <c r="F35" i="5" s="1"/>
  <c r="G5" i="5"/>
  <c r="G35" i="5" s="1"/>
  <c r="F6" i="5"/>
  <c r="F36" i="5" s="1"/>
  <c r="F40" i="5" s="1"/>
  <c r="G6" i="5"/>
  <c r="G36" i="5" s="1"/>
  <c r="G40" i="5" s="1"/>
  <c r="F8" i="5"/>
  <c r="F37" i="5" s="1"/>
  <c r="F41" i="5" s="1"/>
  <c r="G8" i="5"/>
  <c r="G37" i="5" s="1"/>
  <c r="G41" i="5" s="1"/>
  <c r="E2" i="5"/>
  <c r="E32" i="5" s="1"/>
  <c r="E3" i="5"/>
  <c r="E33" i="5" s="1"/>
  <c r="E5" i="5"/>
  <c r="E35" i="5" s="1"/>
  <c r="E6" i="5"/>
  <c r="E36" i="5" s="1"/>
  <c r="E40" i="5" s="1"/>
  <c r="E8" i="5"/>
  <c r="E37" i="5" s="1"/>
  <c r="E41" i="5" s="1"/>
  <c r="D3" i="5"/>
  <c r="D33" i="5" s="1"/>
  <c r="D2" i="5"/>
  <c r="D32" i="5" s="1"/>
  <c r="D8" i="5"/>
  <c r="D37" i="5" s="1"/>
  <c r="D41" i="5" s="1"/>
  <c r="D5" i="5"/>
  <c r="D35" i="5" s="1"/>
  <c r="D39" i="5" s="1"/>
  <c r="D6" i="5"/>
  <c r="D36" i="5" s="1"/>
  <c r="D40" i="5" s="1"/>
  <c r="AO381" i="4"/>
  <c r="AN381" i="4"/>
  <c r="AH381" i="4"/>
  <c r="AG381" i="4"/>
  <c r="Z381" i="4"/>
  <c r="X381" i="4"/>
  <c r="AO380" i="4"/>
  <c r="AN380" i="4"/>
  <c r="AH380" i="4"/>
  <c r="AG380" i="4"/>
  <c r="Z380" i="4"/>
  <c r="X380" i="4"/>
  <c r="AO379" i="4"/>
  <c r="AN379" i="4"/>
  <c r="AH379" i="4"/>
  <c r="AG379" i="4"/>
  <c r="Z379" i="4"/>
  <c r="X379" i="4"/>
  <c r="AO378" i="4"/>
  <c r="AN378" i="4"/>
  <c r="AH378" i="4"/>
  <c r="AG378" i="4"/>
  <c r="Z378" i="4"/>
  <c r="X378" i="4"/>
  <c r="AO377" i="4"/>
  <c r="AN377" i="4"/>
  <c r="AH377" i="4"/>
  <c r="AG377" i="4"/>
  <c r="Z377" i="4"/>
  <c r="X377" i="4"/>
  <c r="AO376" i="4"/>
  <c r="AN376" i="4"/>
  <c r="AH376" i="4"/>
  <c r="AG376" i="4"/>
  <c r="Z376" i="4"/>
  <c r="X376" i="4"/>
  <c r="AO375" i="4"/>
  <c r="AN375" i="4"/>
  <c r="AH375" i="4"/>
  <c r="AG375" i="4"/>
  <c r="Z375" i="4"/>
  <c r="X375" i="4"/>
  <c r="AO374" i="4"/>
  <c r="AN374" i="4"/>
  <c r="AH374" i="4"/>
  <c r="AG374" i="4"/>
  <c r="Z374" i="4"/>
  <c r="X374" i="4"/>
  <c r="AO373" i="4"/>
  <c r="AN373" i="4"/>
  <c r="AH373" i="4"/>
  <c r="AG373" i="4"/>
  <c r="Z373" i="4"/>
  <c r="X373" i="4"/>
  <c r="AO372" i="4"/>
  <c r="AN372" i="4"/>
  <c r="AH372" i="4"/>
  <c r="AG372" i="4"/>
  <c r="Z372" i="4"/>
  <c r="X372" i="4"/>
  <c r="AO371" i="4"/>
  <c r="AN371" i="4"/>
  <c r="AH371" i="4"/>
  <c r="AG371" i="4"/>
  <c r="Z371" i="4"/>
  <c r="X371" i="4"/>
  <c r="AO370" i="4"/>
  <c r="AN370" i="4"/>
  <c r="AH370" i="4"/>
  <c r="AG370" i="4"/>
  <c r="Z370" i="4"/>
  <c r="X370" i="4"/>
  <c r="AO369" i="4"/>
  <c r="AN369" i="4"/>
  <c r="AH369" i="4"/>
  <c r="AG369" i="4"/>
  <c r="Z369" i="4"/>
  <c r="X369" i="4"/>
  <c r="AO368" i="4"/>
  <c r="AN368" i="4"/>
  <c r="AH368" i="4"/>
  <c r="AG368" i="4"/>
  <c r="Z368" i="4"/>
  <c r="X368" i="4"/>
  <c r="AO367" i="4"/>
  <c r="AN367" i="4"/>
  <c r="AH367" i="4"/>
  <c r="AG367" i="4"/>
  <c r="Z367" i="4"/>
  <c r="X367" i="4"/>
  <c r="AO366" i="4"/>
  <c r="AN366" i="4"/>
  <c r="AH366" i="4"/>
  <c r="AG366" i="4"/>
  <c r="Z366" i="4"/>
  <c r="X366" i="4"/>
  <c r="AO365" i="4"/>
  <c r="AN365" i="4"/>
  <c r="AH365" i="4"/>
  <c r="AG365" i="4"/>
  <c r="Z365" i="4"/>
  <c r="X365" i="4"/>
  <c r="AO364" i="4"/>
  <c r="AN364" i="4"/>
  <c r="AH364" i="4"/>
  <c r="AG364" i="4"/>
  <c r="Z364" i="4"/>
  <c r="X364" i="4"/>
  <c r="AO363" i="4"/>
  <c r="AN363" i="4"/>
  <c r="AH363" i="4"/>
  <c r="AG363" i="4"/>
  <c r="Z363" i="4"/>
  <c r="X363" i="4"/>
  <c r="AO362" i="4"/>
  <c r="AN362" i="4"/>
  <c r="AH362" i="4"/>
  <c r="AG362" i="4"/>
  <c r="Z362" i="4"/>
  <c r="X362" i="4"/>
  <c r="AO361" i="4"/>
  <c r="AN361" i="4"/>
  <c r="AH361" i="4"/>
  <c r="AG361" i="4"/>
  <c r="Z361" i="4"/>
  <c r="X361" i="4"/>
  <c r="AO360" i="4"/>
  <c r="AN360" i="4"/>
  <c r="AH360" i="4"/>
  <c r="AG360" i="4"/>
  <c r="Z360" i="4"/>
  <c r="X360" i="4"/>
  <c r="AQ15" i="4"/>
  <c r="AO359" i="4"/>
  <c r="AN359" i="4"/>
  <c r="AH359" i="4"/>
  <c r="AG359" i="4"/>
  <c r="Z359" i="4"/>
  <c r="X359" i="4"/>
  <c r="AO358" i="4"/>
  <c r="AN358" i="4"/>
  <c r="AH358" i="4"/>
  <c r="AG358" i="4"/>
  <c r="Z358" i="4"/>
  <c r="X358" i="4"/>
  <c r="AO357" i="4"/>
  <c r="AN357" i="4"/>
  <c r="AH357" i="4"/>
  <c r="AG357" i="4"/>
  <c r="Z357" i="4"/>
  <c r="X357" i="4"/>
  <c r="AO356" i="4"/>
  <c r="AN356" i="4"/>
  <c r="AH356" i="4"/>
  <c r="AG356" i="4"/>
  <c r="Z356" i="4"/>
  <c r="X356" i="4"/>
  <c r="AO355" i="4"/>
  <c r="AN355" i="4"/>
  <c r="AH355" i="4"/>
  <c r="AG355" i="4"/>
  <c r="Z355" i="4"/>
  <c r="X355" i="4"/>
  <c r="AO354" i="4"/>
  <c r="AN354" i="4"/>
  <c r="AH354" i="4"/>
  <c r="AG354" i="4"/>
  <c r="Z354" i="4"/>
  <c r="X354" i="4"/>
  <c r="AO353" i="4"/>
  <c r="AN353" i="4"/>
  <c r="AH353" i="4"/>
  <c r="AG353" i="4"/>
  <c r="Z353" i="4"/>
  <c r="X353" i="4"/>
  <c r="AO352" i="4"/>
  <c r="AN352" i="4"/>
  <c r="AH352" i="4"/>
  <c r="AG352" i="4"/>
  <c r="Z352" i="4"/>
  <c r="X352" i="4"/>
  <c r="AO351" i="4"/>
  <c r="AN351" i="4"/>
  <c r="AH351" i="4"/>
  <c r="AH15" i="4" s="1"/>
  <c r="AG351" i="4"/>
  <c r="Z351" i="4"/>
  <c r="X351" i="4"/>
  <c r="AO350" i="4"/>
  <c r="AN350" i="4"/>
  <c r="AH350" i="4"/>
  <c r="AG350" i="4"/>
  <c r="Z350" i="4"/>
  <c r="X350" i="4"/>
  <c r="AO349" i="4"/>
  <c r="AN349" i="4"/>
  <c r="AH349" i="4"/>
  <c r="AG349" i="4"/>
  <c r="Z349" i="4"/>
  <c r="X349" i="4"/>
  <c r="AO348" i="4"/>
  <c r="AN348" i="4"/>
  <c r="AH348" i="4"/>
  <c r="AG348" i="4"/>
  <c r="Z348" i="4"/>
  <c r="X348" i="4"/>
  <c r="AO347" i="4"/>
  <c r="AN347" i="4"/>
  <c r="AH347" i="4"/>
  <c r="AG347" i="4"/>
  <c r="Z347" i="4"/>
  <c r="X347" i="4"/>
  <c r="AO346" i="4"/>
  <c r="AN346" i="4"/>
  <c r="AH346" i="4"/>
  <c r="AG346" i="4"/>
  <c r="Z346" i="4"/>
  <c r="X346" i="4"/>
  <c r="AO345" i="4"/>
  <c r="AN345" i="4"/>
  <c r="AH345" i="4"/>
  <c r="AG345" i="4"/>
  <c r="Z345" i="4"/>
  <c r="X345" i="4"/>
  <c r="AO344" i="4"/>
  <c r="AN344" i="4"/>
  <c r="AH344" i="4"/>
  <c r="AG344" i="4"/>
  <c r="Z344" i="4"/>
  <c r="X344" i="4"/>
  <c r="AO343" i="4"/>
  <c r="AN343" i="4"/>
  <c r="AH343" i="4"/>
  <c r="AG343" i="4"/>
  <c r="Z343" i="4"/>
  <c r="X343" i="4"/>
  <c r="AO342" i="4"/>
  <c r="AN342" i="4"/>
  <c r="AH342" i="4"/>
  <c r="AG342" i="4"/>
  <c r="Z342" i="4"/>
  <c r="X342" i="4"/>
  <c r="AO341" i="4"/>
  <c r="AN341" i="4"/>
  <c r="AH341" i="4"/>
  <c r="AG341" i="4"/>
  <c r="Z341" i="4"/>
  <c r="X341" i="4"/>
  <c r="AO340" i="4"/>
  <c r="AN340" i="4"/>
  <c r="AH340" i="4"/>
  <c r="AG340" i="4"/>
  <c r="Z340" i="4"/>
  <c r="X340" i="4"/>
  <c r="AO339" i="4"/>
  <c r="AN339" i="4"/>
  <c r="AH339" i="4"/>
  <c r="AG339" i="4"/>
  <c r="Z339" i="4"/>
  <c r="X339" i="4"/>
  <c r="AO338" i="4"/>
  <c r="AN338" i="4"/>
  <c r="AH338" i="4"/>
  <c r="AG338" i="4"/>
  <c r="Z338" i="4"/>
  <c r="X338" i="4"/>
  <c r="AO337" i="4"/>
  <c r="AN337" i="4"/>
  <c r="AH337" i="4"/>
  <c r="AG337" i="4"/>
  <c r="Z337" i="4"/>
  <c r="X337" i="4"/>
  <c r="AO336" i="4"/>
  <c r="AN336" i="4"/>
  <c r="AH336" i="4"/>
  <c r="AG336" i="4"/>
  <c r="Z336" i="4"/>
  <c r="X336" i="4"/>
  <c r="AO335" i="4"/>
  <c r="AN335" i="4"/>
  <c r="AH335" i="4"/>
  <c r="AG335" i="4"/>
  <c r="Z335" i="4"/>
  <c r="X335" i="4"/>
  <c r="AO334" i="4"/>
  <c r="AN334" i="4"/>
  <c r="AH334" i="4"/>
  <c r="AG334" i="4"/>
  <c r="Z334" i="4"/>
  <c r="X334" i="4"/>
  <c r="AO333" i="4"/>
  <c r="AN333" i="4"/>
  <c r="AH333" i="4"/>
  <c r="AG333" i="4"/>
  <c r="Z333" i="4"/>
  <c r="X333" i="4"/>
  <c r="AO332" i="4"/>
  <c r="AN332" i="4"/>
  <c r="AH332" i="4"/>
  <c r="AG332" i="4"/>
  <c r="Z332" i="4"/>
  <c r="X332" i="4"/>
  <c r="AO331" i="4"/>
  <c r="AN331" i="4"/>
  <c r="AH331" i="4"/>
  <c r="AG331" i="4"/>
  <c r="Z331" i="4"/>
  <c r="X331" i="4"/>
  <c r="AO330" i="4"/>
  <c r="AN330" i="4"/>
  <c r="AH330" i="4"/>
  <c r="AG330" i="4"/>
  <c r="Z330" i="4"/>
  <c r="X330" i="4"/>
  <c r="AO329" i="4"/>
  <c r="AN329" i="4"/>
  <c r="AH329" i="4"/>
  <c r="AG329" i="4"/>
  <c r="Z329" i="4"/>
  <c r="X329" i="4"/>
  <c r="AO328" i="4"/>
  <c r="AN328" i="4"/>
  <c r="AH328" i="4"/>
  <c r="AG328" i="4"/>
  <c r="Z328" i="4"/>
  <c r="X328" i="4"/>
  <c r="AO327" i="4"/>
  <c r="AN327" i="4"/>
  <c r="AH327" i="4"/>
  <c r="AG327" i="4"/>
  <c r="Z327" i="4"/>
  <c r="X327" i="4"/>
  <c r="AO326" i="4"/>
  <c r="AN326" i="4"/>
  <c r="AH326" i="4"/>
  <c r="AG326" i="4"/>
  <c r="Z326" i="4"/>
  <c r="X326" i="4"/>
  <c r="AO325" i="4"/>
  <c r="AN325" i="4"/>
  <c r="AH325" i="4"/>
  <c r="AG325" i="4"/>
  <c r="Z325" i="4"/>
  <c r="X325" i="4"/>
  <c r="AO324" i="4"/>
  <c r="AN324" i="4"/>
  <c r="AH324" i="4"/>
  <c r="AG324" i="4"/>
  <c r="Z324" i="4"/>
  <c r="X324" i="4"/>
  <c r="AO323" i="4"/>
  <c r="AN323" i="4"/>
  <c r="AH323" i="4"/>
  <c r="AG323" i="4"/>
  <c r="Z323" i="4"/>
  <c r="X323" i="4"/>
  <c r="AO322" i="4"/>
  <c r="AN322" i="4"/>
  <c r="AH322" i="4"/>
  <c r="AG322" i="4"/>
  <c r="Z322" i="4"/>
  <c r="X322" i="4"/>
  <c r="AO321" i="4"/>
  <c r="AN321" i="4"/>
  <c r="AH321" i="4"/>
  <c r="AG321" i="4"/>
  <c r="Z321" i="4"/>
  <c r="X321" i="4"/>
  <c r="AO320" i="4"/>
  <c r="AN320" i="4"/>
  <c r="AH320" i="4"/>
  <c r="AG320" i="4"/>
  <c r="Z320" i="4"/>
  <c r="X320" i="4"/>
  <c r="AO319" i="4"/>
  <c r="AN319" i="4"/>
  <c r="AH319" i="4"/>
  <c r="AG319" i="4"/>
  <c r="Z319" i="4"/>
  <c r="X319" i="4"/>
  <c r="AO318" i="4"/>
  <c r="AN318" i="4"/>
  <c r="AH318" i="4"/>
  <c r="AG318" i="4"/>
  <c r="Z318" i="4"/>
  <c r="X318" i="4"/>
  <c r="AO317" i="4"/>
  <c r="AN317" i="4"/>
  <c r="AH317" i="4"/>
  <c r="AG317" i="4"/>
  <c r="Z317" i="4"/>
  <c r="X317" i="4"/>
  <c r="AO316" i="4"/>
  <c r="AN316" i="4"/>
  <c r="AH316" i="4"/>
  <c r="AG316" i="4"/>
  <c r="Z316" i="4"/>
  <c r="X316" i="4"/>
  <c r="AO315" i="4"/>
  <c r="AN315" i="4"/>
  <c r="AH315" i="4"/>
  <c r="AG315" i="4"/>
  <c r="Z315" i="4"/>
  <c r="X315" i="4"/>
  <c r="AO314" i="4"/>
  <c r="AN314" i="4"/>
  <c r="AH314" i="4"/>
  <c r="AG314" i="4"/>
  <c r="Z314" i="4"/>
  <c r="X314" i="4"/>
  <c r="AO313" i="4"/>
  <c r="AN313" i="4"/>
  <c r="AH313" i="4"/>
  <c r="AG313" i="4"/>
  <c r="Z313" i="4"/>
  <c r="X313" i="4"/>
  <c r="AO312" i="4"/>
  <c r="AN312" i="4"/>
  <c r="AH312" i="4"/>
  <c r="AG312" i="4"/>
  <c r="Z312" i="4"/>
  <c r="X312" i="4"/>
  <c r="AO311" i="4"/>
  <c r="AN311" i="4"/>
  <c r="AH311" i="4"/>
  <c r="AG311" i="4"/>
  <c r="Z311" i="4"/>
  <c r="X311" i="4"/>
  <c r="AO310" i="4"/>
  <c r="AN310" i="4"/>
  <c r="AH310" i="4"/>
  <c r="AG310" i="4"/>
  <c r="Z310" i="4"/>
  <c r="X310" i="4"/>
  <c r="AO309" i="4"/>
  <c r="AN309" i="4"/>
  <c r="AH309" i="4"/>
  <c r="AG309" i="4"/>
  <c r="Z309" i="4"/>
  <c r="X309" i="4"/>
  <c r="AO308" i="4"/>
  <c r="AN308" i="4"/>
  <c r="AH308" i="4"/>
  <c r="AG308" i="4"/>
  <c r="Z308" i="4"/>
  <c r="X308" i="4"/>
  <c r="AO307" i="4"/>
  <c r="AN307" i="4"/>
  <c r="AH307" i="4"/>
  <c r="AG307" i="4"/>
  <c r="Z307" i="4"/>
  <c r="X307" i="4"/>
  <c r="AO306" i="4"/>
  <c r="AN306" i="4"/>
  <c r="AH306" i="4"/>
  <c r="AG306" i="4"/>
  <c r="Z306" i="4"/>
  <c r="X306" i="4"/>
  <c r="AO305" i="4"/>
  <c r="AN305" i="4"/>
  <c r="AH305" i="4"/>
  <c r="AG305" i="4"/>
  <c r="Z305" i="4"/>
  <c r="X305" i="4"/>
  <c r="AO304" i="4"/>
  <c r="AN304" i="4"/>
  <c r="AH304" i="4"/>
  <c r="AG304" i="4"/>
  <c r="Z304" i="4"/>
  <c r="X304" i="4"/>
  <c r="AO303" i="4"/>
  <c r="AN303" i="4"/>
  <c r="AH303" i="4"/>
  <c r="AG303" i="4"/>
  <c r="Z303" i="4"/>
  <c r="X303" i="4"/>
  <c r="AO302" i="4"/>
  <c r="AN302" i="4"/>
  <c r="AH302" i="4"/>
  <c r="AG302" i="4"/>
  <c r="Z302" i="4"/>
  <c r="X302" i="4"/>
  <c r="AO301" i="4"/>
  <c r="AN301" i="4"/>
  <c r="AH301" i="4"/>
  <c r="AG301" i="4"/>
  <c r="Z301" i="4"/>
  <c r="X301" i="4"/>
  <c r="AO300" i="4"/>
  <c r="AN300" i="4"/>
  <c r="AH300" i="4"/>
  <c r="AG300" i="4"/>
  <c r="Z300" i="4"/>
  <c r="X300" i="4"/>
  <c r="AO299" i="4"/>
  <c r="AN299" i="4"/>
  <c r="AH299" i="4"/>
  <c r="AG299" i="4"/>
  <c r="Z299" i="4"/>
  <c r="X299" i="4"/>
  <c r="AO298" i="4"/>
  <c r="AN298" i="4"/>
  <c r="AH298" i="4"/>
  <c r="AG298" i="4"/>
  <c r="Z298" i="4"/>
  <c r="X298" i="4"/>
  <c r="AO297" i="4"/>
  <c r="AN297" i="4"/>
  <c r="AH297" i="4"/>
  <c r="AG297" i="4"/>
  <c r="Z297" i="4"/>
  <c r="X297" i="4"/>
  <c r="AO296" i="4"/>
  <c r="AN296" i="4"/>
  <c r="AH296" i="4"/>
  <c r="AG296" i="4"/>
  <c r="Z296" i="4"/>
  <c r="X296" i="4"/>
  <c r="AO295" i="4"/>
  <c r="AN295" i="4"/>
  <c r="AH295" i="4"/>
  <c r="AG295" i="4"/>
  <c r="Z295" i="4"/>
  <c r="X295" i="4"/>
  <c r="AQ13" i="4"/>
  <c r="AO294" i="4"/>
  <c r="AN294" i="4"/>
  <c r="AN13" i="4" s="1"/>
  <c r="AH294" i="4"/>
  <c r="AG294" i="4"/>
  <c r="Z294" i="4"/>
  <c r="X294" i="4"/>
  <c r="AO293" i="4"/>
  <c r="AN293" i="4"/>
  <c r="AH293" i="4"/>
  <c r="AG293" i="4"/>
  <c r="Z293" i="4"/>
  <c r="X293" i="4"/>
  <c r="AO292" i="4"/>
  <c r="AN292" i="4"/>
  <c r="AH292" i="4"/>
  <c r="AG292" i="4"/>
  <c r="Z292" i="4"/>
  <c r="X292" i="4"/>
  <c r="AO291" i="4"/>
  <c r="AN291" i="4"/>
  <c r="AH291" i="4"/>
  <c r="AG291" i="4"/>
  <c r="Z291" i="4"/>
  <c r="X291" i="4"/>
  <c r="AO290" i="4"/>
  <c r="AN290" i="4"/>
  <c r="AH290" i="4"/>
  <c r="AG290" i="4"/>
  <c r="Z290" i="4"/>
  <c r="X290" i="4"/>
  <c r="AO289" i="4"/>
  <c r="AN289" i="4"/>
  <c r="AH289" i="4"/>
  <c r="AG289" i="4"/>
  <c r="Z289" i="4"/>
  <c r="X289" i="4"/>
  <c r="AO288" i="4"/>
  <c r="AN288" i="4"/>
  <c r="AH288" i="4"/>
  <c r="AG288" i="4"/>
  <c r="Z288" i="4"/>
  <c r="X288" i="4"/>
  <c r="AO287" i="4"/>
  <c r="AN287" i="4"/>
  <c r="AH287" i="4"/>
  <c r="AG287" i="4"/>
  <c r="Z287" i="4"/>
  <c r="X287" i="4"/>
  <c r="AO286" i="4"/>
  <c r="AN286" i="4"/>
  <c r="AH286" i="4"/>
  <c r="AG286" i="4"/>
  <c r="Z286" i="4"/>
  <c r="X286" i="4"/>
  <c r="AO285" i="4"/>
  <c r="AN285" i="4"/>
  <c r="AH285" i="4"/>
  <c r="AG285" i="4"/>
  <c r="Z285" i="4"/>
  <c r="X285" i="4"/>
  <c r="AO284" i="4"/>
  <c r="AN284" i="4"/>
  <c r="AH284" i="4"/>
  <c r="AG284" i="4"/>
  <c r="Z284" i="4"/>
  <c r="X284" i="4"/>
  <c r="AO283" i="4"/>
  <c r="AN283" i="4"/>
  <c r="AH283" i="4"/>
  <c r="AG283" i="4"/>
  <c r="Z283" i="4"/>
  <c r="X283" i="4"/>
  <c r="AO282" i="4"/>
  <c r="AN282" i="4"/>
  <c r="AH282" i="4"/>
  <c r="AG282" i="4"/>
  <c r="Z282" i="4"/>
  <c r="X282" i="4"/>
  <c r="AO281" i="4"/>
  <c r="AN281" i="4"/>
  <c r="AH281" i="4"/>
  <c r="AG281" i="4"/>
  <c r="Z281" i="4"/>
  <c r="X281" i="4"/>
  <c r="AO280" i="4"/>
  <c r="AN280" i="4"/>
  <c r="AH280" i="4"/>
  <c r="AG280" i="4"/>
  <c r="Z280" i="4"/>
  <c r="X280" i="4"/>
  <c r="AO279" i="4"/>
  <c r="AN279" i="4"/>
  <c r="AH279" i="4"/>
  <c r="AG279" i="4"/>
  <c r="Z279" i="4"/>
  <c r="X279" i="4"/>
  <c r="AO278" i="4"/>
  <c r="AN278" i="4"/>
  <c r="AH278" i="4"/>
  <c r="AG278" i="4"/>
  <c r="Z278" i="4"/>
  <c r="X278" i="4"/>
  <c r="AO277" i="4"/>
  <c r="AN277" i="4"/>
  <c r="AH277" i="4"/>
  <c r="AG277" i="4"/>
  <c r="Z277" i="4"/>
  <c r="X277" i="4"/>
  <c r="AO276" i="4"/>
  <c r="AN276" i="4"/>
  <c r="AH276" i="4"/>
  <c r="AG276" i="4"/>
  <c r="Z276" i="4"/>
  <c r="X276" i="4"/>
  <c r="AO275" i="4"/>
  <c r="AN275" i="4"/>
  <c r="AH275" i="4"/>
  <c r="AG275" i="4"/>
  <c r="Z275" i="4"/>
  <c r="X275" i="4"/>
  <c r="AO274" i="4"/>
  <c r="AN274" i="4"/>
  <c r="AH274" i="4"/>
  <c r="AG274" i="4"/>
  <c r="Z274" i="4"/>
  <c r="X274" i="4"/>
  <c r="AO273" i="4"/>
  <c r="AN273" i="4"/>
  <c r="AH273" i="4"/>
  <c r="AG273" i="4"/>
  <c r="Z273" i="4"/>
  <c r="X273" i="4"/>
  <c r="AO272" i="4"/>
  <c r="AN272" i="4"/>
  <c r="AH272" i="4"/>
  <c r="AG272" i="4"/>
  <c r="Z272" i="4"/>
  <c r="X272" i="4"/>
  <c r="AO271" i="4"/>
  <c r="AN271" i="4"/>
  <c r="AH271" i="4"/>
  <c r="AG271" i="4"/>
  <c r="Z271" i="4"/>
  <c r="X271" i="4"/>
  <c r="AO270" i="4"/>
  <c r="AN270" i="4"/>
  <c r="AH270" i="4"/>
  <c r="AG270" i="4"/>
  <c r="Z270" i="4"/>
  <c r="X270" i="4"/>
  <c r="AO269" i="4"/>
  <c r="AN269" i="4"/>
  <c r="AH269" i="4"/>
  <c r="AG269" i="4"/>
  <c r="Z269" i="4"/>
  <c r="X269" i="4"/>
  <c r="AO268" i="4"/>
  <c r="AN268" i="4"/>
  <c r="AH268" i="4"/>
  <c r="AG268" i="4"/>
  <c r="Z268" i="4"/>
  <c r="X268" i="4"/>
  <c r="AO267" i="4"/>
  <c r="AN267" i="4"/>
  <c r="AH267" i="4"/>
  <c r="AH12" i="4" s="1"/>
  <c r="AG267" i="4"/>
  <c r="Z267" i="4"/>
  <c r="X267" i="4"/>
  <c r="AO266" i="4"/>
  <c r="AN266" i="4"/>
  <c r="AH266" i="4"/>
  <c r="AG266" i="4"/>
  <c r="Z266" i="4"/>
  <c r="X266" i="4"/>
  <c r="AO265" i="4"/>
  <c r="AN265" i="4"/>
  <c r="AH265" i="4"/>
  <c r="AG265" i="4"/>
  <c r="Z265" i="4"/>
  <c r="X265" i="4"/>
  <c r="AO264" i="4"/>
  <c r="AN264" i="4"/>
  <c r="AH264" i="4"/>
  <c r="AG264" i="4"/>
  <c r="Z264" i="4"/>
  <c r="X264" i="4"/>
  <c r="AO263" i="4"/>
  <c r="AN263" i="4"/>
  <c r="AH263" i="4"/>
  <c r="AG263" i="4"/>
  <c r="Z263" i="4"/>
  <c r="X263" i="4"/>
  <c r="AO262" i="4"/>
  <c r="AN262" i="4"/>
  <c r="AH262" i="4"/>
  <c r="AG262" i="4"/>
  <c r="Z262" i="4"/>
  <c r="X262" i="4"/>
  <c r="AO261" i="4"/>
  <c r="AN261" i="4"/>
  <c r="AH261" i="4"/>
  <c r="AG261" i="4"/>
  <c r="Z261" i="4"/>
  <c r="X261" i="4"/>
  <c r="AO260" i="4"/>
  <c r="AN260" i="4"/>
  <c r="AH260" i="4"/>
  <c r="AG260" i="4"/>
  <c r="Z260" i="4"/>
  <c r="X260" i="4"/>
  <c r="AO259" i="4"/>
  <c r="AN259" i="4"/>
  <c r="AH259" i="4"/>
  <c r="AG259" i="4"/>
  <c r="Z259" i="4"/>
  <c r="X259" i="4"/>
  <c r="AO258" i="4"/>
  <c r="AN258" i="4"/>
  <c r="AH258" i="4"/>
  <c r="AG258" i="4"/>
  <c r="Z258" i="4"/>
  <c r="X258" i="4"/>
  <c r="AO257" i="4"/>
  <c r="AN257" i="4"/>
  <c r="AH257" i="4"/>
  <c r="AG257" i="4"/>
  <c r="Z257" i="4"/>
  <c r="X257" i="4"/>
  <c r="AO256" i="4"/>
  <c r="AN256" i="4"/>
  <c r="AH256" i="4"/>
  <c r="AG256" i="4"/>
  <c r="Z256" i="4"/>
  <c r="X256" i="4"/>
  <c r="AO255" i="4"/>
  <c r="AN255" i="4"/>
  <c r="AH255" i="4"/>
  <c r="AG255" i="4"/>
  <c r="Z255" i="4"/>
  <c r="X255" i="4"/>
  <c r="AO254" i="4"/>
  <c r="AN254" i="4"/>
  <c r="AH254" i="4"/>
  <c r="AG254" i="4"/>
  <c r="Z254" i="4"/>
  <c r="X254" i="4"/>
  <c r="AO253" i="4"/>
  <c r="AN253" i="4"/>
  <c r="AH253" i="4"/>
  <c r="AG253" i="4"/>
  <c r="Z253" i="4"/>
  <c r="X253" i="4"/>
  <c r="AO252" i="4"/>
  <c r="AN252" i="4"/>
  <c r="AH252" i="4"/>
  <c r="AG252" i="4"/>
  <c r="Z252" i="4"/>
  <c r="X252" i="4"/>
  <c r="AO251" i="4"/>
  <c r="AN251" i="4"/>
  <c r="AH251" i="4"/>
  <c r="AG251" i="4"/>
  <c r="Z251" i="4"/>
  <c r="X251" i="4"/>
  <c r="AO250" i="4"/>
  <c r="AN250" i="4"/>
  <c r="AH250" i="4"/>
  <c r="AG250" i="4"/>
  <c r="Z250" i="4"/>
  <c r="X250" i="4"/>
  <c r="AO249" i="4"/>
  <c r="AN249" i="4"/>
  <c r="AH249" i="4"/>
  <c r="AG249" i="4"/>
  <c r="Z249" i="4"/>
  <c r="X249" i="4"/>
  <c r="AO248" i="4"/>
  <c r="AN248" i="4"/>
  <c r="AH248" i="4"/>
  <c r="AG248" i="4"/>
  <c r="Z248" i="4"/>
  <c r="X248" i="4"/>
  <c r="AO247" i="4"/>
  <c r="AN247" i="4"/>
  <c r="AH247" i="4"/>
  <c r="AG247" i="4"/>
  <c r="Z247" i="4"/>
  <c r="X247" i="4"/>
  <c r="AO246" i="4"/>
  <c r="AN246" i="4"/>
  <c r="AH246" i="4"/>
  <c r="AG246" i="4"/>
  <c r="Z246" i="4"/>
  <c r="X246" i="4"/>
  <c r="AO245" i="4"/>
  <c r="AN245" i="4"/>
  <c r="AH245" i="4"/>
  <c r="AG245" i="4"/>
  <c r="Z245" i="4"/>
  <c r="X245" i="4"/>
  <c r="AO244" i="4"/>
  <c r="AN244" i="4"/>
  <c r="AH244" i="4"/>
  <c r="AG244" i="4"/>
  <c r="Z244" i="4"/>
  <c r="X244" i="4"/>
  <c r="AO243" i="4"/>
  <c r="AN243" i="4"/>
  <c r="AH243" i="4"/>
  <c r="AG243" i="4"/>
  <c r="Z243" i="4"/>
  <c r="X243" i="4"/>
  <c r="AO242" i="4"/>
  <c r="AN242" i="4"/>
  <c r="AH242" i="4"/>
  <c r="AG242" i="4"/>
  <c r="Z242" i="4"/>
  <c r="X242" i="4"/>
  <c r="AO241" i="4"/>
  <c r="AN241" i="4"/>
  <c r="AH241" i="4"/>
  <c r="AG241" i="4"/>
  <c r="Z241" i="4"/>
  <c r="X241" i="4"/>
  <c r="AO240" i="4"/>
  <c r="AN240" i="4"/>
  <c r="AH240" i="4"/>
  <c r="AG240" i="4"/>
  <c r="Z240" i="4"/>
  <c r="X240" i="4"/>
  <c r="AO239" i="4"/>
  <c r="AN239" i="4"/>
  <c r="AH239" i="4"/>
  <c r="AG239" i="4"/>
  <c r="Z239" i="4"/>
  <c r="X239" i="4"/>
  <c r="AO238" i="4"/>
  <c r="AN238" i="4"/>
  <c r="AH238" i="4"/>
  <c r="AG238" i="4"/>
  <c r="Z238" i="4"/>
  <c r="X238" i="4"/>
  <c r="AO237" i="4"/>
  <c r="AN237" i="4"/>
  <c r="AH237" i="4"/>
  <c r="AG237" i="4"/>
  <c r="Z237" i="4"/>
  <c r="X237" i="4"/>
  <c r="AO236" i="4"/>
  <c r="AN236" i="4"/>
  <c r="AH236" i="4"/>
  <c r="AG236" i="4"/>
  <c r="Z236" i="4"/>
  <c r="X236" i="4"/>
  <c r="AO235" i="4"/>
  <c r="AN235" i="4"/>
  <c r="AH235" i="4"/>
  <c r="AG235" i="4"/>
  <c r="Z235" i="4"/>
  <c r="X235" i="4"/>
  <c r="AO234" i="4"/>
  <c r="AN234" i="4"/>
  <c r="AH234" i="4"/>
  <c r="AG234" i="4"/>
  <c r="Z234" i="4"/>
  <c r="X234" i="4"/>
  <c r="AO233" i="4"/>
  <c r="AN233" i="4"/>
  <c r="AH233" i="4"/>
  <c r="AG233" i="4"/>
  <c r="Z233" i="4"/>
  <c r="X233" i="4"/>
  <c r="AO232" i="4"/>
  <c r="AN232" i="4"/>
  <c r="AH232" i="4"/>
  <c r="AG232" i="4"/>
  <c r="Z232" i="4"/>
  <c r="X232" i="4"/>
  <c r="AO231" i="4"/>
  <c r="AN231" i="4"/>
  <c r="AH231" i="4"/>
  <c r="AG231" i="4"/>
  <c r="Z231" i="4"/>
  <c r="X231" i="4"/>
  <c r="AO230" i="4"/>
  <c r="AN230" i="4"/>
  <c r="AH230" i="4"/>
  <c r="AG230" i="4"/>
  <c r="Z230" i="4"/>
  <c r="X230" i="4"/>
  <c r="AQ11" i="4"/>
  <c r="AO229" i="4"/>
  <c r="AN229" i="4"/>
  <c r="AH229" i="4"/>
  <c r="AG229" i="4"/>
  <c r="Z229" i="4"/>
  <c r="X229" i="4"/>
  <c r="AO228" i="4"/>
  <c r="AN228" i="4"/>
  <c r="AH228" i="4"/>
  <c r="AG228" i="4"/>
  <c r="Z228" i="4"/>
  <c r="X228" i="4"/>
  <c r="AO227" i="4"/>
  <c r="AN227" i="4"/>
  <c r="AH227" i="4"/>
  <c r="AG227" i="4"/>
  <c r="Z227" i="4"/>
  <c r="X227" i="4"/>
  <c r="AO226" i="4"/>
  <c r="AN226" i="4"/>
  <c r="AH226" i="4"/>
  <c r="AG226" i="4"/>
  <c r="Z226" i="4"/>
  <c r="X226" i="4"/>
  <c r="AO225" i="4"/>
  <c r="AN225" i="4"/>
  <c r="AH225" i="4"/>
  <c r="AG225" i="4"/>
  <c r="Z225" i="4"/>
  <c r="X225" i="4"/>
  <c r="AO224" i="4"/>
  <c r="AN224" i="4"/>
  <c r="AH224" i="4"/>
  <c r="AG224" i="4"/>
  <c r="Z224" i="4"/>
  <c r="X224" i="4"/>
  <c r="AO223" i="4"/>
  <c r="AN223" i="4"/>
  <c r="AH223" i="4"/>
  <c r="AG223" i="4"/>
  <c r="Z223" i="4"/>
  <c r="X223" i="4"/>
  <c r="AO222" i="4"/>
  <c r="AN222" i="4"/>
  <c r="AH222" i="4"/>
  <c r="AG222" i="4"/>
  <c r="Z222" i="4"/>
  <c r="X222" i="4"/>
  <c r="AO221" i="4"/>
  <c r="AN221" i="4"/>
  <c r="AH221" i="4"/>
  <c r="AG221" i="4"/>
  <c r="Z221" i="4"/>
  <c r="X221" i="4"/>
  <c r="AO220" i="4"/>
  <c r="AN220" i="4"/>
  <c r="AH220" i="4"/>
  <c r="AG220" i="4"/>
  <c r="Z220" i="4"/>
  <c r="X220" i="4"/>
  <c r="AO219" i="4"/>
  <c r="AN219" i="4"/>
  <c r="AH219" i="4"/>
  <c r="AG219" i="4"/>
  <c r="Z219" i="4"/>
  <c r="X219" i="4"/>
  <c r="AO218" i="4"/>
  <c r="AN218" i="4"/>
  <c r="AH218" i="4"/>
  <c r="AG218" i="4"/>
  <c r="Z218" i="4"/>
  <c r="X218" i="4"/>
  <c r="AO217" i="4"/>
  <c r="AN217" i="4"/>
  <c r="AH217" i="4"/>
  <c r="AG217" i="4"/>
  <c r="Z217" i="4"/>
  <c r="X217" i="4"/>
  <c r="AO216" i="4"/>
  <c r="AN216" i="4"/>
  <c r="AH216" i="4"/>
  <c r="AG216" i="4"/>
  <c r="Z216" i="4"/>
  <c r="X216" i="4"/>
  <c r="AO215" i="4"/>
  <c r="AN215" i="4"/>
  <c r="AH215" i="4"/>
  <c r="AG215" i="4"/>
  <c r="Z215" i="4"/>
  <c r="X215" i="4"/>
  <c r="AO214" i="4"/>
  <c r="AN214" i="4"/>
  <c r="AH214" i="4"/>
  <c r="AG214" i="4"/>
  <c r="Z214" i="4"/>
  <c r="X214" i="4"/>
  <c r="AO213" i="4"/>
  <c r="AN213" i="4"/>
  <c r="AH213" i="4"/>
  <c r="AG213" i="4"/>
  <c r="Z213" i="4"/>
  <c r="X213" i="4"/>
  <c r="AO212" i="4"/>
  <c r="AN212" i="4"/>
  <c r="AH212" i="4"/>
  <c r="AG212" i="4"/>
  <c r="Z212" i="4"/>
  <c r="X212" i="4"/>
  <c r="AO211" i="4"/>
  <c r="AN211" i="4"/>
  <c r="AH211" i="4"/>
  <c r="AG211" i="4"/>
  <c r="Z211" i="4"/>
  <c r="X211" i="4"/>
  <c r="AO210" i="4"/>
  <c r="AN210" i="4"/>
  <c r="AH210" i="4"/>
  <c r="AG210" i="4"/>
  <c r="Z210" i="4"/>
  <c r="X210" i="4"/>
  <c r="AO209" i="4"/>
  <c r="AN209" i="4"/>
  <c r="AH209" i="4"/>
  <c r="AG209" i="4"/>
  <c r="Z209" i="4"/>
  <c r="X209" i="4"/>
  <c r="AO208" i="4"/>
  <c r="AN208" i="4"/>
  <c r="AH208" i="4"/>
  <c r="AG208" i="4"/>
  <c r="Z208" i="4"/>
  <c r="X208" i="4"/>
  <c r="AO207" i="4"/>
  <c r="AN207" i="4"/>
  <c r="AH207" i="4"/>
  <c r="AG207" i="4"/>
  <c r="Z207" i="4"/>
  <c r="X207" i="4"/>
  <c r="AO206" i="4"/>
  <c r="AN206" i="4"/>
  <c r="AH206" i="4"/>
  <c r="AG206" i="4"/>
  <c r="Z206" i="4"/>
  <c r="X206" i="4"/>
  <c r="AO205" i="4"/>
  <c r="AN205" i="4"/>
  <c r="AH205" i="4"/>
  <c r="AG205" i="4"/>
  <c r="Z205" i="4"/>
  <c r="X205" i="4"/>
  <c r="AO204" i="4"/>
  <c r="AN204" i="4"/>
  <c r="AH204" i="4"/>
  <c r="AG204" i="4"/>
  <c r="Z204" i="4"/>
  <c r="X204" i="4"/>
  <c r="AO203" i="4"/>
  <c r="AN203" i="4"/>
  <c r="AH203" i="4"/>
  <c r="AG203" i="4"/>
  <c r="Z203" i="4"/>
  <c r="X203" i="4"/>
  <c r="AO202" i="4"/>
  <c r="AN202" i="4"/>
  <c r="AH202" i="4"/>
  <c r="AG202" i="4"/>
  <c r="Z202" i="4"/>
  <c r="X202" i="4"/>
  <c r="AO201" i="4"/>
  <c r="AN201" i="4"/>
  <c r="AH201" i="4"/>
  <c r="AG201" i="4"/>
  <c r="Z201" i="4"/>
  <c r="X201" i="4"/>
  <c r="AO200" i="4"/>
  <c r="AN200" i="4"/>
  <c r="AH200" i="4"/>
  <c r="AG200" i="4"/>
  <c r="Z200" i="4"/>
  <c r="X200" i="4"/>
  <c r="AO199" i="4"/>
  <c r="AN199" i="4"/>
  <c r="AH199" i="4"/>
  <c r="AG199" i="4"/>
  <c r="Z199" i="4"/>
  <c r="X199" i="4"/>
  <c r="AO198" i="4"/>
  <c r="AN198" i="4"/>
  <c r="AH198" i="4"/>
  <c r="AG198" i="4"/>
  <c r="Z198" i="4"/>
  <c r="X198" i="4"/>
  <c r="AO197" i="4"/>
  <c r="AN197" i="4"/>
  <c r="AH197" i="4"/>
  <c r="AG197" i="4"/>
  <c r="Z197" i="4"/>
  <c r="X197" i="4"/>
  <c r="AO196" i="4"/>
  <c r="AN196" i="4"/>
  <c r="AH196" i="4"/>
  <c r="AG196" i="4"/>
  <c r="Z196" i="4"/>
  <c r="X196" i="4"/>
  <c r="AO195" i="4"/>
  <c r="AN195" i="4"/>
  <c r="AH195" i="4"/>
  <c r="AG195" i="4"/>
  <c r="Z195" i="4"/>
  <c r="X195" i="4"/>
  <c r="AO194" i="4"/>
  <c r="AN194" i="4"/>
  <c r="AH194" i="4"/>
  <c r="AG194" i="4"/>
  <c r="Z194" i="4"/>
  <c r="X194" i="4"/>
  <c r="AO193" i="4"/>
  <c r="AN193" i="4"/>
  <c r="AH193" i="4"/>
  <c r="AG193" i="4"/>
  <c r="Z193" i="4"/>
  <c r="X193" i="4"/>
  <c r="AO192" i="4"/>
  <c r="AN192" i="4"/>
  <c r="AH192" i="4"/>
  <c r="AG192" i="4"/>
  <c r="Z192" i="4"/>
  <c r="X192" i="4"/>
  <c r="AO191" i="4"/>
  <c r="AN191" i="4"/>
  <c r="AH191" i="4"/>
  <c r="AG191" i="4"/>
  <c r="Z191" i="4"/>
  <c r="X191" i="4"/>
  <c r="AO190" i="4"/>
  <c r="AN190" i="4"/>
  <c r="AH190" i="4"/>
  <c r="AG190" i="4"/>
  <c r="Z190" i="4"/>
  <c r="X190" i="4"/>
  <c r="AO189" i="4"/>
  <c r="AN189" i="4"/>
  <c r="AH189" i="4"/>
  <c r="AG189" i="4"/>
  <c r="Z189" i="4"/>
  <c r="X189" i="4"/>
  <c r="AO188" i="4"/>
  <c r="AN188" i="4"/>
  <c r="AH188" i="4"/>
  <c r="AG188" i="4"/>
  <c r="Z188" i="4"/>
  <c r="X188" i="4"/>
  <c r="AO187" i="4"/>
  <c r="AN187" i="4"/>
  <c r="AH187" i="4"/>
  <c r="AG187" i="4"/>
  <c r="Z187" i="4"/>
  <c r="X187" i="4"/>
  <c r="AO186" i="4"/>
  <c r="AN186" i="4"/>
  <c r="AH186" i="4"/>
  <c r="AG186" i="4"/>
  <c r="Z186" i="4"/>
  <c r="X186" i="4"/>
  <c r="AO185" i="4"/>
  <c r="AN185" i="4"/>
  <c r="AH185" i="4"/>
  <c r="AG185" i="4"/>
  <c r="Z185" i="4"/>
  <c r="X185" i="4"/>
  <c r="AO184" i="4"/>
  <c r="AN184" i="4"/>
  <c r="AH184" i="4"/>
  <c r="AG184" i="4"/>
  <c r="Z184" i="4"/>
  <c r="X184" i="4"/>
  <c r="AO183" i="4"/>
  <c r="AN183" i="4"/>
  <c r="AH183" i="4"/>
  <c r="AG183" i="4"/>
  <c r="Z183" i="4"/>
  <c r="X183" i="4"/>
  <c r="AO182" i="4"/>
  <c r="AN182" i="4"/>
  <c r="AH182" i="4"/>
  <c r="AG182" i="4"/>
  <c r="Z182" i="4"/>
  <c r="X182" i="4"/>
  <c r="AO181" i="4"/>
  <c r="AN181" i="4"/>
  <c r="AH181" i="4"/>
  <c r="AG181" i="4"/>
  <c r="Z181" i="4"/>
  <c r="X181" i="4"/>
  <c r="AO180" i="4"/>
  <c r="AN180" i="4"/>
  <c r="AH180" i="4"/>
  <c r="AG180" i="4"/>
  <c r="Z180" i="4"/>
  <c r="X180" i="4"/>
  <c r="AO179" i="4"/>
  <c r="AN179" i="4"/>
  <c r="AH179" i="4"/>
  <c r="AG179" i="4"/>
  <c r="Z179" i="4"/>
  <c r="X179" i="4"/>
  <c r="AO178" i="4"/>
  <c r="AN178" i="4"/>
  <c r="AH178" i="4"/>
  <c r="AG178" i="4"/>
  <c r="Z178" i="4"/>
  <c r="X178" i="4"/>
  <c r="AO177" i="4"/>
  <c r="AN177" i="4"/>
  <c r="AH177" i="4"/>
  <c r="AG177" i="4"/>
  <c r="Z177" i="4"/>
  <c r="X177" i="4"/>
  <c r="AO176" i="4"/>
  <c r="AN176" i="4"/>
  <c r="AH176" i="4"/>
  <c r="AG176" i="4"/>
  <c r="Z176" i="4"/>
  <c r="X176" i="4"/>
  <c r="AO175" i="4"/>
  <c r="AN175" i="4"/>
  <c r="AH175" i="4"/>
  <c r="AG175" i="4"/>
  <c r="Z175" i="4"/>
  <c r="X175" i="4"/>
  <c r="AO174" i="4"/>
  <c r="AN174" i="4"/>
  <c r="AH174" i="4"/>
  <c r="AG174" i="4"/>
  <c r="Z174" i="4"/>
  <c r="X174" i="4"/>
  <c r="AO173" i="4"/>
  <c r="AN173" i="4"/>
  <c r="AH173" i="4"/>
  <c r="AG173" i="4"/>
  <c r="Z173" i="4"/>
  <c r="X173" i="4"/>
  <c r="AO172" i="4"/>
  <c r="AN172" i="4"/>
  <c r="AH172" i="4"/>
  <c r="AG172" i="4"/>
  <c r="Z172" i="4"/>
  <c r="X172" i="4"/>
  <c r="AO171" i="4"/>
  <c r="AN171" i="4"/>
  <c r="AH171" i="4"/>
  <c r="AG171" i="4"/>
  <c r="Z171" i="4"/>
  <c r="X171" i="4"/>
  <c r="AO170" i="4"/>
  <c r="AN170" i="4"/>
  <c r="AH170" i="4"/>
  <c r="AG170" i="4"/>
  <c r="Z170" i="4"/>
  <c r="X170" i="4"/>
  <c r="AO169" i="4"/>
  <c r="AN169" i="4"/>
  <c r="AH169" i="4"/>
  <c r="AG169" i="4"/>
  <c r="Z169" i="4"/>
  <c r="X169" i="4"/>
  <c r="AO168" i="4"/>
  <c r="AN168" i="4"/>
  <c r="AH168" i="4"/>
  <c r="AG168" i="4"/>
  <c r="Z168" i="4"/>
  <c r="X168" i="4"/>
  <c r="AO167" i="4"/>
  <c r="AN167" i="4"/>
  <c r="AH167" i="4"/>
  <c r="AG167" i="4"/>
  <c r="Z167" i="4"/>
  <c r="X167" i="4"/>
  <c r="AO166" i="4"/>
  <c r="AN166" i="4"/>
  <c r="AH166" i="4"/>
  <c r="AG166" i="4"/>
  <c r="Z166" i="4"/>
  <c r="X166" i="4"/>
  <c r="AO165" i="4"/>
  <c r="AN165" i="4"/>
  <c r="AH165" i="4"/>
  <c r="AG165" i="4"/>
  <c r="Z165" i="4"/>
  <c r="X165" i="4"/>
  <c r="AO164" i="4"/>
  <c r="AN164" i="4"/>
  <c r="AH164" i="4"/>
  <c r="AG164" i="4"/>
  <c r="Z164" i="4"/>
  <c r="X164" i="4"/>
  <c r="AO163" i="4"/>
  <c r="AN163" i="4"/>
  <c r="AH163" i="4"/>
  <c r="AG163" i="4"/>
  <c r="Z163" i="4"/>
  <c r="X163" i="4"/>
  <c r="AO162" i="4"/>
  <c r="AN162" i="4"/>
  <c r="AH162" i="4"/>
  <c r="AG162" i="4"/>
  <c r="Z162" i="4"/>
  <c r="X162" i="4"/>
  <c r="AO161" i="4"/>
  <c r="AN161" i="4"/>
  <c r="AH161" i="4"/>
  <c r="AG161" i="4"/>
  <c r="Z161" i="4"/>
  <c r="X161" i="4"/>
  <c r="AO160" i="4"/>
  <c r="AN160" i="4"/>
  <c r="AH160" i="4"/>
  <c r="AG160" i="4"/>
  <c r="Z160" i="4"/>
  <c r="X160" i="4"/>
  <c r="AO159" i="4"/>
  <c r="AN159" i="4"/>
  <c r="AH159" i="4"/>
  <c r="AG159" i="4"/>
  <c r="Z159" i="4"/>
  <c r="X159" i="4"/>
  <c r="AO158" i="4"/>
  <c r="AN158" i="4"/>
  <c r="AH158" i="4"/>
  <c r="AG158" i="4"/>
  <c r="Z158" i="4"/>
  <c r="X158" i="4"/>
  <c r="AO157" i="4"/>
  <c r="AN157" i="4"/>
  <c r="AH157" i="4"/>
  <c r="AG157" i="4"/>
  <c r="Z157" i="4"/>
  <c r="X157" i="4"/>
  <c r="AO156" i="4"/>
  <c r="AN156" i="4"/>
  <c r="AH156" i="4"/>
  <c r="AG156" i="4"/>
  <c r="Z156" i="4"/>
  <c r="X156" i="4"/>
  <c r="AO155" i="4"/>
  <c r="AN155" i="4"/>
  <c r="AH155" i="4"/>
  <c r="AG155" i="4"/>
  <c r="Z155" i="4"/>
  <c r="X155" i="4"/>
  <c r="AO154" i="4"/>
  <c r="AN154" i="4"/>
  <c r="AH154" i="4"/>
  <c r="AG154" i="4"/>
  <c r="Z154" i="4"/>
  <c r="X154" i="4"/>
  <c r="AO153" i="4"/>
  <c r="AN153" i="4"/>
  <c r="AH153" i="4"/>
  <c r="AG153" i="4"/>
  <c r="Z153" i="4"/>
  <c r="X153" i="4"/>
  <c r="AO152" i="4"/>
  <c r="AN152" i="4"/>
  <c r="AH152" i="4"/>
  <c r="AG152" i="4"/>
  <c r="Z152" i="4"/>
  <c r="X152" i="4"/>
  <c r="AO151" i="4"/>
  <c r="AN151" i="4"/>
  <c r="AH151" i="4"/>
  <c r="AG151" i="4"/>
  <c r="Z151" i="4"/>
  <c r="X151" i="4"/>
  <c r="AQ8" i="4"/>
  <c r="AO150" i="4"/>
  <c r="AN150" i="4"/>
  <c r="AH150" i="4"/>
  <c r="AG150" i="4"/>
  <c r="Z150" i="4"/>
  <c r="X150" i="4"/>
  <c r="AO149" i="4"/>
  <c r="AN149" i="4"/>
  <c r="AH149" i="4"/>
  <c r="AG149" i="4"/>
  <c r="Z149" i="4"/>
  <c r="X149" i="4"/>
  <c r="AO148" i="4"/>
  <c r="AN148" i="4"/>
  <c r="AH148" i="4"/>
  <c r="AG148" i="4"/>
  <c r="Z148" i="4"/>
  <c r="X148" i="4"/>
  <c r="AO147" i="4"/>
  <c r="AN147" i="4"/>
  <c r="AH147" i="4"/>
  <c r="AG147" i="4"/>
  <c r="Z147" i="4"/>
  <c r="X147" i="4"/>
  <c r="AO146" i="4"/>
  <c r="AN146" i="4"/>
  <c r="AH146" i="4"/>
  <c r="AG146" i="4"/>
  <c r="Z146" i="4"/>
  <c r="X146" i="4"/>
  <c r="AO145" i="4"/>
  <c r="AN145" i="4"/>
  <c r="AH145" i="4"/>
  <c r="AG145" i="4"/>
  <c r="Z145" i="4"/>
  <c r="X145" i="4"/>
  <c r="AO144" i="4"/>
  <c r="AN144" i="4"/>
  <c r="AH144" i="4"/>
  <c r="AG144" i="4"/>
  <c r="Z144" i="4"/>
  <c r="X144" i="4"/>
  <c r="AO143" i="4"/>
  <c r="AN143" i="4"/>
  <c r="AH143" i="4"/>
  <c r="AG143" i="4"/>
  <c r="Z143" i="4"/>
  <c r="X143" i="4"/>
  <c r="AO142" i="4"/>
  <c r="AN142" i="4"/>
  <c r="AH142" i="4"/>
  <c r="AG142" i="4"/>
  <c r="Z142" i="4"/>
  <c r="X142" i="4"/>
  <c r="AO141" i="4"/>
  <c r="AN141" i="4"/>
  <c r="AH141" i="4"/>
  <c r="AG141" i="4"/>
  <c r="AO140" i="4"/>
  <c r="AN140" i="4"/>
  <c r="AH140" i="4"/>
  <c r="AG140" i="4"/>
  <c r="AO139" i="4"/>
  <c r="AN139" i="4"/>
  <c r="AH139" i="4"/>
  <c r="AG139" i="4"/>
  <c r="AO138" i="4"/>
  <c r="AN138" i="4"/>
  <c r="AH138" i="4"/>
  <c r="AG138" i="4"/>
  <c r="AO137" i="4"/>
  <c r="AN137" i="4"/>
  <c r="AH137" i="4"/>
  <c r="AH8" i="4" s="1"/>
  <c r="AG137" i="4"/>
  <c r="AO136" i="4"/>
  <c r="AN136" i="4"/>
  <c r="AH136" i="4"/>
  <c r="AG136" i="4"/>
  <c r="Z136" i="4"/>
  <c r="X136" i="4"/>
  <c r="AO135" i="4"/>
  <c r="AN135" i="4"/>
  <c r="AH135" i="4"/>
  <c r="AG135" i="4"/>
  <c r="Z135" i="4"/>
  <c r="X135" i="4"/>
  <c r="AO134" i="4"/>
  <c r="AN134" i="4"/>
  <c r="AH134" i="4"/>
  <c r="AG134" i="4"/>
  <c r="Z134" i="4"/>
  <c r="X134" i="4"/>
  <c r="AO133" i="4"/>
  <c r="AN133" i="4"/>
  <c r="AH133" i="4"/>
  <c r="AG133" i="4"/>
  <c r="Z133" i="4"/>
  <c r="X133" i="4"/>
  <c r="AO132" i="4"/>
  <c r="AN132" i="4"/>
  <c r="AH132" i="4"/>
  <c r="AG132" i="4"/>
  <c r="Z132" i="4"/>
  <c r="X132" i="4"/>
  <c r="AO131" i="4"/>
  <c r="AN131" i="4"/>
  <c r="AH131" i="4"/>
  <c r="AG131" i="4"/>
  <c r="Z131" i="4"/>
  <c r="X131" i="4"/>
  <c r="AO130" i="4"/>
  <c r="AN130" i="4"/>
  <c r="AH130" i="4"/>
  <c r="AG130" i="4"/>
  <c r="Z130" i="4"/>
  <c r="X130" i="4"/>
  <c r="AO129" i="4"/>
  <c r="AN129" i="4"/>
  <c r="AH129" i="4"/>
  <c r="AG129" i="4"/>
  <c r="Z129" i="4"/>
  <c r="X129" i="4"/>
  <c r="AO128" i="4"/>
  <c r="AN128" i="4"/>
  <c r="AH128" i="4"/>
  <c r="AG128" i="4"/>
  <c r="Z128" i="4"/>
  <c r="X128" i="4"/>
  <c r="AO127" i="4"/>
  <c r="AN127" i="4"/>
  <c r="AH127" i="4"/>
  <c r="AG127" i="4"/>
  <c r="Z127" i="4"/>
  <c r="X127" i="4"/>
  <c r="AO126" i="4"/>
  <c r="AN126" i="4"/>
  <c r="AH126" i="4"/>
  <c r="AG126" i="4"/>
  <c r="Z126" i="4"/>
  <c r="X126" i="4"/>
  <c r="AO125" i="4"/>
  <c r="AN125" i="4"/>
  <c r="AH125" i="4"/>
  <c r="AG125" i="4"/>
  <c r="Z125" i="4"/>
  <c r="X125" i="4"/>
  <c r="AO124" i="4"/>
  <c r="AN124" i="4"/>
  <c r="AH124" i="4"/>
  <c r="AG124" i="4"/>
  <c r="Z124" i="4"/>
  <c r="X124" i="4"/>
  <c r="AO123" i="4"/>
  <c r="AN123" i="4"/>
  <c r="AH123" i="4"/>
  <c r="AG123" i="4"/>
  <c r="Z123" i="4"/>
  <c r="X123" i="4"/>
  <c r="AO122" i="4"/>
  <c r="AN122" i="4"/>
  <c r="AH122" i="4"/>
  <c r="AG122" i="4"/>
  <c r="Z122" i="4"/>
  <c r="X122" i="4"/>
  <c r="AO121" i="4"/>
  <c r="AN121" i="4"/>
  <c r="AH121" i="4"/>
  <c r="AG121" i="4"/>
  <c r="Z121" i="4"/>
  <c r="X121" i="4"/>
  <c r="AO120" i="4"/>
  <c r="AN120" i="4"/>
  <c r="AH120" i="4"/>
  <c r="AG120" i="4"/>
  <c r="Z120" i="4"/>
  <c r="X120" i="4"/>
  <c r="AO119" i="4"/>
  <c r="AN119" i="4"/>
  <c r="AH119" i="4"/>
  <c r="AG119" i="4"/>
  <c r="Z119" i="4"/>
  <c r="X119" i="4"/>
  <c r="AO118" i="4"/>
  <c r="AN118" i="4"/>
  <c r="AH118" i="4"/>
  <c r="AG118" i="4"/>
  <c r="Z118" i="4"/>
  <c r="X118" i="4"/>
  <c r="AO117" i="4"/>
  <c r="AN117" i="4"/>
  <c r="AH117" i="4"/>
  <c r="AG117" i="4"/>
  <c r="Z117" i="4"/>
  <c r="X117" i="4"/>
  <c r="AO116" i="4"/>
  <c r="AN116" i="4"/>
  <c r="AH116" i="4"/>
  <c r="AG116" i="4"/>
  <c r="Z116" i="4"/>
  <c r="X116" i="4"/>
  <c r="AO115" i="4"/>
  <c r="AN115" i="4"/>
  <c r="AH115" i="4"/>
  <c r="AG115" i="4"/>
  <c r="Z115" i="4"/>
  <c r="X115" i="4"/>
  <c r="AO114" i="4"/>
  <c r="AN114" i="4"/>
  <c r="AH114" i="4"/>
  <c r="AG114" i="4"/>
  <c r="Z114" i="4"/>
  <c r="X114" i="4"/>
  <c r="AO113" i="4"/>
  <c r="AN113" i="4"/>
  <c r="AH113" i="4"/>
  <c r="AG113" i="4"/>
  <c r="Z113" i="4"/>
  <c r="X113" i="4"/>
  <c r="AO112" i="4"/>
  <c r="AN112" i="4"/>
  <c r="AH112" i="4"/>
  <c r="AG112" i="4"/>
  <c r="Z112" i="4"/>
  <c r="X112" i="4"/>
  <c r="AQ7" i="4"/>
  <c r="AO111" i="4"/>
  <c r="AN111" i="4"/>
  <c r="AH111" i="4"/>
  <c r="AG111" i="4"/>
  <c r="Z111" i="4"/>
  <c r="X111" i="4"/>
  <c r="AO110" i="4"/>
  <c r="AN110" i="4"/>
  <c r="AH110" i="4"/>
  <c r="AG110" i="4"/>
  <c r="Z110" i="4"/>
  <c r="X110" i="4"/>
  <c r="AO109" i="4"/>
  <c r="AN109" i="4"/>
  <c r="AH109" i="4"/>
  <c r="AG109" i="4"/>
  <c r="Z109" i="4"/>
  <c r="X109" i="4"/>
  <c r="AO108" i="4"/>
  <c r="AN108" i="4"/>
  <c r="AH108" i="4"/>
  <c r="AG108" i="4"/>
  <c r="Z108" i="4"/>
  <c r="X108" i="4"/>
  <c r="AO107" i="4"/>
  <c r="AN107" i="4"/>
  <c r="AH107" i="4"/>
  <c r="AG107" i="4"/>
  <c r="Z107" i="4"/>
  <c r="X107" i="4"/>
  <c r="AO106" i="4"/>
  <c r="AN106" i="4"/>
  <c r="AH106" i="4"/>
  <c r="AG106" i="4"/>
  <c r="AO105" i="4"/>
  <c r="AN105" i="4"/>
  <c r="AH105" i="4"/>
  <c r="AG105" i="4"/>
  <c r="Z105" i="4"/>
  <c r="AO104" i="4"/>
  <c r="AN104" i="4"/>
  <c r="AH104" i="4"/>
  <c r="AG104" i="4"/>
  <c r="Z104" i="4"/>
  <c r="AO103" i="4"/>
  <c r="AN103" i="4"/>
  <c r="AH103" i="4"/>
  <c r="AG103" i="4"/>
  <c r="Z103" i="4"/>
  <c r="AO102" i="4"/>
  <c r="AN102" i="4"/>
  <c r="AH102" i="4"/>
  <c r="AG102" i="4"/>
  <c r="Z102" i="4"/>
  <c r="X102" i="4"/>
  <c r="AO101" i="4"/>
  <c r="AN101" i="4"/>
  <c r="AH101" i="4"/>
  <c r="AG101" i="4"/>
  <c r="Z101" i="4"/>
  <c r="AO100" i="4"/>
  <c r="AN100" i="4"/>
  <c r="AH100" i="4"/>
  <c r="AG100" i="4"/>
  <c r="AO99" i="4"/>
  <c r="AN99" i="4"/>
  <c r="AH99" i="4"/>
  <c r="AG99" i="4"/>
  <c r="Z99" i="4"/>
  <c r="AO98" i="4"/>
  <c r="AN98" i="4"/>
  <c r="AH98" i="4"/>
  <c r="AG98" i="4"/>
  <c r="Z98" i="4"/>
  <c r="X98" i="4"/>
  <c r="AO97" i="4"/>
  <c r="AN97" i="4"/>
  <c r="AH97" i="4"/>
  <c r="AG97" i="4"/>
  <c r="Z97" i="4"/>
  <c r="AO96" i="4"/>
  <c r="AN96" i="4"/>
  <c r="AH96" i="4"/>
  <c r="AG96" i="4"/>
  <c r="X96" i="4"/>
  <c r="AO95" i="4"/>
  <c r="AN95" i="4"/>
  <c r="AH95" i="4"/>
  <c r="AG95" i="4"/>
  <c r="Z95" i="4"/>
  <c r="AO94" i="4"/>
  <c r="AN94" i="4"/>
  <c r="AH94" i="4"/>
  <c r="AG94" i="4"/>
  <c r="AO93" i="4"/>
  <c r="AN93" i="4"/>
  <c r="AH93" i="4"/>
  <c r="AG93" i="4"/>
  <c r="AO92" i="4"/>
  <c r="AN92" i="4"/>
  <c r="AH92" i="4"/>
  <c r="AG92" i="4"/>
  <c r="Z92" i="4"/>
  <c r="X92" i="4"/>
  <c r="AO91" i="4"/>
  <c r="AN91" i="4"/>
  <c r="AH91" i="4"/>
  <c r="AG91" i="4"/>
  <c r="AO90" i="4"/>
  <c r="AN90" i="4"/>
  <c r="AH90" i="4"/>
  <c r="AG90" i="4"/>
  <c r="X90" i="4"/>
  <c r="AO89" i="4"/>
  <c r="AN89" i="4"/>
  <c r="AH89" i="4"/>
  <c r="AG89" i="4"/>
  <c r="Z89" i="4"/>
  <c r="AO88" i="4"/>
  <c r="AN88" i="4"/>
  <c r="AH88" i="4"/>
  <c r="AG88" i="4"/>
  <c r="AO87" i="4"/>
  <c r="AN87" i="4"/>
  <c r="AH87" i="4"/>
  <c r="AG87" i="4"/>
  <c r="Z87" i="4"/>
  <c r="AO86" i="4"/>
  <c r="AN86" i="4"/>
  <c r="AH86" i="4"/>
  <c r="AG86" i="4"/>
  <c r="Z86" i="4"/>
  <c r="AO85" i="4"/>
  <c r="AN85" i="4"/>
  <c r="AH85" i="4"/>
  <c r="AG85" i="4"/>
  <c r="Z85" i="4"/>
  <c r="AO84" i="4"/>
  <c r="AN84" i="4"/>
  <c r="AH84" i="4"/>
  <c r="AG84" i="4"/>
  <c r="Z84" i="4"/>
  <c r="AO83" i="4"/>
  <c r="AN83" i="4"/>
  <c r="AH83" i="4"/>
  <c r="AG83" i="4"/>
  <c r="AO82" i="4"/>
  <c r="AN82" i="4"/>
  <c r="AH82" i="4"/>
  <c r="AG82" i="4"/>
  <c r="X82" i="4"/>
  <c r="AO81" i="4"/>
  <c r="AN81" i="4"/>
  <c r="AH81" i="4"/>
  <c r="AG81" i="4"/>
  <c r="Z81" i="4"/>
  <c r="AO80" i="4"/>
  <c r="AN80" i="4"/>
  <c r="AH80" i="4"/>
  <c r="AG80" i="4"/>
  <c r="X80" i="4"/>
  <c r="AO79" i="4"/>
  <c r="AN79" i="4"/>
  <c r="AH79" i="4"/>
  <c r="AG79" i="4"/>
  <c r="AO78" i="4"/>
  <c r="AN78" i="4"/>
  <c r="AH78" i="4"/>
  <c r="AG78" i="4"/>
  <c r="AO77" i="4"/>
  <c r="AN77" i="4"/>
  <c r="AH77" i="4"/>
  <c r="AG77" i="4"/>
  <c r="Z77" i="4"/>
  <c r="AQ6" i="4"/>
  <c r="AO76" i="4"/>
  <c r="AN76" i="4"/>
  <c r="AH76" i="4"/>
  <c r="AG76" i="4"/>
  <c r="I6" i="4"/>
  <c r="AO75" i="4"/>
  <c r="AN75" i="4"/>
  <c r="AH75" i="4"/>
  <c r="AG75" i="4"/>
  <c r="AO74" i="4"/>
  <c r="AN74" i="4"/>
  <c r="AH74" i="4"/>
  <c r="AG74" i="4"/>
  <c r="X74" i="4"/>
  <c r="AO73" i="4"/>
  <c r="AN73" i="4"/>
  <c r="AH73" i="4"/>
  <c r="AG73" i="4"/>
  <c r="AO72" i="4"/>
  <c r="AN72" i="4"/>
  <c r="AH72" i="4"/>
  <c r="AG72" i="4"/>
  <c r="Z72" i="4"/>
  <c r="AO71" i="4"/>
  <c r="AN71" i="4"/>
  <c r="AH71" i="4"/>
  <c r="AG71" i="4"/>
  <c r="Z71" i="4"/>
  <c r="AO70" i="4"/>
  <c r="AN70" i="4"/>
  <c r="AH70" i="4"/>
  <c r="AG70" i="4"/>
  <c r="AO69" i="4"/>
  <c r="AN69" i="4"/>
  <c r="AH69" i="4"/>
  <c r="AG69" i="4"/>
  <c r="Z69" i="4"/>
  <c r="X69" i="4"/>
  <c r="AO68" i="4"/>
  <c r="AN68" i="4"/>
  <c r="AH68" i="4"/>
  <c r="AG68" i="4"/>
  <c r="Z68" i="4"/>
  <c r="AO67" i="4"/>
  <c r="AN67" i="4"/>
  <c r="AH67" i="4"/>
  <c r="AG67" i="4"/>
  <c r="AO66" i="4"/>
  <c r="AN66" i="4"/>
  <c r="AH66" i="4"/>
  <c r="AG66" i="4"/>
  <c r="AO65" i="4"/>
  <c r="AN65" i="4"/>
  <c r="AH65" i="4"/>
  <c r="AG65" i="4"/>
  <c r="Z65" i="4"/>
  <c r="AO64" i="4"/>
  <c r="AN64" i="4"/>
  <c r="AH64" i="4"/>
  <c r="AG64" i="4"/>
  <c r="AO63" i="4"/>
  <c r="AN63" i="4"/>
  <c r="AH63" i="4"/>
  <c r="AG63" i="4"/>
  <c r="Z63" i="4"/>
  <c r="X63" i="4"/>
  <c r="AO62" i="4"/>
  <c r="AN62" i="4"/>
  <c r="AH62" i="4"/>
  <c r="AG62" i="4"/>
  <c r="X62" i="4"/>
  <c r="AO61" i="4"/>
  <c r="AN61" i="4"/>
  <c r="AH61" i="4"/>
  <c r="AG61" i="4"/>
  <c r="AO60" i="4"/>
  <c r="AN60" i="4"/>
  <c r="AH60" i="4"/>
  <c r="AG60" i="4"/>
  <c r="AO59" i="4"/>
  <c r="AN59" i="4"/>
  <c r="AH59" i="4"/>
  <c r="AG59" i="4"/>
  <c r="AO58" i="4"/>
  <c r="AN58" i="4"/>
  <c r="AH58" i="4"/>
  <c r="AG58" i="4"/>
  <c r="X58" i="4"/>
  <c r="AO57" i="4"/>
  <c r="AN57" i="4"/>
  <c r="AH57" i="4"/>
  <c r="AG57" i="4"/>
  <c r="Z57" i="4"/>
  <c r="AO56" i="4"/>
  <c r="AN56" i="4"/>
  <c r="AH56" i="4"/>
  <c r="AG56" i="4"/>
  <c r="AO55" i="4"/>
  <c r="AN55" i="4"/>
  <c r="AH55" i="4"/>
  <c r="AG55" i="4"/>
  <c r="AO54" i="4"/>
  <c r="AN54" i="4"/>
  <c r="AH54" i="4"/>
  <c r="AG54" i="4"/>
  <c r="AQ5" i="4"/>
  <c r="AO53" i="4"/>
  <c r="AN53" i="4"/>
  <c r="AH53" i="4"/>
  <c r="AG53" i="4"/>
  <c r="AO52" i="4"/>
  <c r="AN52" i="4"/>
  <c r="AH52" i="4"/>
  <c r="AG52" i="4"/>
  <c r="X52" i="4"/>
  <c r="AO51" i="4"/>
  <c r="AN51" i="4"/>
  <c r="AH51" i="4"/>
  <c r="AG51" i="4"/>
  <c r="Z51" i="4"/>
  <c r="AO50" i="4"/>
  <c r="AN50" i="4"/>
  <c r="AH50" i="4"/>
  <c r="AG50" i="4"/>
  <c r="AO49" i="4"/>
  <c r="AN49" i="4"/>
  <c r="AH49" i="4"/>
  <c r="AG49" i="4"/>
  <c r="AO48" i="4"/>
  <c r="AN48" i="4"/>
  <c r="AH48" i="4"/>
  <c r="AG48" i="4"/>
  <c r="AO47" i="4"/>
  <c r="AN47" i="4"/>
  <c r="AH47" i="4"/>
  <c r="AG47" i="4"/>
  <c r="AO46" i="4"/>
  <c r="AN46" i="4"/>
  <c r="AH46" i="4"/>
  <c r="AG46" i="4"/>
  <c r="AO45" i="4"/>
  <c r="AN45" i="4"/>
  <c r="AH45" i="4"/>
  <c r="AG45" i="4"/>
  <c r="AO44" i="4"/>
  <c r="AN44" i="4"/>
  <c r="AH44" i="4"/>
  <c r="AG44" i="4"/>
  <c r="X44" i="4"/>
  <c r="Z44" i="4"/>
  <c r="AO43" i="4"/>
  <c r="AN43" i="4"/>
  <c r="AH43" i="4"/>
  <c r="AG43" i="4"/>
  <c r="X43" i="4"/>
  <c r="Z43" i="4"/>
  <c r="AO42" i="4"/>
  <c r="AN42" i="4"/>
  <c r="AH42" i="4"/>
  <c r="AG42" i="4"/>
  <c r="Z42" i="4"/>
  <c r="AO41" i="4"/>
  <c r="AN41" i="4"/>
  <c r="AH41" i="4"/>
  <c r="AG41" i="4"/>
  <c r="AO40" i="4"/>
  <c r="AN40" i="4"/>
  <c r="AH40" i="4"/>
  <c r="AG40" i="4"/>
  <c r="Z40" i="4"/>
  <c r="AO39" i="4"/>
  <c r="AN39" i="4"/>
  <c r="AH39" i="4"/>
  <c r="AG39" i="4"/>
  <c r="AO38" i="4"/>
  <c r="AN38" i="4"/>
  <c r="AH38" i="4"/>
  <c r="AG38" i="4"/>
  <c r="Z38" i="4"/>
  <c r="AO37" i="4"/>
  <c r="AN37" i="4"/>
  <c r="AH37" i="4"/>
  <c r="AG37" i="4"/>
  <c r="AO36" i="4"/>
  <c r="AN36" i="4"/>
  <c r="AH36" i="4"/>
  <c r="AG36" i="4"/>
  <c r="AO35" i="4"/>
  <c r="AN35" i="4"/>
  <c r="AH35" i="4"/>
  <c r="AG35" i="4"/>
  <c r="AO34" i="4"/>
  <c r="AN34" i="4"/>
  <c r="AH34" i="4"/>
  <c r="AG34" i="4"/>
  <c r="AO33" i="4"/>
  <c r="AN33" i="4"/>
  <c r="AH33" i="4"/>
  <c r="AG33" i="4"/>
  <c r="Z33" i="4"/>
  <c r="AO32" i="4"/>
  <c r="AN32" i="4"/>
  <c r="AH32" i="4"/>
  <c r="AG32" i="4"/>
  <c r="Z32" i="4"/>
  <c r="X32" i="4"/>
  <c r="AO31" i="4"/>
  <c r="AN31" i="4"/>
  <c r="AH31" i="4"/>
  <c r="AG31" i="4"/>
  <c r="X31" i="4"/>
  <c r="AO30" i="4"/>
  <c r="AN30" i="4"/>
  <c r="AH30" i="4"/>
  <c r="AG30" i="4"/>
  <c r="Z30" i="4"/>
  <c r="X30" i="4"/>
  <c r="AO29" i="4"/>
  <c r="AN29" i="4"/>
  <c r="AH29" i="4"/>
  <c r="AG29" i="4"/>
  <c r="H4" i="4"/>
  <c r="AO28" i="4"/>
  <c r="AN28" i="4"/>
  <c r="AH28" i="4"/>
  <c r="AG28" i="4"/>
  <c r="X28" i="4"/>
  <c r="AO27" i="4"/>
  <c r="AN27" i="4"/>
  <c r="AH27" i="4"/>
  <c r="AG27" i="4"/>
  <c r="Z27" i="4"/>
  <c r="AO26" i="4"/>
  <c r="AN26" i="4"/>
  <c r="AH26" i="4"/>
  <c r="AG26" i="4"/>
  <c r="AW25" i="4"/>
  <c r="AO25" i="4"/>
  <c r="AN25" i="4"/>
  <c r="AH25" i="4"/>
  <c r="AG25" i="4"/>
  <c r="AO24" i="4"/>
  <c r="AN24" i="4"/>
  <c r="AH24" i="4"/>
  <c r="AG24" i="4"/>
  <c r="Z24" i="4"/>
  <c r="AO23" i="4"/>
  <c r="AN23" i="4"/>
  <c r="AH23" i="4"/>
  <c r="AG23" i="4"/>
  <c r="AO22" i="4"/>
  <c r="AN22" i="4"/>
  <c r="AH22" i="4"/>
  <c r="AG22" i="4"/>
  <c r="Z22" i="4"/>
  <c r="AO21" i="4"/>
  <c r="AN21" i="4"/>
  <c r="AH21" i="4"/>
  <c r="AG21" i="4"/>
  <c r="Z21" i="4"/>
  <c r="AO20" i="4"/>
  <c r="AN20" i="4"/>
  <c r="AH20" i="4"/>
  <c r="AG20" i="4"/>
  <c r="AO19" i="4"/>
  <c r="AN19" i="4"/>
  <c r="AH19" i="4"/>
  <c r="AG19" i="4"/>
  <c r="Z19" i="4"/>
  <c r="AO18" i="4"/>
  <c r="AN18" i="4"/>
  <c r="AH18" i="4"/>
  <c r="AG18" i="4"/>
  <c r="Z18" i="4"/>
  <c r="AO17" i="4"/>
  <c r="AN17" i="4"/>
  <c r="AH17" i="4"/>
  <c r="AG17" i="4"/>
  <c r="AT15" i="4"/>
  <c r="AS15" i="4"/>
  <c r="AR15" i="4"/>
  <c r="AK15" i="4"/>
  <c r="AJ15" i="4"/>
  <c r="AI15" i="4"/>
  <c r="AY31" i="4" s="1"/>
  <c r="AD15" i="4"/>
  <c r="AC15" i="4"/>
  <c r="AB15" i="4"/>
  <c r="AW31" i="4" s="1"/>
  <c r="V15" i="4"/>
  <c r="W15" i="4" s="1"/>
  <c r="U15" i="4"/>
  <c r="BH31" i="4" s="1"/>
  <c r="BO31" i="4" s="1"/>
  <c r="T15" i="4"/>
  <c r="S15" i="4"/>
  <c r="R15" i="4"/>
  <c r="Q15" i="4"/>
  <c r="P15" i="4"/>
  <c r="O15" i="4"/>
  <c r="BL31" i="4" s="1"/>
  <c r="N15" i="4"/>
  <c r="M15" i="4"/>
  <c r="L15" i="4"/>
  <c r="BJ31" i="4" s="1"/>
  <c r="K15" i="4"/>
  <c r="J15" i="4"/>
  <c r="I15" i="4"/>
  <c r="H15" i="4"/>
  <c r="G15" i="4"/>
  <c r="F15" i="4"/>
  <c r="E15" i="4"/>
  <c r="D15" i="4"/>
  <c r="AT14" i="4"/>
  <c r="AS14" i="4"/>
  <c r="AR14" i="4"/>
  <c r="AK14" i="4"/>
  <c r="AJ14" i="4"/>
  <c r="AI14" i="4"/>
  <c r="AY30" i="4" s="1"/>
  <c r="AD14" i="4"/>
  <c r="AC14" i="4"/>
  <c r="AB14" i="4"/>
  <c r="AW30" i="4" s="1"/>
  <c r="W14" i="4"/>
  <c r="V14" i="4"/>
  <c r="U14" i="4"/>
  <c r="BH30" i="4" s="1"/>
  <c r="T14" i="4"/>
  <c r="S14" i="4"/>
  <c r="R14" i="4"/>
  <c r="BE30" i="4" s="1"/>
  <c r="Q14" i="4"/>
  <c r="P14" i="4"/>
  <c r="O14" i="4"/>
  <c r="BL30" i="4" s="1"/>
  <c r="N14" i="4"/>
  <c r="M14" i="4"/>
  <c r="L14" i="4"/>
  <c r="BQ30" i="4" s="1"/>
  <c r="K14" i="4"/>
  <c r="J14" i="4"/>
  <c r="I14" i="4"/>
  <c r="BG30" i="4" s="1"/>
  <c r="H14" i="4"/>
  <c r="G14" i="4"/>
  <c r="F14" i="4"/>
  <c r="E14" i="4"/>
  <c r="D14" i="4"/>
  <c r="AT13" i="4"/>
  <c r="AS13" i="4"/>
  <c r="AR13" i="4"/>
  <c r="AP13" i="4"/>
  <c r="BA29" i="4" s="1"/>
  <c r="AK13" i="4"/>
  <c r="AJ13" i="4"/>
  <c r="AI13" i="4"/>
  <c r="AY29" i="4" s="1"/>
  <c r="AD13" i="4"/>
  <c r="AC13" i="4"/>
  <c r="AB13" i="4"/>
  <c r="AW29" i="4" s="1"/>
  <c r="V13" i="4"/>
  <c r="W13" i="4" s="1"/>
  <c r="U13" i="4"/>
  <c r="BH29" i="4" s="1"/>
  <c r="BO29" i="4" s="1"/>
  <c r="T13" i="4"/>
  <c r="S13" i="4"/>
  <c r="R13" i="4"/>
  <c r="BE29" i="4" s="1"/>
  <c r="Q13" i="4"/>
  <c r="P13" i="4"/>
  <c r="O13" i="4"/>
  <c r="N13" i="4"/>
  <c r="M13" i="4"/>
  <c r="L13" i="4"/>
  <c r="K13" i="4"/>
  <c r="J13" i="4"/>
  <c r="I13" i="4"/>
  <c r="BG29" i="4" s="1"/>
  <c r="H13" i="4"/>
  <c r="G13" i="4"/>
  <c r="F13" i="4"/>
  <c r="BN29" i="4" s="1"/>
  <c r="E13" i="4"/>
  <c r="D13" i="4"/>
  <c r="AT12" i="4"/>
  <c r="AS12" i="4"/>
  <c r="AR12" i="4"/>
  <c r="AQ12" i="4"/>
  <c r="AK12" i="4"/>
  <c r="AJ12" i="4"/>
  <c r="AI12" i="4"/>
  <c r="AY28" i="4" s="1"/>
  <c r="AD12" i="4"/>
  <c r="AC12" i="4"/>
  <c r="AB12" i="4"/>
  <c r="AW28" i="4" s="1"/>
  <c r="W12" i="4"/>
  <c r="V12" i="4"/>
  <c r="U12" i="4"/>
  <c r="BH28" i="4" s="1"/>
  <c r="T12" i="4"/>
  <c r="S12" i="4"/>
  <c r="R12" i="4"/>
  <c r="BE28" i="4" s="1"/>
  <c r="Q12" i="4"/>
  <c r="P12" i="4"/>
  <c r="O12" i="4"/>
  <c r="BK28" i="4" s="1"/>
  <c r="N12" i="4"/>
  <c r="M12" i="4"/>
  <c r="L12" i="4"/>
  <c r="BJ28" i="4" s="1"/>
  <c r="K12" i="4"/>
  <c r="J12" i="4"/>
  <c r="I12" i="4"/>
  <c r="H12" i="4"/>
  <c r="G12" i="4"/>
  <c r="F12" i="4"/>
  <c r="BN28" i="4" s="1"/>
  <c r="E12" i="4"/>
  <c r="D12" i="4"/>
  <c r="AT11" i="4"/>
  <c r="AS11" i="4"/>
  <c r="AR11" i="4"/>
  <c r="AP11" i="4"/>
  <c r="BA27" i="4" s="1"/>
  <c r="AK11" i="4"/>
  <c r="AJ11" i="4"/>
  <c r="AI11" i="4"/>
  <c r="AY27" i="4" s="1"/>
  <c r="AD11" i="4"/>
  <c r="AC11" i="4"/>
  <c r="AB11" i="4"/>
  <c r="AW27" i="4" s="1"/>
  <c r="V11" i="4"/>
  <c r="W11" i="4" s="1"/>
  <c r="U11" i="4"/>
  <c r="BH27" i="4" s="1"/>
  <c r="BO27" i="4" s="1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AT10" i="4"/>
  <c r="AS10" i="4"/>
  <c r="AR10" i="4"/>
  <c r="AP10" i="4"/>
  <c r="BA26" i="4" s="1"/>
  <c r="AK10" i="4"/>
  <c r="AJ10" i="4"/>
  <c r="AI10" i="4"/>
  <c r="AY26" i="4" s="1"/>
  <c r="AD10" i="4"/>
  <c r="AC10" i="4"/>
  <c r="AB10" i="4"/>
  <c r="AW26" i="4" s="1"/>
  <c r="V10" i="4"/>
  <c r="W10" i="4" s="1"/>
  <c r="U10" i="4"/>
  <c r="T10" i="4"/>
  <c r="S10" i="4"/>
  <c r="R10" i="4"/>
  <c r="BE26" i="4" s="1"/>
  <c r="Q10" i="4"/>
  <c r="P10" i="4"/>
  <c r="O10" i="4"/>
  <c r="BL26" i="4" s="1"/>
  <c r="N10" i="4"/>
  <c r="M10" i="4"/>
  <c r="L10" i="4"/>
  <c r="K10" i="4"/>
  <c r="J10" i="4"/>
  <c r="I10" i="4"/>
  <c r="BG26" i="4" s="1"/>
  <c r="H10" i="4"/>
  <c r="G10" i="4"/>
  <c r="F10" i="4"/>
  <c r="BN26" i="4" s="1"/>
  <c r="E10" i="4"/>
  <c r="D10" i="4"/>
  <c r="AT9" i="4"/>
  <c r="AS9" i="4"/>
  <c r="AR9" i="4"/>
  <c r="AP9" i="4"/>
  <c r="BA25" i="4" s="1"/>
  <c r="AK9" i="4"/>
  <c r="AJ9" i="4"/>
  <c r="AI9" i="4"/>
  <c r="AY25" i="4" s="1"/>
  <c r="AD9" i="4"/>
  <c r="AC9" i="4"/>
  <c r="AB9" i="4"/>
  <c r="V9" i="4"/>
  <c r="W9" i="4" s="1"/>
  <c r="U9" i="4"/>
  <c r="BH25" i="4" s="1"/>
  <c r="T9" i="4"/>
  <c r="S9" i="4"/>
  <c r="R9" i="4"/>
  <c r="BE25" i="4" s="1"/>
  <c r="Q9" i="4"/>
  <c r="P9" i="4"/>
  <c r="O9" i="4"/>
  <c r="BL25" i="4" s="1"/>
  <c r="N9" i="4"/>
  <c r="M9" i="4"/>
  <c r="L9" i="4"/>
  <c r="BQ25" i="4" s="1"/>
  <c r="K9" i="4"/>
  <c r="J9" i="4"/>
  <c r="I9" i="4"/>
  <c r="BG25" i="4" s="1"/>
  <c r="H9" i="4"/>
  <c r="G9" i="4"/>
  <c r="F9" i="4"/>
  <c r="BN25" i="4" s="1"/>
  <c r="E9" i="4"/>
  <c r="D9" i="4"/>
  <c r="AT8" i="4"/>
  <c r="AS8" i="4"/>
  <c r="AR8" i="4"/>
  <c r="AP8" i="4"/>
  <c r="BA24" i="4" s="1"/>
  <c r="AK8" i="4"/>
  <c r="AJ8" i="4"/>
  <c r="AI8" i="4"/>
  <c r="AY24" i="4" s="1"/>
  <c r="AD8" i="4"/>
  <c r="AC8" i="4"/>
  <c r="AB8" i="4"/>
  <c r="AW24" i="4" s="1"/>
  <c r="V8" i="4"/>
  <c r="W8" i="4" s="1"/>
  <c r="U8" i="4"/>
  <c r="BH24" i="4" s="1"/>
  <c r="BO24" i="4" s="1"/>
  <c r="T8" i="4"/>
  <c r="S8" i="4"/>
  <c r="R8" i="4"/>
  <c r="BE24" i="4" s="1"/>
  <c r="Q8" i="4"/>
  <c r="P8" i="4"/>
  <c r="O8" i="4"/>
  <c r="N8" i="4"/>
  <c r="M8" i="4"/>
  <c r="K8" i="4"/>
  <c r="J8" i="4"/>
  <c r="I8" i="4"/>
  <c r="BG24" i="4" s="1"/>
  <c r="H8" i="4"/>
  <c r="G8" i="4"/>
  <c r="E8" i="4"/>
  <c r="D8" i="4"/>
  <c r="AT7" i="4"/>
  <c r="AS7" i="4"/>
  <c r="AR7" i="4"/>
  <c r="AP7" i="4"/>
  <c r="BA23" i="4" s="1"/>
  <c r="AK7" i="4"/>
  <c r="AJ7" i="4"/>
  <c r="AI7" i="4"/>
  <c r="AY23" i="4" s="1"/>
  <c r="AD7" i="4"/>
  <c r="AC7" i="4"/>
  <c r="AB7" i="4"/>
  <c r="AW23" i="4" s="1"/>
  <c r="V7" i="4"/>
  <c r="U7" i="4"/>
  <c r="BH23" i="4" s="1"/>
  <c r="T7" i="4"/>
  <c r="S7" i="4"/>
  <c r="R7" i="4"/>
  <c r="Q7" i="4"/>
  <c r="P7" i="4"/>
  <c r="O7" i="4"/>
  <c r="BL23" i="4" s="1"/>
  <c r="N7" i="4"/>
  <c r="M7" i="4"/>
  <c r="L7" i="4"/>
  <c r="BJ23" i="4" s="1"/>
  <c r="K7" i="4"/>
  <c r="J7" i="4"/>
  <c r="I7" i="4"/>
  <c r="BG23" i="4" s="1"/>
  <c r="H7" i="4"/>
  <c r="G7" i="4"/>
  <c r="F7" i="4"/>
  <c r="E7" i="4"/>
  <c r="D7" i="4"/>
  <c r="AT6" i="4"/>
  <c r="AS6" i="4"/>
  <c r="AR6" i="4"/>
  <c r="AP6" i="4"/>
  <c r="BA22" i="4" s="1"/>
  <c r="AK6" i="4"/>
  <c r="AJ6" i="4"/>
  <c r="AI6" i="4"/>
  <c r="AY22" i="4" s="1"/>
  <c r="AD6" i="4"/>
  <c r="AC6" i="4"/>
  <c r="AB6" i="4"/>
  <c r="AW22" i="4" s="1"/>
  <c r="V6" i="4"/>
  <c r="W6" i="4" s="1"/>
  <c r="U6" i="4"/>
  <c r="BH22" i="4" s="1"/>
  <c r="T6" i="4"/>
  <c r="S6" i="4"/>
  <c r="R6" i="4"/>
  <c r="Q6" i="4"/>
  <c r="P6" i="4"/>
  <c r="O6" i="4"/>
  <c r="N6" i="4"/>
  <c r="M6" i="4"/>
  <c r="K6" i="4"/>
  <c r="H6" i="4"/>
  <c r="G6" i="4"/>
  <c r="E6" i="4"/>
  <c r="D6" i="4"/>
  <c r="AT5" i="4"/>
  <c r="AS5" i="4"/>
  <c r="AR5" i="4"/>
  <c r="BA21" i="4"/>
  <c r="AK5" i="4"/>
  <c r="AJ5" i="4"/>
  <c r="AI5" i="4"/>
  <c r="AY21" i="4" s="1"/>
  <c r="AD5" i="4"/>
  <c r="AC5" i="4"/>
  <c r="AB5" i="4"/>
  <c r="AW21" i="4" s="1"/>
  <c r="V5" i="4"/>
  <c r="W5" i="4" s="1"/>
  <c r="U5" i="4"/>
  <c r="BH21" i="4" s="1"/>
  <c r="T5" i="4"/>
  <c r="S5" i="4"/>
  <c r="R5" i="4"/>
  <c r="Q5" i="4"/>
  <c r="P5" i="4"/>
  <c r="O5" i="4"/>
  <c r="BL21" i="4" s="1"/>
  <c r="N5" i="4"/>
  <c r="M5" i="4"/>
  <c r="I5" i="4"/>
  <c r="BG21" i="4" s="1"/>
  <c r="G5" i="4"/>
  <c r="E5" i="4"/>
  <c r="D5" i="4"/>
  <c r="AT4" i="4"/>
  <c r="AK4" i="4"/>
  <c r="AJ4" i="4"/>
  <c r="AI4" i="4"/>
  <c r="AY20" i="4" s="1"/>
  <c r="BB20" i="4" s="1"/>
  <c r="AD4" i="4"/>
  <c r="AC4" i="4"/>
  <c r="AB4" i="4"/>
  <c r="AW20" i="4" s="1"/>
  <c r="V4" i="4"/>
  <c r="W4" i="4" s="1"/>
  <c r="U4" i="4"/>
  <c r="BH20" i="4" s="1"/>
  <c r="T4" i="4"/>
  <c r="S4" i="4"/>
  <c r="R4" i="4"/>
  <c r="Q4" i="4"/>
  <c r="P4" i="4"/>
  <c r="O4" i="4"/>
  <c r="N4" i="4"/>
  <c r="M4" i="4"/>
  <c r="K4" i="4"/>
  <c r="AJ2" i="4"/>
  <c r="AO5" i="4" l="1"/>
  <c r="BB21" i="4"/>
  <c r="AP12" i="4"/>
  <c r="BA28" i="4" s="1"/>
  <c r="BB28" i="4" s="1"/>
  <c r="AP14" i="4"/>
  <c r="BA30" i="4" s="1"/>
  <c r="BB30" i="4" s="1"/>
  <c r="AH6" i="4"/>
  <c r="AH2" i="4" s="1"/>
  <c r="C10" i="4"/>
  <c r="B15" i="4"/>
  <c r="B13" i="4"/>
  <c r="B12" i="4"/>
  <c r="C14" i="4"/>
  <c r="B10" i="4"/>
  <c r="B14" i="4"/>
  <c r="C9" i="4"/>
  <c r="C11" i="4"/>
  <c r="B9" i="4"/>
  <c r="B7" i="4"/>
  <c r="C15" i="4"/>
  <c r="B11" i="4"/>
  <c r="C12" i="4"/>
  <c r="C13" i="4"/>
  <c r="E38" i="5"/>
  <c r="G39" i="5"/>
  <c r="G42" i="5" s="1"/>
  <c r="G38" i="5"/>
  <c r="H38" i="5" s="1"/>
  <c r="F39" i="5"/>
  <c r="F42" i="5" s="1"/>
  <c r="F38" i="5"/>
  <c r="E39" i="5"/>
  <c r="E42" i="5" s="1"/>
  <c r="D42" i="5"/>
  <c r="D38" i="5"/>
  <c r="AR2" i="4"/>
  <c r="AO14" i="4"/>
  <c r="AN14" i="4"/>
  <c r="AO15" i="4"/>
  <c r="AN15" i="4"/>
  <c r="AO11" i="4"/>
  <c r="AN12" i="4"/>
  <c r="AO12" i="4"/>
  <c r="AO13" i="4"/>
  <c r="AL13" i="4" s="1"/>
  <c r="AN11" i="4"/>
  <c r="AO4" i="4"/>
  <c r="AN9" i="4"/>
  <c r="BB25" i="4"/>
  <c r="AO6" i="4"/>
  <c r="AN7" i="4"/>
  <c r="AN5" i="4"/>
  <c r="AO7" i="4"/>
  <c r="AL7" i="4" s="1"/>
  <c r="AZ23" i="4" s="1"/>
  <c r="BC23" i="4" s="1"/>
  <c r="AG15" i="4"/>
  <c r="AE15" i="4" s="1"/>
  <c r="AH9" i="4"/>
  <c r="AH11" i="4"/>
  <c r="AG11" i="4"/>
  <c r="AE11" i="4" s="1"/>
  <c r="AG12" i="4"/>
  <c r="AE12" i="4" s="1"/>
  <c r="AF12" i="4" s="1"/>
  <c r="AH13" i="4"/>
  <c r="AG13" i="4"/>
  <c r="AG14" i="4"/>
  <c r="AH5" i="4"/>
  <c r="AG9" i="4"/>
  <c r="AE9" i="4" s="1"/>
  <c r="AG7" i="4"/>
  <c r="AH4" i="4"/>
  <c r="AL14" i="4"/>
  <c r="AE13" i="4"/>
  <c r="AX29" i="4" s="1"/>
  <c r="BD24" i="4"/>
  <c r="BI24" i="4" s="1"/>
  <c r="BD22" i="4"/>
  <c r="BI22" i="4" s="1"/>
  <c r="Z15" i="4"/>
  <c r="BK30" i="4"/>
  <c r="BM30" i="4" s="1"/>
  <c r="AT2" i="4"/>
  <c r="AN6" i="4"/>
  <c r="AG6" i="4"/>
  <c r="AD2" i="4"/>
  <c r="M2" i="4"/>
  <c r="AA14" i="4"/>
  <c r="BK20" i="4"/>
  <c r="AH7" i="4"/>
  <c r="P2" i="4"/>
  <c r="AK2" i="4"/>
  <c r="BK24" i="4"/>
  <c r="BP24" i="4" s="1"/>
  <c r="AG5" i="4"/>
  <c r="Z11" i="4"/>
  <c r="BD26" i="4"/>
  <c r="AG4" i="4"/>
  <c r="AE4" i="4" s="1"/>
  <c r="AN4" i="4"/>
  <c r="AZ20" i="4" s="1"/>
  <c r="BC20" i="4" s="1"/>
  <c r="AN8" i="4"/>
  <c r="AG8" i="4"/>
  <c r="AE8" i="4" s="1"/>
  <c r="AF8" i="4" s="1"/>
  <c r="AO8" i="4"/>
  <c r="AO9" i="4"/>
  <c r="AL9" i="4" s="1"/>
  <c r="AQ9" i="4"/>
  <c r="AO10" i="4"/>
  <c r="AH10" i="4"/>
  <c r="AQ10" i="4"/>
  <c r="AN10" i="4"/>
  <c r="AL10" i="4" s="1"/>
  <c r="AG10" i="4"/>
  <c r="AE10" i="4" s="1"/>
  <c r="AH14" i="4"/>
  <c r="AE14" i="4" s="1"/>
  <c r="AF14" i="4" s="1"/>
  <c r="X10" i="4"/>
  <c r="Y10" i="4" s="1"/>
  <c r="S2" i="4"/>
  <c r="BF24" i="4"/>
  <c r="AA11" i="4"/>
  <c r="Z9" i="4"/>
  <c r="X13" i="4"/>
  <c r="Y13" i="4" s="1"/>
  <c r="BJ25" i="4"/>
  <c r="BJ30" i="4"/>
  <c r="Z14" i="4"/>
  <c r="BG27" i="4"/>
  <c r="U2" i="4"/>
  <c r="AA15" i="4"/>
  <c r="BH26" i="4"/>
  <c r="BH19" i="4" s="1"/>
  <c r="Q2" i="4"/>
  <c r="BK31" i="4"/>
  <c r="BP31" i="4" s="1"/>
  <c r="BD28" i="4"/>
  <c r="BI28" i="4" s="1"/>
  <c r="BK22" i="4"/>
  <c r="BD25" i="4"/>
  <c r="BF25" i="4" s="1"/>
  <c r="BF26" i="4"/>
  <c r="BL28" i="4"/>
  <c r="BG31" i="4"/>
  <c r="AY19" i="4"/>
  <c r="AX30" i="4"/>
  <c r="Z31" i="4"/>
  <c r="AF15" i="4"/>
  <c r="AX31" i="4"/>
  <c r="X24" i="4"/>
  <c r="BO22" i="4"/>
  <c r="BO25" i="4"/>
  <c r="BI25" i="4"/>
  <c r="BB24" i="4"/>
  <c r="BB26" i="4"/>
  <c r="BN31" i="4"/>
  <c r="X15" i="4"/>
  <c r="Y15" i="4" s="1"/>
  <c r="BE31" i="4"/>
  <c r="BD31" i="4"/>
  <c r="BI31" i="4" s="1"/>
  <c r="E4" i="4"/>
  <c r="E2" i="4" s="1"/>
  <c r="X21" i="4"/>
  <c r="N2" i="4"/>
  <c r="BE21" i="4"/>
  <c r="BD21" i="4"/>
  <c r="BI21" i="4" s="1"/>
  <c r="AM7" i="4"/>
  <c r="X18" i="4"/>
  <c r="Z28" i="4"/>
  <c r="X40" i="4"/>
  <c r="X54" i="4"/>
  <c r="BN23" i="4"/>
  <c r="X7" i="4"/>
  <c r="Y7" i="4" s="1"/>
  <c r="BL20" i="4"/>
  <c r="O2" i="4"/>
  <c r="BO23" i="4"/>
  <c r="X38" i="4"/>
  <c r="AC2" i="4"/>
  <c r="V2" i="4"/>
  <c r="W7" i="4"/>
  <c r="W2" i="4" s="1"/>
  <c r="AA10" i="4"/>
  <c r="BJ26" i="4"/>
  <c r="BQ26" i="4"/>
  <c r="Z41" i="4"/>
  <c r="C5" i="4"/>
  <c r="Z49" i="4"/>
  <c r="Z61" i="4"/>
  <c r="X23" i="4"/>
  <c r="AI2" i="4"/>
  <c r="BO21" i="4"/>
  <c r="AL5" i="4"/>
  <c r="BQ29" i="4"/>
  <c r="AA13" i="4"/>
  <c r="BJ29" i="4"/>
  <c r="AW19" i="4"/>
  <c r="BB23" i="4"/>
  <c r="BE20" i="4"/>
  <c r="BD20" i="4"/>
  <c r="BI20" i="4" s="1"/>
  <c r="R2" i="4"/>
  <c r="AS2" i="4"/>
  <c r="L4" i="4"/>
  <c r="Z25" i="4"/>
  <c r="X60" i="4"/>
  <c r="Z55" i="4"/>
  <c r="BE23" i="4"/>
  <c r="BD23" i="4"/>
  <c r="BI23" i="4" s="1"/>
  <c r="X27" i="4"/>
  <c r="T2" i="4"/>
  <c r="BO20" i="4"/>
  <c r="X11" i="4"/>
  <c r="Y11" i="4" s="1"/>
  <c r="BN27" i="4"/>
  <c r="BE27" i="4"/>
  <c r="BD27" i="4"/>
  <c r="BI27" i="4" s="1"/>
  <c r="BG22" i="4"/>
  <c r="X70" i="4"/>
  <c r="X84" i="4"/>
  <c r="X137" i="4"/>
  <c r="D4" i="4"/>
  <c r="D2" i="4" s="1"/>
  <c r="BK25" i="4"/>
  <c r="AA9" i="4"/>
  <c r="BG28" i="4"/>
  <c r="AA12" i="4"/>
  <c r="BO28" i="4"/>
  <c r="BP28" i="4" s="1"/>
  <c r="BB29" i="4"/>
  <c r="BB31" i="4"/>
  <c r="X37" i="4"/>
  <c r="X48" i="4"/>
  <c r="Z83" i="4"/>
  <c r="Z138" i="4"/>
  <c r="Z140" i="4"/>
  <c r="H5" i="4"/>
  <c r="H2" i="4" s="1"/>
  <c r="J6" i="4"/>
  <c r="Z13" i="4"/>
  <c r="BQ23" i="4"/>
  <c r="BD30" i="4"/>
  <c r="BF30" i="4" s="1"/>
  <c r="X33" i="4"/>
  <c r="Z37" i="4"/>
  <c r="X46" i="4"/>
  <c r="Z53" i="4"/>
  <c r="Z59" i="4"/>
  <c r="X72" i="4"/>
  <c r="X86" i="4"/>
  <c r="X88" i="4"/>
  <c r="AB2" i="4"/>
  <c r="G4" i="4"/>
  <c r="G2" i="4" s="1"/>
  <c r="J5" i="4"/>
  <c r="Z7" i="4"/>
  <c r="X12" i="4"/>
  <c r="Y12" i="4" s="1"/>
  <c r="BN30" i="4"/>
  <c r="X14" i="4"/>
  <c r="Y14" i="4" s="1"/>
  <c r="BB22" i="4"/>
  <c r="BL24" i="4"/>
  <c r="X51" i="4"/>
  <c r="Z54" i="4"/>
  <c r="X57" i="4"/>
  <c r="Z60" i="4"/>
  <c r="Z35" i="4"/>
  <c r="Z39" i="4"/>
  <c r="Z73" i="4"/>
  <c r="X76" i="4"/>
  <c r="X94" i="4"/>
  <c r="BK29" i="4"/>
  <c r="BP29" i="4" s="1"/>
  <c r="BL29" i="4"/>
  <c r="K5" i="4"/>
  <c r="K2" i="4" s="1"/>
  <c r="AA7" i="4"/>
  <c r="AP2" i="4"/>
  <c r="F8" i="4"/>
  <c r="BJ27" i="4"/>
  <c r="BQ27" i="4"/>
  <c r="Z12" i="4"/>
  <c r="BD29" i="4"/>
  <c r="BI29" i="4" s="1"/>
  <c r="Z20" i="4"/>
  <c r="BE22" i="4"/>
  <c r="BF22" i="4" s="1"/>
  <c r="BQ28" i="4"/>
  <c r="X45" i="4"/>
  <c r="Z62" i="4"/>
  <c r="X64" i="4"/>
  <c r="Z74" i="4"/>
  <c r="Z75" i="4"/>
  <c r="Z91" i="4"/>
  <c r="BM28" i="4"/>
  <c r="Z23" i="4"/>
  <c r="J4" i="4"/>
  <c r="AL12" i="4"/>
  <c r="AL15" i="4"/>
  <c r="BO30" i="4"/>
  <c r="Z48" i="4"/>
  <c r="Z50" i="4"/>
  <c r="Z56" i="4"/>
  <c r="X78" i="4"/>
  <c r="Z90" i="4"/>
  <c r="Z93" i="4"/>
  <c r="X100" i="4"/>
  <c r="X104" i="4"/>
  <c r="X35" i="4"/>
  <c r="X66" i="4"/>
  <c r="BI26" i="4"/>
  <c r="BL27" i="4"/>
  <c r="BK27" i="4"/>
  <c r="BP27" i="4" s="1"/>
  <c r="Z46" i="4"/>
  <c r="X68" i="4"/>
  <c r="Z106" i="4"/>
  <c r="BK21" i="4"/>
  <c r="BM21" i="4" s="1"/>
  <c r="AF13" i="4"/>
  <c r="BM25" i="4"/>
  <c r="BB27" i="4"/>
  <c r="X9" i="4"/>
  <c r="Y9" i="4" s="1"/>
  <c r="Z10" i="4"/>
  <c r="BL22" i="4"/>
  <c r="BK26" i="4"/>
  <c r="BM26" i="4" s="1"/>
  <c r="X36" i="4"/>
  <c r="X39" i="4"/>
  <c r="Z78" i="4"/>
  <c r="Z79" i="4"/>
  <c r="Z96" i="4"/>
  <c r="Z100" i="4"/>
  <c r="BA19" i="4"/>
  <c r="BK23" i="4"/>
  <c r="BM23" i="4" s="1"/>
  <c r="Z66" i="4"/>
  <c r="Z67" i="4"/>
  <c r="Z80" i="4"/>
  <c r="X139" i="4"/>
  <c r="BQ31" i="4"/>
  <c r="X75" i="4"/>
  <c r="X81" i="4"/>
  <c r="X87" i="4"/>
  <c r="X93" i="4"/>
  <c r="X99" i="4"/>
  <c r="X105" i="4"/>
  <c r="Z47" i="4"/>
  <c r="X140" i="4"/>
  <c r="Z141" i="4"/>
  <c r="X41" i="4"/>
  <c r="X106" i="4"/>
  <c r="X138" i="4"/>
  <c r="Z137" i="4"/>
  <c r="X141" i="4"/>
  <c r="AS2" i="1"/>
  <c r="AU2" i="1"/>
  <c r="AT2" i="1"/>
  <c r="AR2" i="1"/>
  <c r="AU4" i="1"/>
  <c r="AU5" i="1"/>
  <c r="AU6" i="1"/>
  <c r="AU7" i="1"/>
  <c r="AU8" i="1"/>
  <c r="AU9" i="1"/>
  <c r="AU10" i="1"/>
  <c r="AU11" i="1"/>
  <c r="AU12" i="1"/>
  <c r="AU13" i="1"/>
  <c r="AU14" i="1"/>
  <c r="AU15" i="1"/>
  <c r="AT15" i="1"/>
  <c r="AT14" i="1"/>
  <c r="AT13" i="1"/>
  <c r="AT12" i="1"/>
  <c r="AT11" i="1"/>
  <c r="AT10" i="1"/>
  <c r="AT9" i="1"/>
  <c r="AT8" i="1"/>
  <c r="AT7" i="1"/>
  <c r="AT6" i="1"/>
  <c r="AT5" i="1"/>
  <c r="AT4" i="1"/>
  <c r="AS4" i="1"/>
  <c r="AS5" i="1"/>
  <c r="AS6" i="1"/>
  <c r="AS7" i="1"/>
  <c r="AS8" i="1"/>
  <c r="AS9" i="1"/>
  <c r="AS10" i="1"/>
  <c r="AS11" i="1"/>
  <c r="AS12" i="1"/>
  <c r="AS13" i="1"/>
  <c r="AS14" i="1"/>
  <c r="AS15" i="1"/>
  <c r="AL6" i="4" l="1"/>
  <c r="AE6" i="4"/>
  <c r="H42" i="5"/>
  <c r="G43" i="5"/>
  <c r="H43" i="5"/>
  <c r="AZ29" i="4"/>
  <c r="BC29" i="4" s="1"/>
  <c r="AM13" i="4"/>
  <c r="BB19" i="4"/>
  <c r="AN2" i="4"/>
  <c r="AL11" i="4"/>
  <c r="AF9" i="4"/>
  <c r="AX25" i="4"/>
  <c r="AX27" i="4"/>
  <c r="AF11" i="4"/>
  <c r="AE5" i="4"/>
  <c r="AE7" i="4"/>
  <c r="AX28" i="4"/>
  <c r="AG2" i="4"/>
  <c r="AX24" i="4"/>
  <c r="AF7" i="4"/>
  <c r="AX23" i="4"/>
  <c r="BP25" i="4"/>
  <c r="AO2" i="4"/>
  <c r="AL8" i="4"/>
  <c r="AQ14" i="4"/>
  <c r="AZ22" i="4"/>
  <c r="BC22" i="4" s="1"/>
  <c r="AM6" i="4"/>
  <c r="BO26" i="4"/>
  <c r="BP30" i="4"/>
  <c r="BM24" i="4"/>
  <c r="BP23" i="4"/>
  <c r="AZ30" i="4"/>
  <c r="BC30" i="4" s="1"/>
  <c r="AM14" i="4"/>
  <c r="BP22" i="4"/>
  <c r="BF28" i="4"/>
  <c r="BF27" i="4"/>
  <c r="BM22" i="4"/>
  <c r="BI30" i="4"/>
  <c r="BM31" i="4"/>
  <c r="X101" i="4"/>
  <c r="X61" i="4"/>
  <c r="C6" i="4"/>
  <c r="L6" i="4"/>
  <c r="Z64" i="4"/>
  <c r="AZ28" i="4"/>
  <c r="BC28" i="4" s="1"/>
  <c r="AM12" i="4"/>
  <c r="BM29" i="4"/>
  <c r="Z26" i="4"/>
  <c r="X26" i="4"/>
  <c r="Z139" i="4"/>
  <c r="BF23" i="4"/>
  <c r="X19" i="4"/>
  <c r="B4" i="4"/>
  <c r="F4" i="4"/>
  <c r="BJ20" i="4"/>
  <c r="BQ20" i="4"/>
  <c r="AF10" i="4"/>
  <c r="AX26" i="4"/>
  <c r="BF29" i="4"/>
  <c r="AZ26" i="4"/>
  <c r="BC26" i="4" s="1"/>
  <c r="AM10" i="4"/>
  <c r="X95" i="4"/>
  <c r="BM27" i="4"/>
  <c r="L5" i="4"/>
  <c r="X20" i="4"/>
  <c r="BO19" i="4"/>
  <c r="BP20" i="4"/>
  <c r="AZ21" i="4"/>
  <c r="BC21" i="4" s="1"/>
  <c r="AM5" i="4"/>
  <c r="BL19" i="4"/>
  <c r="BM20" i="4"/>
  <c r="BF31" i="4"/>
  <c r="X67" i="4"/>
  <c r="X55" i="4"/>
  <c r="BN24" i="4"/>
  <c r="X8" i="4"/>
  <c r="Y8" i="4" s="1"/>
  <c r="X83" i="4"/>
  <c r="Z34" i="4"/>
  <c r="Z82" i="4"/>
  <c r="X71" i="4"/>
  <c r="X103" i="4"/>
  <c r="Z45" i="4"/>
  <c r="Z29" i="4"/>
  <c r="X29" i="4"/>
  <c r="BP26" i="4"/>
  <c r="Z88" i="4"/>
  <c r="BD19" i="4"/>
  <c r="BI19" i="4" s="1"/>
  <c r="BP21" i="4"/>
  <c r="X42" i="4"/>
  <c r="C8" i="4"/>
  <c r="L8" i="4"/>
  <c r="Z36" i="4"/>
  <c r="X65" i="4"/>
  <c r="X97" i="4"/>
  <c r="Z94" i="4"/>
  <c r="X34" i="4"/>
  <c r="X56" i="4"/>
  <c r="BF20" i="4"/>
  <c r="BE19" i="4"/>
  <c r="AM4" i="4"/>
  <c r="J2" i="4"/>
  <c r="X49" i="4"/>
  <c r="F5" i="4"/>
  <c r="X59" i="4"/>
  <c r="X91" i="4"/>
  <c r="Z76" i="4"/>
  <c r="Z58" i="4"/>
  <c r="AE2" i="4"/>
  <c r="AX20" i="4"/>
  <c r="AF4" i="4"/>
  <c r="Z52" i="4"/>
  <c r="BF21" i="4"/>
  <c r="X79" i="4"/>
  <c r="X73" i="4"/>
  <c r="X25" i="4"/>
  <c r="X89" i="4"/>
  <c r="X77" i="4"/>
  <c r="F6" i="4"/>
  <c r="B6" i="4"/>
  <c r="X53" i="4"/>
  <c r="X85" i="4"/>
  <c r="X22" i="4"/>
  <c r="X47" i="4"/>
  <c r="AZ25" i="4"/>
  <c r="BC25" i="4" s="1"/>
  <c r="AM9" i="4"/>
  <c r="BK19" i="4"/>
  <c r="Z17" i="4"/>
  <c r="X17" i="4"/>
  <c r="I4" i="4"/>
  <c r="AZ31" i="4"/>
  <c r="BC31" i="4" s="1"/>
  <c r="AM15" i="4"/>
  <c r="Z70" i="4"/>
  <c r="X50" i="4"/>
  <c r="B8" i="4"/>
  <c r="AR19" i="1"/>
  <c r="AR20" i="1"/>
  <c r="AR31" i="1"/>
  <c r="AR32" i="1"/>
  <c r="AR43" i="1"/>
  <c r="AR44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R167" i="1"/>
  <c r="AR168" i="1"/>
  <c r="AR169" i="1"/>
  <c r="AR170" i="1"/>
  <c r="AR171" i="1"/>
  <c r="AR172" i="1"/>
  <c r="AR173" i="1"/>
  <c r="AR174" i="1"/>
  <c r="AR175" i="1"/>
  <c r="AR176" i="1"/>
  <c r="AR177" i="1"/>
  <c r="AR178" i="1"/>
  <c r="AR179" i="1"/>
  <c r="AR180" i="1"/>
  <c r="AR181" i="1"/>
  <c r="AR182" i="1"/>
  <c r="AR183" i="1"/>
  <c r="AR184" i="1"/>
  <c r="AR185" i="1"/>
  <c r="AR186" i="1"/>
  <c r="AR187" i="1"/>
  <c r="AR188" i="1"/>
  <c r="AR189" i="1"/>
  <c r="AR190" i="1"/>
  <c r="AR191" i="1"/>
  <c r="AR192" i="1"/>
  <c r="AR193" i="1"/>
  <c r="AR194" i="1"/>
  <c r="AR195" i="1"/>
  <c r="AR196" i="1"/>
  <c r="AR197" i="1"/>
  <c r="AR198" i="1"/>
  <c r="AR199" i="1"/>
  <c r="AR200" i="1"/>
  <c r="AR201" i="1"/>
  <c r="AR202" i="1"/>
  <c r="AR203" i="1"/>
  <c r="AR204" i="1"/>
  <c r="AR205" i="1"/>
  <c r="AR206" i="1"/>
  <c r="AR207" i="1"/>
  <c r="AR208" i="1"/>
  <c r="AR209" i="1"/>
  <c r="AR210" i="1"/>
  <c r="AR211" i="1"/>
  <c r="AR212" i="1"/>
  <c r="AR213" i="1"/>
  <c r="AR214" i="1"/>
  <c r="AR215" i="1"/>
  <c r="AR216" i="1"/>
  <c r="AR217" i="1"/>
  <c r="AR218" i="1"/>
  <c r="AR219" i="1"/>
  <c r="AR220" i="1"/>
  <c r="AR221" i="1"/>
  <c r="AR222" i="1"/>
  <c r="AR223" i="1"/>
  <c r="AR224" i="1"/>
  <c r="AR225" i="1"/>
  <c r="AR226" i="1"/>
  <c r="AR227" i="1"/>
  <c r="AR228" i="1"/>
  <c r="AR229" i="1"/>
  <c r="AR230" i="1"/>
  <c r="AR231" i="1"/>
  <c r="AR232" i="1"/>
  <c r="AR233" i="1"/>
  <c r="AR234" i="1"/>
  <c r="AR235" i="1"/>
  <c r="AR236" i="1"/>
  <c r="AR237" i="1"/>
  <c r="AR238" i="1"/>
  <c r="AR239" i="1"/>
  <c r="AR240" i="1"/>
  <c r="AR241" i="1"/>
  <c r="AR242" i="1"/>
  <c r="AR243" i="1"/>
  <c r="AR244" i="1"/>
  <c r="AR245" i="1"/>
  <c r="AR246" i="1"/>
  <c r="AR247" i="1"/>
  <c r="AR248" i="1"/>
  <c r="AR249" i="1"/>
  <c r="AR250" i="1"/>
  <c r="AR251" i="1"/>
  <c r="AR252" i="1"/>
  <c r="AR253" i="1"/>
  <c r="AR254" i="1"/>
  <c r="AR255" i="1"/>
  <c r="AR256" i="1"/>
  <c r="AR259" i="1"/>
  <c r="AR260" i="1"/>
  <c r="AR261" i="1"/>
  <c r="AR262" i="1"/>
  <c r="AR263" i="1"/>
  <c r="AR264" i="1"/>
  <c r="AR265" i="1"/>
  <c r="AR266" i="1"/>
  <c r="AR267" i="1"/>
  <c r="AR268" i="1"/>
  <c r="AR269" i="1"/>
  <c r="AR270" i="1"/>
  <c r="AR271" i="1"/>
  <c r="AR272" i="1"/>
  <c r="AR273" i="1"/>
  <c r="AR274" i="1"/>
  <c r="AR275" i="1"/>
  <c r="AR276" i="1"/>
  <c r="AR277" i="1"/>
  <c r="AR278" i="1"/>
  <c r="AR279" i="1"/>
  <c r="AR280" i="1"/>
  <c r="AR281" i="1"/>
  <c r="AR282" i="1"/>
  <c r="AR283" i="1"/>
  <c r="AR284" i="1"/>
  <c r="AR285" i="1"/>
  <c r="AR286" i="1"/>
  <c r="AR287" i="1"/>
  <c r="AR288" i="1"/>
  <c r="AR289" i="1"/>
  <c r="AR290" i="1"/>
  <c r="AR291" i="1"/>
  <c r="AR292" i="1"/>
  <c r="AR293" i="1"/>
  <c r="AR294" i="1"/>
  <c r="AR295" i="1"/>
  <c r="AR296" i="1"/>
  <c r="AR297" i="1"/>
  <c r="AR298" i="1"/>
  <c r="AR301" i="1"/>
  <c r="AR302" i="1"/>
  <c r="AR303" i="1"/>
  <c r="AR304" i="1"/>
  <c r="AR305" i="1"/>
  <c r="AR308" i="1"/>
  <c r="AR309" i="1"/>
  <c r="AR310" i="1"/>
  <c r="AR311" i="1"/>
  <c r="AR312" i="1"/>
  <c r="AR313" i="1"/>
  <c r="AR314" i="1"/>
  <c r="AR315" i="1"/>
  <c r="AR316" i="1"/>
  <c r="AR317" i="1"/>
  <c r="AR318" i="1"/>
  <c r="AR319" i="1"/>
  <c r="AR320" i="1"/>
  <c r="AR321" i="1"/>
  <c r="AR322" i="1"/>
  <c r="AR323" i="1"/>
  <c r="AR324" i="1"/>
  <c r="AR325" i="1"/>
  <c r="AR326" i="1"/>
  <c r="AR327" i="1"/>
  <c r="AR328" i="1"/>
  <c r="AR329" i="1"/>
  <c r="AR330" i="1"/>
  <c r="AR331" i="1"/>
  <c r="AR332" i="1"/>
  <c r="AR333" i="1"/>
  <c r="AR334" i="1"/>
  <c r="AR335" i="1"/>
  <c r="AR336" i="1"/>
  <c r="AR337" i="1"/>
  <c r="AR338" i="1"/>
  <c r="AR339" i="1"/>
  <c r="AR340" i="1"/>
  <c r="AR343" i="1"/>
  <c r="AR344" i="1"/>
  <c r="AR345" i="1"/>
  <c r="AR346" i="1"/>
  <c r="AR347" i="1"/>
  <c r="AR348" i="1"/>
  <c r="AR349" i="1"/>
  <c r="AR350" i="1"/>
  <c r="AR351" i="1"/>
  <c r="AR352" i="1"/>
  <c r="AR353" i="1"/>
  <c r="AR354" i="1"/>
  <c r="AR355" i="1"/>
  <c r="AR356" i="1"/>
  <c r="AR357" i="1"/>
  <c r="AR358" i="1"/>
  <c r="AR359" i="1"/>
  <c r="AR360" i="1"/>
  <c r="AR361" i="1"/>
  <c r="AR362" i="1"/>
  <c r="AR363" i="1"/>
  <c r="AR364" i="1"/>
  <c r="AR365" i="1"/>
  <c r="AR366" i="1"/>
  <c r="AR367" i="1"/>
  <c r="AR368" i="1"/>
  <c r="AR369" i="1"/>
  <c r="AR370" i="1"/>
  <c r="AR371" i="1"/>
  <c r="AR372" i="1"/>
  <c r="AR373" i="1"/>
  <c r="AR374" i="1"/>
  <c r="AR375" i="1"/>
  <c r="AR376" i="1"/>
  <c r="AR377" i="1"/>
  <c r="AR378" i="1"/>
  <c r="AR379" i="1"/>
  <c r="AR380" i="1"/>
  <c r="AR381" i="1"/>
  <c r="AR48" i="1"/>
  <c r="AQ46" i="1"/>
  <c r="AQ45" i="1" s="1"/>
  <c r="AQ44" i="1" s="1"/>
  <c r="AQ43" i="1" s="1"/>
  <c r="AQ42" i="1" s="1"/>
  <c r="AQ41" i="1" s="1"/>
  <c r="AQ40" i="1" s="1"/>
  <c r="AQ39" i="1" s="1"/>
  <c r="AQ38" i="1" s="1"/>
  <c r="AQ37" i="1" s="1"/>
  <c r="AQ36" i="1" s="1"/>
  <c r="AQ35" i="1" s="1"/>
  <c r="AQ34" i="1" s="1"/>
  <c r="AQ33" i="1" s="1"/>
  <c r="AQ32" i="1" s="1"/>
  <c r="AQ31" i="1" s="1"/>
  <c r="AQ30" i="1" s="1"/>
  <c r="AQ29" i="1" s="1"/>
  <c r="AQ28" i="1" s="1"/>
  <c r="AQ27" i="1" s="1"/>
  <c r="AQ26" i="1" s="1"/>
  <c r="AQ25" i="1" s="1"/>
  <c r="AQ24" i="1" s="1"/>
  <c r="AQ23" i="1" s="1"/>
  <c r="AQ22" i="1" s="1"/>
  <c r="AQ21" i="1" s="1"/>
  <c r="AQ20" i="1" s="1"/>
  <c r="AQ19" i="1" s="1"/>
  <c r="AQ18" i="1" s="1"/>
  <c r="AQ47" i="1"/>
  <c r="AR47" i="1" s="1"/>
  <c r="AX22" i="4" l="1"/>
  <c r="AF6" i="4"/>
  <c r="L2" i="4"/>
  <c r="AZ27" i="4"/>
  <c r="BC27" i="4" s="1"/>
  <c r="AM11" i="4"/>
  <c r="AF5" i="4"/>
  <c r="AF2" i="4" s="1"/>
  <c r="AX21" i="4"/>
  <c r="AX19" i="4" s="1"/>
  <c r="AZ24" i="4"/>
  <c r="BC24" i="4" s="1"/>
  <c r="AM8" i="4"/>
  <c r="BP19" i="4"/>
  <c r="BM19" i="4"/>
  <c r="BF19" i="4"/>
  <c r="BJ24" i="4"/>
  <c r="BQ24" i="4"/>
  <c r="AA8" i="4"/>
  <c r="Z8" i="4"/>
  <c r="BJ21" i="4"/>
  <c r="BQ21" i="4"/>
  <c r="AA5" i="4"/>
  <c r="Z5" i="4"/>
  <c r="BN20" i="4"/>
  <c r="X4" i="4"/>
  <c r="Y4" i="4" s="1"/>
  <c r="F2" i="4"/>
  <c r="BJ22" i="4"/>
  <c r="BQ22" i="4"/>
  <c r="AA6" i="4"/>
  <c r="Z6" i="4"/>
  <c r="C4" i="4"/>
  <c r="C2" i="4" s="1"/>
  <c r="BG20" i="4"/>
  <c r="BG19" i="4" s="1"/>
  <c r="I2" i="4"/>
  <c r="AA4" i="4"/>
  <c r="Z4" i="4"/>
  <c r="BN21" i="4"/>
  <c r="X5" i="4"/>
  <c r="Y5" i="4" s="1"/>
  <c r="B5" i="4"/>
  <c r="B2" i="4" s="1"/>
  <c r="BN22" i="4"/>
  <c r="X6" i="4"/>
  <c r="Y6" i="4" s="1"/>
  <c r="AM2" i="4"/>
  <c r="AR12" i="1"/>
  <c r="AQ17" i="1"/>
  <c r="AR18" i="1" s="1"/>
  <c r="AR4" i="1" s="1"/>
  <c r="AR7" i="1"/>
  <c r="AR46" i="1"/>
  <c r="AR34" i="1"/>
  <c r="AR22" i="1"/>
  <c r="AR5" i="1"/>
  <c r="AR45" i="1"/>
  <c r="AR33" i="1"/>
  <c r="AR21" i="1"/>
  <c r="AR42" i="1"/>
  <c r="AR30" i="1"/>
  <c r="AR10" i="1"/>
  <c r="AR41" i="1"/>
  <c r="AR29" i="1"/>
  <c r="AR8" i="1"/>
  <c r="AR40" i="1"/>
  <c r="AR28" i="1"/>
  <c r="AR6" i="1"/>
  <c r="AR39" i="1"/>
  <c r="AR27" i="1"/>
  <c r="AR15" i="1"/>
  <c r="AR38" i="1"/>
  <c r="AR26" i="1"/>
  <c r="AR37" i="1"/>
  <c r="AR25" i="1"/>
  <c r="AR36" i="1"/>
  <c r="AR24" i="1"/>
  <c r="AR9" i="1"/>
  <c r="AR35" i="1"/>
  <c r="AR23" i="1"/>
  <c r="AQ5" i="3"/>
  <c r="AQ6" i="3"/>
  <c r="AZ19" i="4" l="1"/>
  <c r="BC19" i="4" s="1"/>
  <c r="BQ19" i="4"/>
  <c r="BJ19" i="4"/>
  <c r="Y2" i="4"/>
  <c r="X2" i="4"/>
  <c r="Z2" i="4"/>
  <c r="BN19" i="4"/>
  <c r="AA2" i="4"/>
  <c r="AO355" i="1"/>
  <c r="AP355" i="1"/>
  <c r="AO356" i="1"/>
  <c r="AP356" i="1"/>
  <c r="AO357" i="1"/>
  <c r="AP357" i="1"/>
  <c r="AO358" i="1"/>
  <c r="AP358" i="1"/>
  <c r="AO359" i="1"/>
  <c r="AP359" i="1"/>
  <c r="AO360" i="1"/>
  <c r="AP360" i="1"/>
  <c r="AO361" i="1"/>
  <c r="AP361" i="1"/>
  <c r="AO362" i="1"/>
  <c r="AP362" i="1"/>
  <c r="AO363" i="1"/>
  <c r="AP363" i="1"/>
  <c r="AO364" i="1"/>
  <c r="AP364" i="1"/>
  <c r="AO365" i="1"/>
  <c r="AP365" i="1"/>
  <c r="AO366" i="1"/>
  <c r="AP366" i="1"/>
  <c r="AO367" i="1"/>
  <c r="AP367" i="1"/>
  <c r="AO368" i="1"/>
  <c r="AP368" i="1"/>
  <c r="AO369" i="1"/>
  <c r="AP369" i="1"/>
  <c r="AO370" i="1"/>
  <c r="AP370" i="1"/>
  <c r="AO371" i="1"/>
  <c r="AP371" i="1"/>
  <c r="AO372" i="1"/>
  <c r="AP372" i="1"/>
  <c r="AO373" i="1"/>
  <c r="AP373" i="1"/>
  <c r="AO374" i="1"/>
  <c r="AP374" i="1"/>
  <c r="AO375" i="1"/>
  <c r="AP375" i="1"/>
  <c r="AO376" i="1"/>
  <c r="AP376" i="1"/>
  <c r="AO377" i="1"/>
  <c r="AP377" i="1"/>
  <c r="AO378" i="1"/>
  <c r="AP378" i="1"/>
  <c r="AO379" i="1"/>
  <c r="AP379" i="1"/>
  <c r="AO380" i="1"/>
  <c r="AP380" i="1"/>
  <c r="AO381" i="1"/>
  <c r="AP381" i="1"/>
  <c r="AP354" i="1"/>
  <c r="AH355" i="1"/>
  <c r="AI355" i="1"/>
  <c r="AH356" i="1"/>
  <c r="AI356" i="1"/>
  <c r="AH357" i="1"/>
  <c r="AI357" i="1"/>
  <c r="AH358" i="1"/>
  <c r="AI358" i="1"/>
  <c r="AH359" i="1"/>
  <c r="AI359" i="1"/>
  <c r="AH360" i="1"/>
  <c r="AI360" i="1"/>
  <c r="AH361" i="1"/>
  <c r="AI361" i="1"/>
  <c r="AH362" i="1"/>
  <c r="AI362" i="1"/>
  <c r="AH363" i="1"/>
  <c r="AI363" i="1"/>
  <c r="AH364" i="1"/>
  <c r="AI364" i="1"/>
  <c r="AH365" i="1"/>
  <c r="AI365" i="1"/>
  <c r="AH366" i="1"/>
  <c r="AI366" i="1"/>
  <c r="AH367" i="1"/>
  <c r="AI367" i="1"/>
  <c r="AH368" i="1"/>
  <c r="AI368" i="1"/>
  <c r="AH369" i="1"/>
  <c r="AI369" i="1"/>
  <c r="AH370" i="1"/>
  <c r="AI370" i="1"/>
  <c r="AH371" i="1"/>
  <c r="AI371" i="1"/>
  <c r="AH372" i="1"/>
  <c r="AI372" i="1"/>
  <c r="AH373" i="1"/>
  <c r="AI373" i="1"/>
  <c r="AH374" i="1"/>
  <c r="AI374" i="1"/>
  <c r="AH375" i="1"/>
  <c r="AI375" i="1"/>
  <c r="AH376" i="1"/>
  <c r="AI376" i="1"/>
  <c r="AH377" i="1"/>
  <c r="AI377" i="1"/>
  <c r="AH378" i="1"/>
  <c r="AI378" i="1"/>
  <c r="AH379" i="1"/>
  <c r="AI379" i="1"/>
  <c r="AH380" i="1"/>
  <c r="AI380" i="1"/>
  <c r="AH381" i="1"/>
  <c r="AI381" i="1"/>
  <c r="AH354" i="1"/>
  <c r="AO333" i="1" l="1"/>
  <c r="AP333" i="1"/>
  <c r="AO334" i="1"/>
  <c r="AP334" i="1"/>
  <c r="AO335" i="1"/>
  <c r="AP335" i="1"/>
  <c r="AO336" i="1"/>
  <c r="AP336" i="1"/>
  <c r="AO337" i="1"/>
  <c r="AP337" i="1"/>
  <c r="AO338" i="1"/>
  <c r="AP338" i="1"/>
  <c r="AO339" i="1"/>
  <c r="AP339" i="1"/>
  <c r="AO340" i="1"/>
  <c r="AP340" i="1"/>
  <c r="AO341" i="1"/>
  <c r="AP341" i="1"/>
  <c r="AO342" i="1"/>
  <c r="AP342" i="1"/>
  <c r="AO343" i="1"/>
  <c r="AP343" i="1"/>
  <c r="AO344" i="1"/>
  <c r="AP344" i="1"/>
  <c r="AO345" i="1"/>
  <c r="AP345" i="1"/>
  <c r="AO346" i="1"/>
  <c r="AP346" i="1"/>
  <c r="AO347" i="1"/>
  <c r="AP347" i="1"/>
  <c r="AO348" i="1"/>
  <c r="AP348" i="1"/>
  <c r="AO349" i="1"/>
  <c r="AP349" i="1"/>
  <c r="AO350" i="1"/>
  <c r="AP350" i="1"/>
  <c r="AO351" i="1"/>
  <c r="AP351" i="1"/>
  <c r="AO352" i="1"/>
  <c r="AP352" i="1"/>
  <c r="AO353" i="1"/>
  <c r="AP353" i="1"/>
  <c r="AO354" i="1"/>
  <c r="AH333" i="1"/>
  <c r="AI333" i="1"/>
  <c r="AH334" i="1"/>
  <c r="AI334" i="1"/>
  <c r="AH335" i="1"/>
  <c r="AI335" i="1"/>
  <c r="AH336" i="1"/>
  <c r="AI336" i="1"/>
  <c r="AH337" i="1"/>
  <c r="AI337" i="1"/>
  <c r="AH338" i="1"/>
  <c r="AI338" i="1"/>
  <c r="AH339" i="1"/>
  <c r="AI339" i="1"/>
  <c r="AH340" i="1"/>
  <c r="AI340" i="1"/>
  <c r="AH341" i="1"/>
  <c r="AI341" i="1"/>
  <c r="AH342" i="1"/>
  <c r="AI342" i="1"/>
  <c r="AH343" i="1"/>
  <c r="AI343" i="1"/>
  <c r="AH344" i="1"/>
  <c r="AI344" i="1"/>
  <c r="AH345" i="1"/>
  <c r="AI345" i="1"/>
  <c r="AH346" i="1"/>
  <c r="AI346" i="1"/>
  <c r="AH347" i="1"/>
  <c r="AI347" i="1"/>
  <c r="AH348" i="1"/>
  <c r="AI348" i="1"/>
  <c r="AH349" i="1"/>
  <c r="AI349" i="1"/>
  <c r="AH350" i="1"/>
  <c r="AI350" i="1"/>
  <c r="AH351" i="1"/>
  <c r="AI351" i="1"/>
  <c r="AH352" i="1"/>
  <c r="AI352" i="1"/>
  <c r="AH353" i="1"/>
  <c r="AI353" i="1"/>
  <c r="AI354" i="1"/>
  <c r="AO289" i="1" l="1"/>
  <c r="AP289" i="1"/>
  <c r="AO290" i="1"/>
  <c r="AP290" i="1"/>
  <c r="AO291" i="1"/>
  <c r="AP291" i="1"/>
  <c r="AO292" i="1"/>
  <c r="AP292" i="1"/>
  <c r="AO293" i="1"/>
  <c r="AP293" i="1"/>
  <c r="AO294" i="1"/>
  <c r="AP294" i="1"/>
  <c r="AO295" i="1"/>
  <c r="AP295" i="1"/>
  <c r="AO296" i="1"/>
  <c r="AP296" i="1"/>
  <c r="AO297" i="1"/>
  <c r="AP297" i="1"/>
  <c r="AO298" i="1"/>
  <c r="AP298" i="1"/>
  <c r="AO299" i="1"/>
  <c r="AP299" i="1"/>
  <c r="AO300" i="1"/>
  <c r="AP300" i="1"/>
  <c r="AO301" i="1"/>
  <c r="AP301" i="1"/>
  <c r="AO302" i="1"/>
  <c r="AP302" i="1"/>
  <c r="AO303" i="1"/>
  <c r="AP303" i="1"/>
  <c r="AO304" i="1"/>
  <c r="AP304" i="1"/>
  <c r="AO305" i="1"/>
  <c r="AP305" i="1"/>
  <c r="AO306" i="1"/>
  <c r="AP306" i="1"/>
  <c r="AO307" i="1"/>
  <c r="AP307" i="1"/>
  <c r="AO308" i="1"/>
  <c r="AP308" i="1"/>
  <c r="AO309" i="1"/>
  <c r="AP309" i="1"/>
  <c r="AO310" i="1"/>
  <c r="AP310" i="1"/>
  <c r="AO311" i="1"/>
  <c r="AP311" i="1"/>
  <c r="AO312" i="1"/>
  <c r="AP312" i="1"/>
  <c r="AO313" i="1"/>
  <c r="AP313" i="1"/>
  <c r="AO314" i="1"/>
  <c r="AP314" i="1"/>
  <c r="AO315" i="1"/>
  <c r="AP315" i="1"/>
  <c r="AO316" i="1"/>
  <c r="AP316" i="1"/>
  <c r="AO317" i="1"/>
  <c r="AP317" i="1"/>
  <c r="AO318" i="1"/>
  <c r="AP318" i="1"/>
  <c r="AO319" i="1"/>
  <c r="AP319" i="1"/>
  <c r="AO320" i="1"/>
  <c r="AP320" i="1"/>
  <c r="AO321" i="1"/>
  <c r="AP321" i="1"/>
  <c r="AO322" i="1"/>
  <c r="AP322" i="1"/>
  <c r="AO323" i="1"/>
  <c r="AP323" i="1"/>
  <c r="AO324" i="1"/>
  <c r="AP324" i="1"/>
  <c r="AO325" i="1"/>
  <c r="AP325" i="1"/>
  <c r="AO326" i="1"/>
  <c r="AP326" i="1"/>
  <c r="AO327" i="1"/>
  <c r="AP327" i="1"/>
  <c r="AO328" i="1"/>
  <c r="AP328" i="1"/>
  <c r="AO329" i="1"/>
  <c r="AP329" i="1"/>
  <c r="AO330" i="1"/>
  <c r="AP330" i="1"/>
  <c r="AO331" i="1"/>
  <c r="AP331" i="1"/>
  <c r="AO332" i="1"/>
  <c r="AP332" i="1"/>
  <c r="AI332" i="1"/>
  <c r="AH332" i="1"/>
  <c r="AI331" i="1"/>
  <c r="AH331" i="1"/>
  <c r="AI330" i="1"/>
  <c r="AH330" i="1"/>
  <c r="AI329" i="1"/>
  <c r="AH329" i="1"/>
  <c r="AI328" i="1"/>
  <c r="AH328" i="1"/>
  <c r="AI327" i="1"/>
  <c r="AH327" i="1"/>
  <c r="AI326" i="1"/>
  <c r="AH326" i="1"/>
  <c r="AI325" i="1"/>
  <c r="AH325" i="1"/>
  <c r="AI324" i="1"/>
  <c r="AH324" i="1"/>
  <c r="AI323" i="1"/>
  <c r="AH323" i="1"/>
  <c r="AI322" i="1"/>
  <c r="AH322" i="1"/>
  <c r="AI321" i="1"/>
  <c r="AH321" i="1"/>
  <c r="AI320" i="1"/>
  <c r="AH320" i="1"/>
  <c r="AI319" i="1"/>
  <c r="AH319" i="1"/>
  <c r="AI318" i="1"/>
  <c r="AH318" i="1"/>
  <c r="AI317" i="1"/>
  <c r="AH317" i="1"/>
  <c r="AI316" i="1"/>
  <c r="AH316" i="1"/>
  <c r="AI315" i="1"/>
  <c r="AH315" i="1"/>
  <c r="AI314" i="1"/>
  <c r="AH314" i="1"/>
  <c r="AI313" i="1"/>
  <c r="AH313" i="1"/>
  <c r="AI312" i="1"/>
  <c r="AH312" i="1"/>
  <c r="AI311" i="1"/>
  <c r="AH311" i="1"/>
  <c r="AI310" i="1"/>
  <c r="AH310" i="1"/>
  <c r="AI309" i="1"/>
  <c r="AH309" i="1"/>
  <c r="AI308" i="1"/>
  <c r="AH308" i="1"/>
  <c r="AI307" i="1"/>
  <c r="AH307" i="1"/>
  <c r="AI306" i="1"/>
  <c r="AH306" i="1"/>
  <c r="AI305" i="1"/>
  <c r="AH305" i="1"/>
  <c r="AI304" i="1"/>
  <c r="AH304" i="1"/>
  <c r="AI303" i="1"/>
  <c r="AH303" i="1"/>
  <c r="AI302" i="1"/>
  <c r="AH302" i="1"/>
  <c r="AI301" i="1"/>
  <c r="AH301" i="1"/>
  <c r="AI300" i="1"/>
  <c r="AH300" i="1"/>
  <c r="AI299" i="1"/>
  <c r="AH299" i="1"/>
  <c r="AI298" i="1"/>
  <c r="AH298" i="1"/>
  <c r="AI297" i="1"/>
  <c r="AH297" i="1"/>
  <c r="AI296" i="1"/>
  <c r="AH296" i="1"/>
  <c r="AI295" i="1"/>
  <c r="AH295" i="1"/>
  <c r="AI294" i="1"/>
  <c r="AH294" i="1"/>
  <c r="AI293" i="1"/>
  <c r="AH293" i="1"/>
  <c r="AI292" i="1"/>
  <c r="AH292" i="1"/>
  <c r="AI291" i="1"/>
  <c r="AH291" i="1"/>
  <c r="AI290" i="1"/>
  <c r="AH290" i="1"/>
  <c r="AI289" i="1"/>
  <c r="AH289" i="1"/>
  <c r="X273" i="1"/>
  <c r="Z273" i="1"/>
  <c r="X274" i="1"/>
  <c r="Z274" i="1"/>
  <c r="X275" i="1"/>
  <c r="Z275" i="1"/>
  <c r="X276" i="1"/>
  <c r="Z276" i="1"/>
  <c r="X277" i="1"/>
  <c r="Z277" i="1"/>
  <c r="X278" i="1"/>
  <c r="Z278" i="1"/>
  <c r="X279" i="1"/>
  <c r="Z279" i="1"/>
  <c r="X280" i="1"/>
  <c r="Z280" i="1"/>
  <c r="X281" i="1"/>
  <c r="Z281" i="1"/>
  <c r="X282" i="1"/>
  <c r="Z282" i="1"/>
  <c r="X283" i="1"/>
  <c r="Z283" i="1"/>
  <c r="X284" i="1"/>
  <c r="Z284" i="1"/>
  <c r="X285" i="1"/>
  <c r="Z285" i="1"/>
  <c r="X286" i="1"/>
  <c r="Z286" i="1"/>
  <c r="X287" i="1"/>
  <c r="Z287" i="1"/>
  <c r="X288" i="1"/>
  <c r="Z288" i="1"/>
  <c r="X289" i="1"/>
  <c r="Z289" i="1"/>
  <c r="X290" i="1"/>
  <c r="Z290" i="1"/>
  <c r="X291" i="1"/>
  <c r="Z291" i="1"/>
  <c r="X292" i="1"/>
  <c r="Z292" i="1"/>
  <c r="X293" i="1"/>
  <c r="Z293" i="1"/>
  <c r="X294" i="1"/>
  <c r="Z294" i="1"/>
  <c r="X295" i="1"/>
  <c r="Z295" i="1"/>
  <c r="X296" i="1"/>
  <c r="Z296" i="1"/>
  <c r="X297" i="1"/>
  <c r="Z297" i="1"/>
  <c r="X298" i="1"/>
  <c r="Z298" i="1"/>
  <c r="X299" i="1"/>
  <c r="Z299" i="1"/>
  <c r="X300" i="1"/>
  <c r="Z300" i="1"/>
  <c r="X301" i="1"/>
  <c r="Z301" i="1"/>
  <c r="X302" i="1"/>
  <c r="Z302" i="1"/>
  <c r="X303" i="1"/>
  <c r="Z303" i="1"/>
  <c r="X304" i="1"/>
  <c r="Z304" i="1"/>
  <c r="X305" i="1"/>
  <c r="Z305" i="1"/>
  <c r="X306" i="1"/>
  <c r="Z306" i="1"/>
  <c r="X307" i="1"/>
  <c r="Z307" i="1"/>
  <c r="X308" i="1"/>
  <c r="Z308" i="1"/>
  <c r="X309" i="1"/>
  <c r="Z309" i="1"/>
  <c r="X310" i="1"/>
  <c r="Z310" i="1"/>
  <c r="X311" i="1"/>
  <c r="Z311" i="1"/>
  <c r="X312" i="1"/>
  <c r="Z312" i="1"/>
  <c r="X313" i="1"/>
  <c r="Z313" i="1"/>
  <c r="X314" i="1"/>
  <c r="Z314" i="1"/>
  <c r="X315" i="1"/>
  <c r="Z315" i="1"/>
  <c r="X316" i="1"/>
  <c r="Z316" i="1"/>
  <c r="X317" i="1"/>
  <c r="Z317" i="1"/>
  <c r="X318" i="1"/>
  <c r="Z318" i="1"/>
  <c r="X319" i="1"/>
  <c r="Z319" i="1"/>
  <c r="X320" i="1"/>
  <c r="Z320" i="1"/>
  <c r="X321" i="1"/>
  <c r="Z321" i="1"/>
  <c r="X322" i="1"/>
  <c r="Z322" i="1"/>
  <c r="X323" i="1"/>
  <c r="Z323" i="1"/>
  <c r="X324" i="1"/>
  <c r="Z324" i="1"/>
  <c r="X325" i="1"/>
  <c r="Z325" i="1"/>
  <c r="X326" i="1"/>
  <c r="Z326" i="1"/>
  <c r="X327" i="1"/>
  <c r="Z327" i="1"/>
  <c r="X328" i="1"/>
  <c r="Z328" i="1"/>
  <c r="X329" i="1"/>
  <c r="Z329" i="1"/>
  <c r="X330" i="1"/>
  <c r="Z330" i="1"/>
  <c r="X331" i="1"/>
  <c r="Z331" i="1"/>
  <c r="X332" i="1"/>
  <c r="Z332" i="1"/>
  <c r="X333" i="1"/>
  <c r="Z333" i="1"/>
  <c r="X334" i="1"/>
  <c r="Z334" i="1"/>
  <c r="X335" i="1"/>
  <c r="Z335" i="1"/>
  <c r="X336" i="1"/>
  <c r="Z336" i="1"/>
  <c r="X337" i="1"/>
  <c r="Z337" i="1"/>
  <c r="X338" i="1"/>
  <c r="Z338" i="1"/>
  <c r="X339" i="1"/>
  <c r="Z339" i="1"/>
  <c r="X340" i="1"/>
  <c r="Z340" i="1"/>
  <c r="X341" i="1"/>
  <c r="Z341" i="1"/>
  <c r="X342" i="1"/>
  <c r="Z342" i="1"/>
  <c r="X343" i="1"/>
  <c r="Z343" i="1"/>
  <c r="X344" i="1"/>
  <c r="Z344" i="1"/>
  <c r="X345" i="1"/>
  <c r="Z345" i="1"/>
  <c r="X346" i="1"/>
  <c r="Z346" i="1"/>
  <c r="X347" i="1"/>
  <c r="Z347" i="1"/>
  <c r="X348" i="1"/>
  <c r="Z348" i="1"/>
  <c r="X349" i="1"/>
  <c r="Z349" i="1"/>
  <c r="X350" i="1"/>
  <c r="Z350" i="1"/>
  <c r="X351" i="1"/>
  <c r="Z351" i="1"/>
  <c r="X352" i="1"/>
  <c r="Z352" i="1"/>
  <c r="X353" i="1"/>
  <c r="Z353" i="1"/>
  <c r="X354" i="1"/>
  <c r="Z354" i="1"/>
  <c r="X355" i="1"/>
  <c r="Z355" i="1"/>
  <c r="X356" i="1"/>
  <c r="Z356" i="1"/>
  <c r="X357" i="1"/>
  <c r="Z357" i="1"/>
  <c r="X358" i="1"/>
  <c r="Z358" i="1"/>
  <c r="X359" i="1"/>
  <c r="Z359" i="1"/>
  <c r="X360" i="1"/>
  <c r="Z360" i="1"/>
  <c r="X361" i="1"/>
  <c r="Z361" i="1"/>
  <c r="X362" i="1"/>
  <c r="Z362" i="1"/>
  <c r="X363" i="1"/>
  <c r="Z363" i="1"/>
  <c r="X364" i="1"/>
  <c r="Z364" i="1"/>
  <c r="X365" i="1"/>
  <c r="Z365" i="1"/>
  <c r="X366" i="1"/>
  <c r="Z366" i="1"/>
  <c r="X367" i="1"/>
  <c r="Z367" i="1"/>
  <c r="X368" i="1"/>
  <c r="Z368" i="1"/>
  <c r="X369" i="1"/>
  <c r="Z369" i="1"/>
  <c r="X370" i="1"/>
  <c r="Z370" i="1"/>
  <c r="X371" i="1"/>
  <c r="Z371" i="1"/>
  <c r="X372" i="1"/>
  <c r="Z372" i="1"/>
  <c r="X373" i="1"/>
  <c r="Z373" i="1"/>
  <c r="X374" i="1"/>
  <c r="Z374" i="1"/>
  <c r="X375" i="1"/>
  <c r="Z375" i="1"/>
  <c r="X376" i="1"/>
  <c r="Z376" i="1"/>
  <c r="X377" i="1"/>
  <c r="Z377" i="1"/>
  <c r="X378" i="1"/>
  <c r="Z378" i="1"/>
  <c r="X379" i="1"/>
  <c r="Z379" i="1"/>
  <c r="X380" i="1"/>
  <c r="Z380" i="1"/>
  <c r="X381" i="1"/>
  <c r="Z381" i="1"/>
  <c r="X272" i="1"/>
  <c r="AO243" i="1" l="1"/>
  <c r="AP243" i="1"/>
  <c r="AO244" i="1"/>
  <c r="AP244" i="1"/>
  <c r="AO245" i="1"/>
  <c r="AP245" i="1"/>
  <c r="AO246" i="1"/>
  <c r="AP246" i="1"/>
  <c r="AO247" i="1"/>
  <c r="AP247" i="1"/>
  <c r="AO248" i="1"/>
  <c r="AP248" i="1"/>
  <c r="AO249" i="1"/>
  <c r="AP249" i="1"/>
  <c r="AO250" i="1"/>
  <c r="AP250" i="1"/>
  <c r="AO251" i="1"/>
  <c r="AP251" i="1"/>
  <c r="AO252" i="1"/>
  <c r="AP252" i="1"/>
  <c r="AO253" i="1"/>
  <c r="AP253" i="1"/>
  <c r="AO254" i="1"/>
  <c r="AP254" i="1"/>
  <c r="AO255" i="1"/>
  <c r="AP255" i="1"/>
  <c r="AO256" i="1"/>
  <c r="AP256" i="1"/>
  <c r="AO257" i="1"/>
  <c r="AP257" i="1"/>
  <c r="AO258" i="1"/>
  <c r="AP258" i="1"/>
  <c r="AO259" i="1"/>
  <c r="AP259" i="1"/>
  <c r="AO260" i="1"/>
  <c r="AP260" i="1"/>
  <c r="AO261" i="1"/>
  <c r="AP261" i="1"/>
  <c r="AO262" i="1"/>
  <c r="AP262" i="1"/>
  <c r="AO263" i="1"/>
  <c r="AP263" i="1"/>
  <c r="AO264" i="1"/>
  <c r="AP264" i="1"/>
  <c r="AO265" i="1"/>
  <c r="AP265" i="1"/>
  <c r="AO266" i="1"/>
  <c r="AP266" i="1"/>
  <c r="AO267" i="1"/>
  <c r="AP267" i="1"/>
  <c r="AO268" i="1"/>
  <c r="AP268" i="1"/>
  <c r="AO269" i="1"/>
  <c r="AP269" i="1"/>
  <c r="AO270" i="1"/>
  <c r="AP270" i="1"/>
  <c r="AO271" i="1"/>
  <c r="AP271" i="1"/>
  <c r="AO272" i="1"/>
  <c r="AP272" i="1"/>
  <c r="AO273" i="1"/>
  <c r="AP273" i="1"/>
  <c r="AO274" i="1"/>
  <c r="AP274" i="1"/>
  <c r="AO275" i="1"/>
  <c r="AP275" i="1"/>
  <c r="AO276" i="1"/>
  <c r="AP276" i="1"/>
  <c r="AO277" i="1"/>
  <c r="AP277" i="1"/>
  <c r="AO278" i="1"/>
  <c r="AP278" i="1"/>
  <c r="AO279" i="1"/>
  <c r="AP279" i="1"/>
  <c r="AO280" i="1"/>
  <c r="AP280" i="1"/>
  <c r="AO281" i="1"/>
  <c r="AP281" i="1"/>
  <c r="AO282" i="1"/>
  <c r="AP282" i="1"/>
  <c r="AO283" i="1"/>
  <c r="AP283" i="1"/>
  <c r="AO284" i="1"/>
  <c r="AP284" i="1"/>
  <c r="AO285" i="1"/>
  <c r="AP285" i="1"/>
  <c r="AO286" i="1"/>
  <c r="AP286" i="1"/>
  <c r="AO287" i="1"/>
  <c r="AP287" i="1"/>
  <c r="AO288" i="1"/>
  <c r="AP288" i="1"/>
  <c r="AH243" i="1"/>
  <c r="AI243" i="1"/>
  <c r="AH244" i="1"/>
  <c r="AI244" i="1"/>
  <c r="AH245" i="1"/>
  <c r="AI245" i="1"/>
  <c r="AH246" i="1"/>
  <c r="AI246" i="1"/>
  <c r="AH247" i="1"/>
  <c r="AI247" i="1"/>
  <c r="AH248" i="1"/>
  <c r="AI248" i="1"/>
  <c r="AH249" i="1"/>
  <c r="AI249" i="1"/>
  <c r="AH250" i="1"/>
  <c r="AI250" i="1"/>
  <c r="AH251" i="1"/>
  <c r="AI251" i="1"/>
  <c r="AH252" i="1"/>
  <c r="AI252" i="1"/>
  <c r="AH253" i="1"/>
  <c r="AI253" i="1"/>
  <c r="AH254" i="1"/>
  <c r="AI254" i="1"/>
  <c r="AH255" i="1"/>
  <c r="AI255" i="1"/>
  <c r="AH256" i="1"/>
  <c r="AI256" i="1"/>
  <c r="AH257" i="1"/>
  <c r="AI257" i="1"/>
  <c r="AH258" i="1"/>
  <c r="AI258" i="1"/>
  <c r="AH259" i="1"/>
  <c r="AI259" i="1"/>
  <c r="AH260" i="1"/>
  <c r="AI260" i="1"/>
  <c r="AH261" i="1"/>
  <c r="AI261" i="1"/>
  <c r="AH262" i="1"/>
  <c r="AI262" i="1"/>
  <c r="AH263" i="1"/>
  <c r="AI263" i="1"/>
  <c r="AH264" i="1"/>
  <c r="AI264" i="1"/>
  <c r="AH265" i="1"/>
  <c r="AI265" i="1"/>
  <c r="AH266" i="1"/>
  <c r="AI266" i="1"/>
  <c r="AH267" i="1"/>
  <c r="AI267" i="1"/>
  <c r="AH268" i="1"/>
  <c r="AI268" i="1"/>
  <c r="AH269" i="1"/>
  <c r="AI269" i="1"/>
  <c r="AH270" i="1"/>
  <c r="AI270" i="1"/>
  <c r="AH271" i="1"/>
  <c r="AI271" i="1"/>
  <c r="AH272" i="1"/>
  <c r="AI272" i="1"/>
  <c r="AH273" i="1"/>
  <c r="AI273" i="1"/>
  <c r="AH274" i="1"/>
  <c r="AI274" i="1"/>
  <c r="AH275" i="1"/>
  <c r="AI275" i="1"/>
  <c r="AH276" i="1"/>
  <c r="AI276" i="1"/>
  <c r="AH277" i="1"/>
  <c r="AI277" i="1"/>
  <c r="AH278" i="1"/>
  <c r="AI278" i="1"/>
  <c r="AH279" i="1"/>
  <c r="AI279" i="1"/>
  <c r="AH280" i="1"/>
  <c r="AI280" i="1"/>
  <c r="AH281" i="1"/>
  <c r="AI281" i="1"/>
  <c r="AH282" i="1"/>
  <c r="AI282" i="1"/>
  <c r="AH283" i="1"/>
  <c r="AI283" i="1"/>
  <c r="AH284" i="1"/>
  <c r="AI284" i="1"/>
  <c r="AH285" i="1"/>
  <c r="AI285" i="1"/>
  <c r="AH286" i="1"/>
  <c r="AI286" i="1"/>
  <c r="AH287" i="1"/>
  <c r="AI287" i="1"/>
  <c r="AH288" i="1"/>
  <c r="AI288" i="1"/>
  <c r="X260" i="1" l="1"/>
  <c r="Z260" i="1"/>
  <c r="X261" i="1"/>
  <c r="Z261" i="1"/>
  <c r="X262" i="1"/>
  <c r="Z262" i="1"/>
  <c r="X263" i="1"/>
  <c r="Z263" i="1"/>
  <c r="X264" i="1"/>
  <c r="Z264" i="1"/>
  <c r="X265" i="1"/>
  <c r="Z265" i="1"/>
  <c r="X266" i="1"/>
  <c r="Z266" i="1"/>
  <c r="X267" i="1"/>
  <c r="Z267" i="1"/>
  <c r="X268" i="1"/>
  <c r="Z268" i="1"/>
  <c r="X269" i="1"/>
  <c r="Z269" i="1"/>
  <c r="X270" i="1"/>
  <c r="Z270" i="1"/>
  <c r="X271" i="1"/>
  <c r="Z271" i="1"/>
  <c r="Z272" i="1"/>
  <c r="X243" i="1"/>
  <c r="Z243" i="1"/>
  <c r="X244" i="1"/>
  <c r="Z244" i="1"/>
  <c r="X245" i="1"/>
  <c r="Z245" i="1"/>
  <c r="X246" i="1"/>
  <c r="Z246" i="1"/>
  <c r="X247" i="1"/>
  <c r="Z247" i="1"/>
  <c r="X248" i="1"/>
  <c r="Z248" i="1"/>
  <c r="X249" i="1"/>
  <c r="Z249" i="1"/>
  <c r="X250" i="1"/>
  <c r="Z250" i="1"/>
  <c r="X251" i="1"/>
  <c r="Z251" i="1"/>
  <c r="X252" i="1"/>
  <c r="Z252" i="1"/>
  <c r="X253" i="1"/>
  <c r="Z253" i="1"/>
  <c r="X254" i="1"/>
  <c r="Z254" i="1"/>
  <c r="X255" i="1"/>
  <c r="Z255" i="1"/>
  <c r="X256" i="1"/>
  <c r="Z256" i="1"/>
  <c r="X257" i="1"/>
  <c r="Z257" i="1"/>
  <c r="X258" i="1"/>
  <c r="Z258" i="1"/>
  <c r="X259" i="1"/>
  <c r="Z259" i="1"/>
  <c r="AQ257" i="1" l="1"/>
  <c r="AQ299" i="1" l="1"/>
  <c r="AR257" i="1"/>
  <c r="AR11" i="1" s="1"/>
  <c r="AR258" i="1"/>
  <c r="AQ15" i="1"/>
  <c r="AQ14" i="1"/>
  <c r="AQ13" i="1"/>
  <c r="AQ12" i="1"/>
  <c r="AQ11" i="1"/>
  <c r="AQ10" i="1"/>
  <c r="AQ11" i="3" s="1"/>
  <c r="AQ9" i="1"/>
  <c r="AQ10" i="3" s="1"/>
  <c r="AQ8" i="1"/>
  <c r="AQ9" i="3" s="1"/>
  <c r="AC11" i="1"/>
  <c r="AD11" i="1"/>
  <c r="AD12" i="3" s="1"/>
  <c r="AE11" i="1"/>
  <c r="AE12" i="3" s="1"/>
  <c r="AJ11" i="1"/>
  <c r="AK11" i="1"/>
  <c r="AK12" i="3" s="1"/>
  <c r="AL11" i="1"/>
  <c r="AL12" i="3" s="1"/>
  <c r="AC12" i="1"/>
  <c r="AD12" i="1"/>
  <c r="AD13" i="3" s="1"/>
  <c r="AE12" i="1"/>
  <c r="AE13" i="3" s="1"/>
  <c r="AH12" i="1"/>
  <c r="AH13" i="3" s="1"/>
  <c r="AI12" i="1"/>
  <c r="AI13" i="3" s="1"/>
  <c r="AJ12" i="1"/>
  <c r="AK12" i="1"/>
  <c r="AK13" i="3" s="1"/>
  <c r="AL12" i="1"/>
  <c r="AL13" i="3" s="1"/>
  <c r="AO12" i="1"/>
  <c r="AO13" i="3" s="1"/>
  <c r="AP12" i="1"/>
  <c r="AP13" i="3" s="1"/>
  <c r="AC13" i="1"/>
  <c r="AD13" i="1"/>
  <c r="AD14" i="3" s="1"/>
  <c r="AE13" i="1"/>
  <c r="AE14" i="3" s="1"/>
  <c r="AH13" i="1"/>
  <c r="AH14" i="3" s="1"/>
  <c r="AI13" i="1"/>
  <c r="AI14" i="3" s="1"/>
  <c r="AJ13" i="1"/>
  <c r="AK13" i="1"/>
  <c r="AK14" i="3" s="1"/>
  <c r="AL13" i="1"/>
  <c r="AL14" i="3" s="1"/>
  <c r="AO13" i="1"/>
  <c r="AO14" i="3" s="1"/>
  <c r="AP13" i="1"/>
  <c r="AP14" i="3" s="1"/>
  <c r="AC14" i="1"/>
  <c r="AD14" i="1"/>
  <c r="AD15" i="3" s="1"/>
  <c r="AE14" i="1"/>
  <c r="AE15" i="3" s="1"/>
  <c r="AH14" i="1"/>
  <c r="AH15" i="3" s="1"/>
  <c r="AI14" i="1"/>
  <c r="AI15" i="3" s="1"/>
  <c r="AJ14" i="1"/>
  <c r="AK14" i="1"/>
  <c r="AK15" i="3" s="1"/>
  <c r="AL14" i="1"/>
  <c r="AL15" i="3" s="1"/>
  <c r="AO14" i="1"/>
  <c r="AO15" i="3" s="1"/>
  <c r="AP14" i="1"/>
  <c r="AP15" i="3" s="1"/>
  <c r="AC15" i="1"/>
  <c r="AD15" i="1"/>
  <c r="AD16" i="3" s="1"/>
  <c r="AE15" i="1"/>
  <c r="AE16" i="3" s="1"/>
  <c r="AH15" i="1"/>
  <c r="AI15" i="1"/>
  <c r="AI16" i="3" s="1"/>
  <c r="AJ15" i="1"/>
  <c r="AK15" i="1"/>
  <c r="AK16" i="3" s="1"/>
  <c r="AL15" i="1"/>
  <c r="AL16" i="3" s="1"/>
  <c r="AO15" i="1"/>
  <c r="AO16" i="3" s="1"/>
  <c r="AP15" i="1"/>
  <c r="AP16" i="3" s="1"/>
  <c r="AB15" i="1"/>
  <c r="AB16" i="3" s="1"/>
  <c r="AB14" i="1"/>
  <c r="AB15" i="3" s="1"/>
  <c r="AB13" i="1"/>
  <c r="AB14" i="3" s="1"/>
  <c r="AB12" i="1"/>
  <c r="AB13" i="3" s="1"/>
  <c r="AB11" i="1"/>
  <c r="AB12" i="3" s="1"/>
  <c r="AB10" i="1"/>
  <c r="AB11" i="3" s="1"/>
  <c r="V15" i="1"/>
  <c r="V14" i="1"/>
  <c r="V13" i="1"/>
  <c r="V12" i="1"/>
  <c r="V11" i="1"/>
  <c r="N11" i="1"/>
  <c r="N12" i="3" s="1"/>
  <c r="O11" i="1"/>
  <c r="O12" i="3" s="1"/>
  <c r="P11" i="1"/>
  <c r="P12" i="3" s="1"/>
  <c r="Q11" i="1"/>
  <c r="Q12" i="3" s="1"/>
  <c r="R11" i="1"/>
  <c r="R12" i="3" s="1"/>
  <c r="S11" i="1"/>
  <c r="S12" i="3" s="1"/>
  <c r="T11" i="1"/>
  <c r="T12" i="3" s="1"/>
  <c r="U11" i="1"/>
  <c r="N12" i="1"/>
  <c r="N13" i="3" s="1"/>
  <c r="O12" i="1"/>
  <c r="P12" i="1"/>
  <c r="P13" i="3" s="1"/>
  <c r="Q12" i="1"/>
  <c r="Q13" i="3" s="1"/>
  <c r="R12" i="1"/>
  <c r="S12" i="1"/>
  <c r="S13" i="3" s="1"/>
  <c r="T12" i="1"/>
  <c r="T13" i="3" s="1"/>
  <c r="U12" i="1"/>
  <c r="N13" i="1"/>
  <c r="N14" i="3" s="1"/>
  <c r="O13" i="1"/>
  <c r="O14" i="3" s="1"/>
  <c r="P13" i="1"/>
  <c r="P14" i="3" s="1"/>
  <c r="Q13" i="1"/>
  <c r="Q14" i="3" s="1"/>
  <c r="R13" i="1"/>
  <c r="S13" i="1"/>
  <c r="S14" i="3" s="1"/>
  <c r="T13" i="1"/>
  <c r="T14" i="3" s="1"/>
  <c r="U13" i="1"/>
  <c r="N14" i="1"/>
  <c r="N15" i="3" s="1"/>
  <c r="O14" i="1"/>
  <c r="O15" i="3" s="1"/>
  <c r="P14" i="1"/>
  <c r="P15" i="3" s="1"/>
  <c r="Q14" i="1"/>
  <c r="Q15" i="3" s="1"/>
  <c r="R14" i="1"/>
  <c r="S14" i="1"/>
  <c r="S15" i="3" s="1"/>
  <c r="T14" i="1"/>
  <c r="T15" i="3" s="1"/>
  <c r="U14" i="1"/>
  <c r="N15" i="1"/>
  <c r="N16" i="3" s="1"/>
  <c r="O15" i="1"/>
  <c r="O16" i="3" s="1"/>
  <c r="P15" i="1"/>
  <c r="P16" i="3" s="1"/>
  <c r="Q15" i="1"/>
  <c r="Q16" i="3" s="1"/>
  <c r="R15" i="1"/>
  <c r="R16" i="3" s="1"/>
  <c r="S15" i="1"/>
  <c r="S16" i="3" s="1"/>
  <c r="T15" i="1"/>
  <c r="T16" i="3" s="1"/>
  <c r="U15" i="1"/>
  <c r="M15" i="1"/>
  <c r="M16" i="3" s="1"/>
  <c r="M14" i="1"/>
  <c r="M15" i="3" s="1"/>
  <c r="M13" i="1"/>
  <c r="M14" i="3" s="1"/>
  <c r="M12" i="1"/>
  <c r="M13" i="3" s="1"/>
  <c r="M11" i="1"/>
  <c r="M12" i="3" s="1"/>
  <c r="C11" i="1"/>
  <c r="C12" i="3" s="1"/>
  <c r="D11" i="1"/>
  <c r="D12" i="3" s="1"/>
  <c r="E11" i="1"/>
  <c r="E12" i="3" s="1"/>
  <c r="F11" i="1"/>
  <c r="G11" i="1"/>
  <c r="G12" i="3" s="1"/>
  <c r="H11" i="1"/>
  <c r="H12" i="3" s="1"/>
  <c r="I11" i="1"/>
  <c r="I12" i="3" s="1"/>
  <c r="J11" i="1"/>
  <c r="J12" i="3" s="1"/>
  <c r="K11" i="1"/>
  <c r="K12" i="3" s="1"/>
  <c r="L11" i="1"/>
  <c r="C12" i="1"/>
  <c r="C13" i="3" s="1"/>
  <c r="D12" i="1"/>
  <c r="D13" i="3" s="1"/>
  <c r="E12" i="1"/>
  <c r="E13" i="3" s="1"/>
  <c r="F12" i="1"/>
  <c r="G12" i="1"/>
  <c r="G13" i="3" s="1"/>
  <c r="H12" i="1"/>
  <c r="H13" i="3" s="1"/>
  <c r="I12" i="1"/>
  <c r="I13" i="3" s="1"/>
  <c r="J12" i="1"/>
  <c r="J13" i="3" s="1"/>
  <c r="K12" i="1"/>
  <c r="K13" i="3" s="1"/>
  <c r="L12" i="1"/>
  <c r="C13" i="1"/>
  <c r="C14" i="3" s="1"/>
  <c r="D13" i="1"/>
  <c r="D14" i="3" s="1"/>
  <c r="E13" i="1"/>
  <c r="E14" i="3" s="1"/>
  <c r="F13" i="1"/>
  <c r="G13" i="1"/>
  <c r="G14" i="3" s="1"/>
  <c r="H13" i="1"/>
  <c r="H14" i="3" s="1"/>
  <c r="I13" i="1"/>
  <c r="I14" i="3" s="1"/>
  <c r="J13" i="1"/>
  <c r="J14" i="3" s="1"/>
  <c r="K13" i="1"/>
  <c r="K14" i="3" s="1"/>
  <c r="L13" i="1"/>
  <c r="C14" i="1"/>
  <c r="C15" i="3" s="1"/>
  <c r="D14" i="1"/>
  <c r="D15" i="3" s="1"/>
  <c r="E14" i="1"/>
  <c r="E15" i="3" s="1"/>
  <c r="F14" i="1"/>
  <c r="G14" i="1"/>
  <c r="G15" i="3" s="1"/>
  <c r="H14" i="1"/>
  <c r="H15" i="3" s="1"/>
  <c r="I14" i="1"/>
  <c r="I15" i="3" s="1"/>
  <c r="J14" i="1"/>
  <c r="J15" i="3" s="1"/>
  <c r="K14" i="1"/>
  <c r="K15" i="3" s="1"/>
  <c r="L14" i="1"/>
  <c r="C15" i="1"/>
  <c r="C16" i="3" s="1"/>
  <c r="D15" i="1"/>
  <c r="D16" i="3" s="1"/>
  <c r="E15" i="1"/>
  <c r="E16" i="3" s="1"/>
  <c r="F15" i="1"/>
  <c r="G15" i="1"/>
  <c r="G16" i="3" s="1"/>
  <c r="H15" i="1"/>
  <c r="H16" i="3" s="1"/>
  <c r="I15" i="1"/>
  <c r="J15" i="1"/>
  <c r="J16" i="3" s="1"/>
  <c r="K15" i="1"/>
  <c r="K16" i="3" s="1"/>
  <c r="L15" i="1"/>
  <c r="B15" i="1"/>
  <c r="B16" i="3" s="1"/>
  <c r="B14" i="1"/>
  <c r="B15" i="3" s="1"/>
  <c r="B13" i="1"/>
  <c r="B14" i="3" s="1"/>
  <c r="B12" i="1"/>
  <c r="B13" i="3" s="1"/>
  <c r="B11" i="1"/>
  <c r="B12" i="3" s="1"/>
  <c r="BK29" i="1" l="1"/>
  <c r="L14" i="3"/>
  <c r="AZ28" i="1"/>
  <c r="AJ13" i="3"/>
  <c r="BI31" i="1"/>
  <c r="BP31" i="1" s="1"/>
  <c r="U16" i="3"/>
  <c r="BI28" i="1"/>
  <c r="BP28" i="1" s="1"/>
  <c r="U13" i="3"/>
  <c r="AX31" i="1"/>
  <c r="AC16" i="3"/>
  <c r="AX27" i="1"/>
  <c r="AC12" i="3"/>
  <c r="BK30" i="1"/>
  <c r="L15" i="3"/>
  <c r="BO27" i="1"/>
  <c r="F12" i="3"/>
  <c r="BF28" i="1"/>
  <c r="R13" i="3"/>
  <c r="AZ29" i="1"/>
  <c r="BC29" i="1" s="1"/>
  <c r="AJ14" i="3"/>
  <c r="W11" i="1"/>
  <c r="W12" i="3" s="1"/>
  <c r="V12" i="3"/>
  <c r="BB27" i="1"/>
  <c r="BC27" i="1" s="1"/>
  <c r="AQ12" i="3"/>
  <c r="W12" i="1"/>
  <c r="W13" i="3" s="1"/>
  <c r="V13" i="3"/>
  <c r="AZ30" i="1"/>
  <c r="AJ15" i="3"/>
  <c r="BB28" i="1"/>
  <c r="BC28" i="1" s="1"/>
  <c r="AQ13" i="3"/>
  <c r="BO28" i="1"/>
  <c r="F13" i="3"/>
  <c r="W13" i="1"/>
  <c r="W14" i="3" s="1"/>
  <c r="V14" i="3"/>
  <c r="AX28" i="1"/>
  <c r="AC13" i="3"/>
  <c r="BB29" i="1"/>
  <c r="AQ14" i="3"/>
  <c r="BK31" i="1"/>
  <c r="L16" i="3"/>
  <c r="W14" i="1"/>
  <c r="W15" i="3" s="1"/>
  <c r="V15" i="3"/>
  <c r="AZ31" i="1"/>
  <c r="AJ16" i="3"/>
  <c r="BB30" i="1"/>
  <c r="BC30" i="1" s="1"/>
  <c r="AQ15" i="3"/>
  <c r="W15" i="1"/>
  <c r="W16" i="3" s="1"/>
  <c r="V16" i="3"/>
  <c r="AX29" i="1"/>
  <c r="AC14" i="3"/>
  <c r="BI29" i="1"/>
  <c r="BP29" i="1" s="1"/>
  <c r="U14" i="3"/>
  <c r="BM28" i="1"/>
  <c r="O13" i="3"/>
  <c r="BF29" i="1"/>
  <c r="R14" i="3"/>
  <c r="BH31" i="1"/>
  <c r="I16" i="3"/>
  <c r="BO30" i="1"/>
  <c r="F15" i="3"/>
  <c r="BK27" i="1"/>
  <c r="L12" i="3"/>
  <c r="AZ27" i="1"/>
  <c r="AJ12" i="3"/>
  <c r="BO29" i="1"/>
  <c r="F14" i="3"/>
  <c r="BI30" i="1"/>
  <c r="BP30" i="1" s="1"/>
  <c r="U15" i="3"/>
  <c r="AX30" i="1"/>
  <c r="AC15" i="3"/>
  <c r="BI27" i="1"/>
  <c r="BP27" i="1" s="1"/>
  <c r="BQ27" i="1" s="1"/>
  <c r="U12" i="3"/>
  <c r="BO31" i="1"/>
  <c r="F16" i="3"/>
  <c r="BR28" i="1"/>
  <c r="L13" i="3"/>
  <c r="BF30" i="1"/>
  <c r="R15" i="3"/>
  <c r="AQ306" i="1"/>
  <c r="AR300" i="1"/>
  <c r="AR299" i="1"/>
  <c r="AF15" i="1"/>
  <c r="AF16" i="3" s="1"/>
  <c r="AH16" i="3"/>
  <c r="BB31" i="1"/>
  <c r="BC31" i="1" s="1"/>
  <c r="AQ16" i="3"/>
  <c r="AM15" i="1"/>
  <c r="AM16" i="3" s="1"/>
  <c r="BE31" i="1"/>
  <c r="AF14" i="1"/>
  <c r="AF15" i="3" s="1"/>
  <c r="BL31" i="1"/>
  <c r="BQ31" i="1" s="1"/>
  <c r="Z14" i="1"/>
  <c r="Z15" i="3" s="1"/>
  <c r="BL30" i="1"/>
  <c r="AM13" i="1"/>
  <c r="AM14" i="3" s="1"/>
  <c r="AM14" i="1"/>
  <c r="AN14" i="1" s="1"/>
  <c r="AN15" i="3" s="1"/>
  <c r="AF13" i="1"/>
  <c r="AN15" i="1"/>
  <c r="AN16" i="3" s="1"/>
  <c r="BA31" i="1"/>
  <c r="X14" i="1"/>
  <c r="BE30" i="1"/>
  <c r="BJ30" i="1" s="1"/>
  <c r="BR31" i="1"/>
  <c r="BM31" i="1"/>
  <c r="BL29" i="1"/>
  <c r="BQ29" i="1" s="1"/>
  <c r="BL27" i="1"/>
  <c r="X13" i="1"/>
  <c r="AA15" i="1"/>
  <c r="AA16" i="3" s="1"/>
  <c r="AM12" i="1"/>
  <c r="BF31" i="1"/>
  <c r="BG31" i="1" s="1"/>
  <c r="BH30" i="1"/>
  <c r="BM30" i="1"/>
  <c r="BE27" i="1"/>
  <c r="Z15" i="1"/>
  <c r="Z16" i="3" s="1"/>
  <c r="AA14" i="1"/>
  <c r="AA15" i="3" s="1"/>
  <c r="AF12" i="1"/>
  <c r="BE29" i="1"/>
  <c r="BJ29" i="1" s="1"/>
  <c r="BR30" i="1"/>
  <c r="AA13" i="1"/>
  <c r="AA14" i="3" s="1"/>
  <c r="Z11" i="1"/>
  <c r="Z12" i="3" s="1"/>
  <c r="AA11" i="1"/>
  <c r="AA12" i="3" s="1"/>
  <c r="BH27" i="1"/>
  <c r="BR27" i="1"/>
  <c r="BR29" i="1"/>
  <c r="BH29" i="1"/>
  <c r="Z13" i="1"/>
  <c r="Z14" i="3" s="1"/>
  <c r="BM29" i="1"/>
  <c r="BN29" i="1" s="1"/>
  <c r="AA12" i="1"/>
  <c r="AA13" i="3" s="1"/>
  <c r="BL28" i="1"/>
  <c r="BQ28" i="1" s="1"/>
  <c r="Z12" i="1"/>
  <c r="Z13" i="3" s="1"/>
  <c r="BE28" i="1"/>
  <c r="BG28" i="1" s="1"/>
  <c r="BK28" i="1"/>
  <c r="X12" i="1"/>
  <c r="BH28" i="1"/>
  <c r="X11" i="1"/>
  <c r="BF27" i="1"/>
  <c r="BG27" i="1" s="1"/>
  <c r="BM27" i="1"/>
  <c r="BD31" i="1"/>
  <c r="X233" i="1"/>
  <c r="Z233" i="1"/>
  <c r="X234" i="1"/>
  <c r="Z234" i="1"/>
  <c r="X235" i="1"/>
  <c r="Z235" i="1"/>
  <c r="X236" i="1"/>
  <c r="Z236" i="1"/>
  <c r="X237" i="1"/>
  <c r="Z237" i="1"/>
  <c r="X238" i="1"/>
  <c r="Z238" i="1"/>
  <c r="X239" i="1"/>
  <c r="Z239" i="1"/>
  <c r="X240" i="1"/>
  <c r="Z240" i="1"/>
  <c r="X241" i="1"/>
  <c r="Z241" i="1"/>
  <c r="X242" i="1"/>
  <c r="Z242" i="1"/>
  <c r="AO198" i="1"/>
  <c r="AP198" i="1"/>
  <c r="AO199" i="1"/>
  <c r="AP199" i="1"/>
  <c r="AO200" i="1"/>
  <c r="AP200" i="1"/>
  <c r="AO201" i="1"/>
  <c r="AP201" i="1"/>
  <c r="AO202" i="1"/>
  <c r="AP202" i="1"/>
  <c r="AO203" i="1"/>
  <c r="AP203" i="1"/>
  <c r="AO204" i="1"/>
  <c r="AP204" i="1"/>
  <c r="AO205" i="1"/>
  <c r="AP205" i="1"/>
  <c r="AO206" i="1"/>
  <c r="AP206" i="1"/>
  <c r="AO207" i="1"/>
  <c r="AP207" i="1"/>
  <c r="AO208" i="1"/>
  <c r="AP208" i="1"/>
  <c r="AO209" i="1"/>
  <c r="AP209" i="1"/>
  <c r="AO210" i="1"/>
  <c r="AP210" i="1"/>
  <c r="AO211" i="1"/>
  <c r="AP211" i="1"/>
  <c r="AO212" i="1"/>
  <c r="AP212" i="1"/>
  <c r="AO213" i="1"/>
  <c r="AP213" i="1"/>
  <c r="AO214" i="1"/>
  <c r="AP214" i="1"/>
  <c r="AO215" i="1"/>
  <c r="AP215" i="1"/>
  <c r="AO216" i="1"/>
  <c r="AP216" i="1"/>
  <c r="AO217" i="1"/>
  <c r="AP217" i="1"/>
  <c r="AO218" i="1"/>
  <c r="AP218" i="1"/>
  <c r="AO219" i="1"/>
  <c r="AP219" i="1"/>
  <c r="AO220" i="1"/>
  <c r="AP220" i="1"/>
  <c r="AO221" i="1"/>
  <c r="AP221" i="1"/>
  <c r="AO222" i="1"/>
  <c r="AP222" i="1"/>
  <c r="AO223" i="1"/>
  <c r="AP223" i="1"/>
  <c r="AO224" i="1"/>
  <c r="AP224" i="1"/>
  <c r="AO225" i="1"/>
  <c r="AP225" i="1"/>
  <c r="AO226" i="1"/>
  <c r="AP226" i="1"/>
  <c r="AO227" i="1"/>
  <c r="AP227" i="1"/>
  <c r="AO228" i="1"/>
  <c r="AP228" i="1"/>
  <c r="AO229" i="1"/>
  <c r="AP229" i="1"/>
  <c r="AO230" i="1"/>
  <c r="AP230" i="1"/>
  <c r="AO231" i="1"/>
  <c r="AP231" i="1"/>
  <c r="AO232" i="1"/>
  <c r="AP232" i="1"/>
  <c r="AO233" i="1"/>
  <c r="AP233" i="1"/>
  <c r="AO234" i="1"/>
  <c r="AP234" i="1"/>
  <c r="AO235" i="1"/>
  <c r="AP235" i="1"/>
  <c r="AO236" i="1"/>
  <c r="AP236" i="1"/>
  <c r="AO237" i="1"/>
  <c r="AP237" i="1"/>
  <c r="AO238" i="1"/>
  <c r="AP238" i="1"/>
  <c r="AO239" i="1"/>
  <c r="AP239" i="1"/>
  <c r="AO240" i="1"/>
  <c r="AP240" i="1"/>
  <c r="AO241" i="1"/>
  <c r="AP241" i="1"/>
  <c r="AO242" i="1"/>
  <c r="AP242" i="1"/>
  <c r="AP197" i="1"/>
  <c r="AO197" i="1"/>
  <c r="AH198" i="1"/>
  <c r="AI198" i="1"/>
  <c r="AH199" i="1"/>
  <c r="AI199" i="1"/>
  <c r="AH200" i="1"/>
  <c r="AI200" i="1"/>
  <c r="AH201" i="1"/>
  <c r="AI201" i="1"/>
  <c r="AH202" i="1"/>
  <c r="AI202" i="1"/>
  <c r="AH203" i="1"/>
  <c r="AI203" i="1"/>
  <c r="AH204" i="1"/>
  <c r="AI204" i="1"/>
  <c r="AH205" i="1"/>
  <c r="AI205" i="1"/>
  <c r="AH206" i="1"/>
  <c r="AI206" i="1"/>
  <c r="AH207" i="1"/>
  <c r="AI207" i="1"/>
  <c r="AH208" i="1"/>
  <c r="AI208" i="1"/>
  <c r="AH209" i="1"/>
  <c r="AI209" i="1"/>
  <c r="AH210" i="1"/>
  <c r="AI210" i="1"/>
  <c r="AH211" i="1"/>
  <c r="AI211" i="1"/>
  <c r="AH212" i="1"/>
  <c r="AI212" i="1"/>
  <c r="AH213" i="1"/>
  <c r="AI213" i="1"/>
  <c r="AH214" i="1"/>
  <c r="AI214" i="1"/>
  <c r="AH215" i="1"/>
  <c r="AI215" i="1"/>
  <c r="AH216" i="1"/>
  <c r="AI216" i="1"/>
  <c r="AH217" i="1"/>
  <c r="AI217" i="1"/>
  <c r="AH218" i="1"/>
  <c r="AI218" i="1"/>
  <c r="AH219" i="1"/>
  <c r="AI219" i="1"/>
  <c r="AH220" i="1"/>
  <c r="AI220" i="1"/>
  <c r="AH221" i="1"/>
  <c r="AI221" i="1"/>
  <c r="AH222" i="1"/>
  <c r="AI222" i="1"/>
  <c r="AH223" i="1"/>
  <c r="AI223" i="1"/>
  <c r="AH224" i="1"/>
  <c r="AI224" i="1"/>
  <c r="AH225" i="1"/>
  <c r="AI225" i="1"/>
  <c r="AH226" i="1"/>
  <c r="AI226" i="1"/>
  <c r="AH227" i="1"/>
  <c r="AI227" i="1"/>
  <c r="AH228" i="1"/>
  <c r="AI228" i="1"/>
  <c r="AH229" i="1"/>
  <c r="AI229" i="1"/>
  <c r="AH230" i="1"/>
  <c r="AI230" i="1"/>
  <c r="AH231" i="1"/>
  <c r="AI231" i="1"/>
  <c r="AH232" i="1"/>
  <c r="AI232" i="1"/>
  <c r="AH233" i="1"/>
  <c r="AI233" i="1"/>
  <c r="AH234" i="1"/>
  <c r="AI234" i="1"/>
  <c r="AH235" i="1"/>
  <c r="AI235" i="1"/>
  <c r="AH236" i="1"/>
  <c r="AI236" i="1"/>
  <c r="AH237" i="1"/>
  <c r="AI237" i="1"/>
  <c r="AH238" i="1"/>
  <c r="AI238" i="1"/>
  <c r="AH239" i="1"/>
  <c r="AI239" i="1"/>
  <c r="AH240" i="1"/>
  <c r="AI240" i="1"/>
  <c r="AH241" i="1"/>
  <c r="AI241" i="1"/>
  <c r="AH242" i="1"/>
  <c r="AI242" i="1"/>
  <c r="X198" i="1"/>
  <c r="Z198" i="1"/>
  <c r="X199" i="1"/>
  <c r="Z199" i="1"/>
  <c r="X200" i="1"/>
  <c r="Z200" i="1"/>
  <c r="X201" i="1"/>
  <c r="Z201" i="1"/>
  <c r="X202" i="1"/>
  <c r="Z202" i="1"/>
  <c r="X203" i="1"/>
  <c r="Z203" i="1"/>
  <c r="X204" i="1"/>
  <c r="Z204" i="1"/>
  <c r="X205" i="1"/>
  <c r="Z205" i="1"/>
  <c r="X206" i="1"/>
  <c r="Z206" i="1"/>
  <c r="X207" i="1"/>
  <c r="Z207" i="1"/>
  <c r="X208" i="1"/>
  <c r="Z208" i="1"/>
  <c r="X209" i="1"/>
  <c r="Z209" i="1"/>
  <c r="X210" i="1"/>
  <c r="Z210" i="1"/>
  <c r="X211" i="1"/>
  <c r="Z211" i="1"/>
  <c r="X212" i="1"/>
  <c r="Z212" i="1"/>
  <c r="X213" i="1"/>
  <c r="Z213" i="1"/>
  <c r="X214" i="1"/>
  <c r="Z214" i="1"/>
  <c r="X215" i="1"/>
  <c r="Z215" i="1"/>
  <c r="X216" i="1"/>
  <c r="Z216" i="1"/>
  <c r="X217" i="1"/>
  <c r="Z217" i="1"/>
  <c r="X218" i="1"/>
  <c r="Z218" i="1"/>
  <c r="X219" i="1"/>
  <c r="Z219" i="1"/>
  <c r="X220" i="1"/>
  <c r="Z220" i="1"/>
  <c r="X221" i="1"/>
  <c r="Z221" i="1"/>
  <c r="X222" i="1"/>
  <c r="Z222" i="1"/>
  <c r="X223" i="1"/>
  <c r="Z223" i="1"/>
  <c r="X224" i="1"/>
  <c r="Z224" i="1"/>
  <c r="X225" i="1"/>
  <c r="Z225" i="1"/>
  <c r="X226" i="1"/>
  <c r="Z226" i="1"/>
  <c r="X227" i="1"/>
  <c r="Z227" i="1"/>
  <c r="X228" i="1"/>
  <c r="Z228" i="1"/>
  <c r="X229" i="1"/>
  <c r="Z229" i="1"/>
  <c r="X230" i="1"/>
  <c r="Z230" i="1"/>
  <c r="X231" i="1"/>
  <c r="Z231" i="1"/>
  <c r="X232" i="1"/>
  <c r="Z232" i="1"/>
  <c r="X197" i="1"/>
  <c r="Z197" i="1"/>
  <c r="Y11" i="1" l="1"/>
  <c r="Y12" i="3" s="1"/>
  <c r="X12" i="3"/>
  <c r="BN31" i="1"/>
  <c r="BQ30" i="1"/>
  <c r="AQ341" i="1"/>
  <c r="AR306" i="1"/>
  <c r="AR13" i="1" s="1"/>
  <c r="AR307" i="1"/>
  <c r="Y12" i="1"/>
  <c r="Y13" i="3" s="1"/>
  <c r="X13" i="3"/>
  <c r="Y14" i="1"/>
  <c r="Y15" i="3" s="1"/>
  <c r="X15" i="3"/>
  <c r="Y13" i="1"/>
  <c r="Y14" i="3" s="1"/>
  <c r="X14" i="3"/>
  <c r="BN30" i="1"/>
  <c r="AG15" i="1"/>
  <c r="AG16" i="3" s="1"/>
  <c r="BJ31" i="1"/>
  <c r="BJ27" i="1"/>
  <c r="AY31" i="1"/>
  <c r="X15" i="1"/>
  <c r="AN12" i="1"/>
  <c r="AN13" i="3" s="1"/>
  <c r="AM13" i="3"/>
  <c r="AN13" i="1"/>
  <c r="AN14" i="3" s="1"/>
  <c r="BA29" i="1"/>
  <c r="BD29" i="1" s="1"/>
  <c r="AY30" i="1"/>
  <c r="AG12" i="1"/>
  <c r="AG13" i="3" s="1"/>
  <c r="AF13" i="3"/>
  <c r="AG14" i="1"/>
  <c r="AG15" i="3" s="1"/>
  <c r="AG13" i="1"/>
  <c r="AG14" i="3" s="1"/>
  <c r="AF14" i="3"/>
  <c r="BA30" i="1"/>
  <c r="BD30" i="1" s="1"/>
  <c r="AM15" i="3"/>
  <c r="AY29" i="1"/>
  <c r="AI11" i="1"/>
  <c r="AI12" i="3" s="1"/>
  <c r="AP11" i="1"/>
  <c r="AP12" i="3" s="1"/>
  <c r="AY28" i="1"/>
  <c r="BA28" i="1"/>
  <c r="BD28" i="1" s="1"/>
  <c r="BG29" i="1"/>
  <c r="AH11" i="1"/>
  <c r="AO11" i="1"/>
  <c r="AO12" i="3" s="1"/>
  <c r="BN27" i="1"/>
  <c r="BG30" i="1"/>
  <c r="BN28" i="1"/>
  <c r="BJ28" i="1"/>
  <c r="Y15" i="1" l="1"/>
  <c r="Y16" i="3" s="1"/>
  <c r="X16" i="3"/>
  <c r="AR341" i="1"/>
  <c r="AR14" i="1" s="1"/>
  <c r="AR342" i="1"/>
  <c r="AF11" i="1"/>
  <c r="AF12" i="3" s="1"/>
  <c r="AH12" i="3"/>
  <c r="AG11" i="1"/>
  <c r="AG12" i="3" s="1"/>
  <c r="AY27" i="1"/>
  <c r="AM11" i="1"/>
  <c r="AM12" i="3" s="1"/>
  <c r="BB26" i="1"/>
  <c r="AH10" i="1"/>
  <c r="AH11" i="3" s="1"/>
  <c r="AI10" i="1"/>
  <c r="AI11" i="3" s="1"/>
  <c r="AJ10" i="1"/>
  <c r="AJ11" i="3" s="1"/>
  <c r="AK10" i="1"/>
  <c r="AK11" i="3" s="1"/>
  <c r="AL10" i="1"/>
  <c r="AL11" i="3" s="1"/>
  <c r="AO10" i="1"/>
  <c r="AO11" i="3" s="1"/>
  <c r="AP10" i="1"/>
  <c r="AP11" i="3" s="1"/>
  <c r="AD10" i="1"/>
  <c r="AD11" i="3" s="1"/>
  <c r="AE10" i="1"/>
  <c r="AE11" i="3" s="1"/>
  <c r="AC10" i="1"/>
  <c r="AB9" i="1"/>
  <c r="AB10" i="3" s="1"/>
  <c r="V10" i="1"/>
  <c r="N10" i="1"/>
  <c r="N11" i="3" s="1"/>
  <c r="O10" i="1"/>
  <c r="O11" i="3" s="1"/>
  <c r="P10" i="1"/>
  <c r="P11" i="3" s="1"/>
  <c r="Q10" i="1"/>
  <c r="Q11" i="3" s="1"/>
  <c r="R10" i="1"/>
  <c r="R11" i="3" s="1"/>
  <c r="S10" i="1"/>
  <c r="S11" i="3" s="1"/>
  <c r="T10" i="1"/>
  <c r="T11" i="3" s="1"/>
  <c r="U10" i="1"/>
  <c r="M10" i="1"/>
  <c r="M11" i="3" s="1"/>
  <c r="C10" i="1"/>
  <c r="C11" i="3" s="1"/>
  <c r="D10" i="1"/>
  <c r="D11" i="3" s="1"/>
  <c r="E10" i="1"/>
  <c r="E11" i="3" s="1"/>
  <c r="F10" i="1"/>
  <c r="F11" i="3" s="1"/>
  <c r="G10" i="1"/>
  <c r="G11" i="3" s="1"/>
  <c r="H10" i="1"/>
  <c r="H11" i="3" s="1"/>
  <c r="I10" i="1"/>
  <c r="I11" i="3" s="1"/>
  <c r="J10" i="1"/>
  <c r="J11" i="3" s="1"/>
  <c r="K10" i="1"/>
  <c r="K11" i="3" s="1"/>
  <c r="L10" i="1"/>
  <c r="L11" i="3" s="1"/>
  <c r="B10" i="1"/>
  <c r="B11" i="3" s="1"/>
  <c r="B9" i="1"/>
  <c r="B10" i="3" s="1"/>
  <c r="W10" i="1" l="1"/>
  <c r="W11" i="3" s="1"/>
  <c r="V11" i="3"/>
  <c r="AX26" i="1"/>
  <c r="AC11" i="3"/>
  <c r="BI26" i="1"/>
  <c r="U11" i="3"/>
  <c r="BL26" i="1"/>
  <c r="BM26" i="1"/>
  <c r="BN26" i="1" s="1"/>
  <c r="X10" i="1"/>
  <c r="BO26" i="1"/>
  <c r="BE26" i="1"/>
  <c r="BJ26" i="1" s="1"/>
  <c r="BF26" i="1"/>
  <c r="BG26" i="1" s="1"/>
  <c r="AF10" i="1"/>
  <c r="AN11" i="1"/>
  <c r="AN12" i="3" s="1"/>
  <c r="BA27" i="1"/>
  <c r="BD27" i="1" s="1"/>
  <c r="Z10" i="1"/>
  <c r="Z11" i="3" s="1"/>
  <c r="AA10" i="1"/>
  <c r="AA11" i="3" s="1"/>
  <c r="BH26" i="1"/>
  <c r="BP26" i="1"/>
  <c r="BQ26" i="1" s="1"/>
  <c r="BK26" i="1"/>
  <c r="BR26" i="1"/>
  <c r="BC26" i="1"/>
  <c r="AM10" i="1"/>
  <c r="AM11" i="3" s="1"/>
  <c r="AZ26" i="1"/>
  <c r="BB25" i="1"/>
  <c r="BB24" i="1"/>
  <c r="AQ7" i="1"/>
  <c r="AQ6" i="1"/>
  <c r="AJ5" i="1"/>
  <c r="AJ6" i="3" s="1"/>
  <c r="AJ9" i="1"/>
  <c r="AJ10" i="3" s="1"/>
  <c r="BB23" i="1" l="1"/>
  <c r="AQ8" i="3"/>
  <c r="Y10" i="1"/>
  <c r="Y11" i="3" s="1"/>
  <c r="X11" i="3"/>
  <c r="BB22" i="1"/>
  <c r="AQ2" i="1"/>
  <c r="AQ7" i="3"/>
  <c r="AY26" i="1"/>
  <c r="AF11" i="3"/>
  <c r="BB21" i="1"/>
  <c r="BB19" i="1" s="1"/>
  <c r="AQ2" i="3"/>
  <c r="AG10" i="1"/>
  <c r="AG11" i="3" s="1"/>
  <c r="AN10" i="1"/>
  <c r="AN11" i="3" s="1"/>
  <c r="BA26" i="1"/>
  <c r="BD26" i="1" s="1"/>
  <c r="AZ25" i="1"/>
  <c r="BC25" i="1" s="1"/>
  <c r="AO175" i="1"/>
  <c r="AP175" i="1"/>
  <c r="AO176" i="1"/>
  <c r="AP176" i="1"/>
  <c r="AO177" i="1"/>
  <c r="AP177" i="1"/>
  <c r="AO178" i="1"/>
  <c r="AP178" i="1"/>
  <c r="AO179" i="1"/>
  <c r="AP179" i="1"/>
  <c r="AO180" i="1"/>
  <c r="AP180" i="1"/>
  <c r="AO181" i="1"/>
  <c r="AP181" i="1"/>
  <c r="AO182" i="1"/>
  <c r="AP182" i="1"/>
  <c r="AO183" i="1"/>
  <c r="AP183" i="1"/>
  <c r="AO184" i="1"/>
  <c r="AP184" i="1"/>
  <c r="AO185" i="1"/>
  <c r="AP185" i="1"/>
  <c r="AO186" i="1"/>
  <c r="AP186" i="1"/>
  <c r="AO187" i="1"/>
  <c r="AP187" i="1"/>
  <c r="AO188" i="1"/>
  <c r="AP188" i="1"/>
  <c r="AO189" i="1"/>
  <c r="AP189" i="1"/>
  <c r="AO190" i="1"/>
  <c r="AP190" i="1"/>
  <c r="AO191" i="1"/>
  <c r="AP191" i="1"/>
  <c r="AO192" i="1"/>
  <c r="AP192" i="1"/>
  <c r="AO193" i="1"/>
  <c r="AP193" i="1"/>
  <c r="AO194" i="1"/>
  <c r="AP194" i="1"/>
  <c r="AO195" i="1"/>
  <c r="AP195" i="1"/>
  <c r="AO196" i="1"/>
  <c r="AP196" i="1"/>
  <c r="AH175" i="1"/>
  <c r="AI175" i="1"/>
  <c r="AH176" i="1"/>
  <c r="AI176" i="1"/>
  <c r="AH177" i="1"/>
  <c r="AI177" i="1"/>
  <c r="AH178" i="1"/>
  <c r="AI178" i="1"/>
  <c r="AH179" i="1"/>
  <c r="AI179" i="1"/>
  <c r="AH180" i="1"/>
  <c r="AI180" i="1"/>
  <c r="AH181" i="1"/>
  <c r="AI181" i="1"/>
  <c r="AH182" i="1"/>
  <c r="AI182" i="1"/>
  <c r="AH183" i="1"/>
  <c r="AI183" i="1"/>
  <c r="AH184" i="1"/>
  <c r="AI184" i="1"/>
  <c r="AH185" i="1"/>
  <c r="AI185" i="1"/>
  <c r="AH186" i="1"/>
  <c r="AI186" i="1"/>
  <c r="AH187" i="1"/>
  <c r="AI187" i="1"/>
  <c r="AH188" i="1"/>
  <c r="AI188" i="1"/>
  <c r="AH189" i="1"/>
  <c r="AI189" i="1"/>
  <c r="AH190" i="1"/>
  <c r="AI190" i="1"/>
  <c r="AH191" i="1"/>
  <c r="AI191" i="1"/>
  <c r="AH192" i="1"/>
  <c r="AI192" i="1"/>
  <c r="AH193" i="1"/>
  <c r="AI193" i="1"/>
  <c r="AH194" i="1"/>
  <c r="AI194" i="1"/>
  <c r="AH195" i="1"/>
  <c r="AI195" i="1"/>
  <c r="AH196" i="1"/>
  <c r="AI196" i="1"/>
  <c r="AH197" i="1"/>
  <c r="AI197" i="1"/>
  <c r="AH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AK9" i="1" l="1"/>
  <c r="AK10" i="3" s="1"/>
  <c r="AL9" i="1"/>
  <c r="AL10" i="3" s="1"/>
  <c r="AE9" i="1"/>
  <c r="AE10" i="3" s="1"/>
  <c r="AD9" i="1"/>
  <c r="AD10" i="3" s="1"/>
  <c r="AC9" i="1"/>
  <c r="AB8" i="1"/>
  <c r="AB9" i="3" s="1"/>
  <c r="V9" i="1"/>
  <c r="V8" i="1"/>
  <c r="N9" i="1"/>
  <c r="N10" i="3" s="1"/>
  <c r="O9" i="1"/>
  <c r="O10" i="3" s="1"/>
  <c r="P9" i="1"/>
  <c r="P10" i="3" s="1"/>
  <c r="Q9" i="1"/>
  <c r="Q10" i="3" s="1"/>
  <c r="R9" i="1"/>
  <c r="R10" i="3" s="1"/>
  <c r="S9" i="1"/>
  <c r="S10" i="3" s="1"/>
  <c r="T9" i="1"/>
  <c r="T10" i="3" s="1"/>
  <c r="U9" i="1"/>
  <c r="M9" i="1"/>
  <c r="M10" i="3" s="1"/>
  <c r="C9" i="1"/>
  <c r="C10" i="3" s="1"/>
  <c r="D9" i="1"/>
  <c r="D10" i="3" s="1"/>
  <c r="E9" i="1"/>
  <c r="E10" i="3" s="1"/>
  <c r="F9" i="1"/>
  <c r="F10" i="3" s="1"/>
  <c r="G9" i="1"/>
  <c r="G10" i="3" s="1"/>
  <c r="H9" i="1"/>
  <c r="H10" i="3" s="1"/>
  <c r="I9" i="1"/>
  <c r="I10" i="3" s="1"/>
  <c r="J9" i="1"/>
  <c r="J10" i="3" s="1"/>
  <c r="K9" i="1"/>
  <c r="K10" i="3" s="1"/>
  <c r="L9" i="1"/>
  <c r="L10" i="3" s="1"/>
  <c r="W8" i="1" l="1"/>
  <c r="W9" i="3" s="1"/>
  <c r="V9" i="3"/>
  <c r="AX25" i="1"/>
  <c r="AC10" i="3"/>
  <c r="W9" i="1"/>
  <c r="W10" i="3" s="1"/>
  <c r="V10" i="3"/>
  <c r="BI25" i="1"/>
  <c r="BP25" i="1" s="1"/>
  <c r="U10" i="3"/>
  <c r="AA9" i="1"/>
  <c r="AA10" i="3" s="1"/>
  <c r="Z9" i="1"/>
  <c r="Z10" i="3" s="1"/>
  <c r="X9" i="1"/>
  <c r="BL25" i="1"/>
  <c r="BM25" i="1"/>
  <c r="BR25" i="1"/>
  <c r="BK25" i="1"/>
  <c r="BH25" i="1"/>
  <c r="BO25" i="1"/>
  <c r="BF25" i="1"/>
  <c r="BE25" i="1"/>
  <c r="BJ25" i="1" s="1"/>
  <c r="O5" i="1"/>
  <c r="O4" i="1"/>
  <c r="O5" i="3" s="1"/>
  <c r="Y9" i="1" l="1"/>
  <c r="Y10" i="3" s="1"/>
  <c r="X10" i="3"/>
  <c r="BM21" i="1"/>
  <c r="O6" i="3"/>
  <c r="BM20" i="1"/>
  <c r="BQ25" i="1"/>
  <c r="BN25" i="1"/>
  <c r="BG25" i="1"/>
  <c r="Z153" i="1" l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52" i="1"/>
  <c r="AO153" i="1"/>
  <c r="AP153" i="1"/>
  <c r="AO154" i="1"/>
  <c r="AP154" i="1"/>
  <c r="AO155" i="1"/>
  <c r="AP155" i="1"/>
  <c r="AO156" i="1"/>
  <c r="AP156" i="1"/>
  <c r="AO157" i="1"/>
  <c r="AP157" i="1"/>
  <c r="AO158" i="1"/>
  <c r="AP158" i="1"/>
  <c r="AO159" i="1"/>
  <c r="AP159" i="1"/>
  <c r="AO160" i="1"/>
  <c r="AP160" i="1"/>
  <c r="AO161" i="1"/>
  <c r="AP161" i="1"/>
  <c r="AO162" i="1"/>
  <c r="AP162" i="1"/>
  <c r="AO163" i="1"/>
  <c r="AP163" i="1"/>
  <c r="AO164" i="1"/>
  <c r="AP164" i="1"/>
  <c r="AO165" i="1"/>
  <c r="AP165" i="1"/>
  <c r="AO166" i="1"/>
  <c r="AP166" i="1"/>
  <c r="AO167" i="1"/>
  <c r="AP167" i="1"/>
  <c r="AO168" i="1"/>
  <c r="AP168" i="1"/>
  <c r="AO169" i="1"/>
  <c r="AP169" i="1"/>
  <c r="AO170" i="1"/>
  <c r="AP170" i="1"/>
  <c r="AO171" i="1"/>
  <c r="AP171" i="1"/>
  <c r="AO172" i="1"/>
  <c r="AP172" i="1"/>
  <c r="AO173" i="1"/>
  <c r="AP173" i="1"/>
  <c r="AO174" i="1"/>
  <c r="AP174" i="1"/>
  <c r="AH153" i="1"/>
  <c r="AI153" i="1"/>
  <c r="AH154" i="1"/>
  <c r="AI154" i="1"/>
  <c r="AH155" i="1"/>
  <c r="AI155" i="1"/>
  <c r="AH156" i="1"/>
  <c r="AI156" i="1"/>
  <c r="AH157" i="1"/>
  <c r="AI157" i="1"/>
  <c r="AH158" i="1"/>
  <c r="AI158" i="1"/>
  <c r="AH159" i="1"/>
  <c r="AI159" i="1"/>
  <c r="AH160" i="1"/>
  <c r="AI160" i="1"/>
  <c r="AH161" i="1"/>
  <c r="AI161" i="1"/>
  <c r="AH162" i="1"/>
  <c r="AI162" i="1"/>
  <c r="AH163" i="1"/>
  <c r="AI163" i="1"/>
  <c r="AH164" i="1"/>
  <c r="AI164" i="1"/>
  <c r="AH165" i="1"/>
  <c r="AI165" i="1"/>
  <c r="AH166" i="1"/>
  <c r="AI166" i="1"/>
  <c r="AH167" i="1"/>
  <c r="AI167" i="1"/>
  <c r="AH168" i="1"/>
  <c r="AI168" i="1"/>
  <c r="AH169" i="1"/>
  <c r="AI169" i="1"/>
  <c r="AH170" i="1"/>
  <c r="AI170" i="1"/>
  <c r="AH171" i="1"/>
  <c r="AI171" i="1"/>
  <c r="AH172" i="1"/>
  <c r="AI172" i="1"/>
  <c r="AH173" i="1"/>
  <c r="AI173" i="1"/>
  <c r="AI174" i="1"/>
  <c r="AH152" i="1"/>
  <c r="AP9" i="1" l="1"/>
  <c r="AP10" i="3" s="1"/>
  <c r="AH9" i="1"/>
  <c r="AH10" i="3" s="1"/>
  <c r="AO9" i="1"/>
  <c r="AO10" i="3" s="1"/>
  <c r="AI9" i="1"/>
  <c r="AI10" i="3" s="1"/>
  <c r="AZ21" i="1"/>
  <c r="BC21" i="1" s="1"/>
  <c r="AM9" i="1" l="1"/>
  <c r="AM10" i="3" s="1"/>
  <c r="AF9" i="1"/>
  <c r="AF10" i="3" s="1"/>
  <c r="AB4" i="1"/>
  <c r="X142" i="1"/>
  <c r="Z142" i="1"/>
  <c r="X143" i="1"/>
  <c r="Z143" i="1"/>
  <c r="X144" i="1"/>
  <c r="Z144" i="1"/>
  <c r="X145" i="1"/>
  <c r="Z145" i="1"/>
  <c r="X146" i="1"/>
  <c r="Z146" i="1"/>
  <c r="X147" i="1"/>
  <c r="Z147" i="1"/>
  <c r="X148" i="1"/>
  <c r="Z148" i="1"/>
  <c r="X149" i="1"/>
  <c r="Z149" i="1"/>
  <c r="X150" i="1"/>
  <c r="Z150" i="1"/>
  <c r="X151" i="1"/>
  <c r="Z151" i="1"/>
  <c r="AH139" i="1"/>
  <c r="AI139" i="1"/>
  <c r="AH140" i="1"/>
  <c r="AI140" i="1"/>
  <c r="AH141" i="1"/>
  <c r="AI141" i="1"/>
  <c r="AH142" i="1"/>
  <c r="AI142" i="1"/>
  <c r="AH143" i="1"/>
  <c r="AI143" i="1"/>
  <c r="AH144" i="1"/>
  <c r="AI144" i="1"/>
  <c r="AH145" i="1"/>
  <c r="AI145" i="1"/>
  <c r="AH146" i="1"/>
  <c r="AI146" i="1"/>
  <c r="AH147" i="1"/>
  <c r="AI147" i="1"/>
  <c r="AH148" i="1"/>
  <c r="AI148" i="1"/>
  <c r="AH149" i="1"/>
  <c r="AI149" i="1"/>
  <c r="AH150" i="1"/>
  <c r="AI150" i="1"/>
  <c r="AH151" i="1"/>
  <c r="AI151" i="1"/>
  <c r="AI152" i="1"/>
  <c r="AO139" i="1"/>
  <c r="AP139" i="1"/>
  <c r="AO140" i="1"/>
  <c r="AP140" i="1"/>
  <c r="AO141" i="1"/>
  <c r="AP141" i="1"/>
  <c r="AO142" i="1"/>
  <c r="AP142" i="1"/>
  <c r="AO143" i="1"/>
  <c r="AP143" i="1"/>
  <c r="AO144" i="1"/>
  <c r="AP144" i="1"/>
  <c r="AO145" i="1"/>
  <c r="AP145" i="1"/>
  <c r="AO146" i="1"/>
  <c r="AP146" i="1"/>
  <c r="AO147" i="1"/>
  <c r="AP147" i="1"/>
  <c r="AO148" i="1"/>
  <c r="AP148" i="1"/>
  <c r="AO149" i="1"/>
  <c r="AP149" i="1"/>
  <c r="AO150" i="1"/>
  <c r="AP150" i="1"/>
  <c r="AO151" i="1"/>
  <c r="AP151" i="1"/>
  <c r="AO152" i="1"/>
  <c r="AP152" i="1"/>
  <c r="AB5" i="3" l="1"/>
  <c r="AG9" i="1"/>
  <c r="AG10" i="3" s="1"/>
  <c r="AY25" i="1"/>
  <c r="AN9" i="1"/>
  <c r="AN10" i="3" s="1"/>
  <c r="BA25" i="1"/>
  <c r="BD25" i="1" s="1"/>
  <c r="AC8" i="1"/>
  <c r="AD8" i="1"/>
  <c r="AD9" i="3" s="1"/>
  <c r="AE8" i="1"/>
  <c r="AE9" i="3" s="1"/>
  <c r="AJ8" i="1"/>
  <c r="AK8" i="1"/>
  <c r="AK9" i="3" s="1"/>
  <c r="AL8" i="1"/>
  <c r="AL9" i="3" s="1"/>
  <c r="N8" i="1"/>
  <c r="N9" i="3" s="1"/>
  <c r="O8" i="1"/>
  <c r="O9" i="3" s="1"/>
  <c r="P8" i="1"/>
  <c r="P9" i="3" s="1"/>
  <c r="Q8" i="1"/>
  <c r="Q9" i="3" s="1"/>
  <c r="R8" i="1"/>
  <c r="R9" i="3" s="1"/>
  <c r="S8" i="1"/>
  <c r="S9" i="3" s="1"/>
  <c r="T8" i="1"/>
  <c r="T9" i="3" s="1"/>
  <c r="U8" i="1"/>
  <c r="M8" i="1"/>
  <c r="M9" i="3" s="1"/>
  <c r="D140" i="1"/>
  <c r="E140" i="1"/>
  <c r="F140" i="1" s="1"/>
  <c r="G140" i="1"/>
  <c r="H140" i="1"/>
  <c r="J140" i="1"/>
  <c r="K140" i="1"/>
  <c r="D141" i="1"/>
  <c r="E141" i="1"/>
  <c r="G141" i="1"/>
  <c r="H141" i="1"/>
  <c r="J141" i="1"/>
  <c r="K141" i="1"/>
  <c r="D137" i="1"/>
  <c r="E137" i="1"/>
  <c r="G137" i="1"/>
  <c r="H137" i="1"/>
  <c r="J137" i="1"/>
  <c r="K137" i="1"/>
  <c r="D138" i="1"/>
  <c r="E138" i="1"/>
  <c r="F138" i="1" s="1"/>
  <c r="G138" i="1"/>
  <c r="H138" i="1"/>
  <c r="J138" i="1"/>
  <c r="K138" i="1"/>
  <c r="K139" i="1"/>
  <c r="J139" i="1"/>
  <c r="L139" i="1" s="1"/>
  <c r="H139" i="1"/>
  <c r="G139" i="1"/>
  <c r="E139" i="1"/>
  <c r="D139" i="1"/>
  <c r="AZ24" i="1" l="1"/>
  <c r="BC24" i="1" s="1"/>
  <c r="AJ9" i="3"/>
  <c r="BI24" i="1"/>
  <c r="U9" i="3"/>
  <c r="AX24" i="1"/>
  <c r="AC9" i="3"/>
  <c r="I139" i="1"/>
  <c r="Z139" i="1" s="1"/>
  <c r="F139" i="1"/>
  <c r="L138" i="1"/>
  <c r="F141" i="1"/>
  <c r="F137" i="1"/>
  <c r="F8" i="1" s="1"/>
  <c r="I140" i="1"/>
  <c r="G8" i="1"/>
  <c r="G9" i="3" s="1"/>
  <c r="I141" i="1"/>
  <c r="H8" i="1"/>
  <c r="H9" i="3" s="1"/>
  <c r="E8" i="1"/>
  <c r="E9" i="3" s="1"/>
  <c r="D8" i="1"/>
  <c r="D9" i="3" s="1"/>
  <c r="K8" i="1"/>
  <c r="K9" i="3" s="1"/>
  <c r="L137" i="1"/>
  <c r="J8" i="1"/>
  <c r="J9" i="3" s="1"/>
  <c r="B139" i="1"/>
  <c r="X139" i="1"/>
  <c r="I137" i="1"/>
  <c r="I138" i="1"/>
  <c r="Z138" i="1" s="1"/>
  <c r="L141" i="1"/>
  <c r="L140" i="1"/>
  <c r="BL24" i="1"/>
  <c r="BM24" i="1"/>
  <c r="BF24" i="1"/>
  <c r="BE24" i="1"/>
  <c r="BJ24" i="1" s="1"/>
  <c r="BP24" i="1"/>
  <c r="C139" i="1"/>
  <c r="B141" i="1" l="1"/>
  <c r="Z140" i="1"/>
  <c r="BO24" i="1"/>
  <c r="F9" i="3"/>
  <c r="BN24" i="1"/>
  <c r="B140" i="1"/>
  <c r="X140" i="1"/>
  <c r="X141" i="1"/>
  <c r="C140" i="1"/>
  <c r="C141" i="1"/>
  <c r="B138" i="1"/>
  <c r="C137" i="1"/>
  <c r="L8" i="1"/>
  <c r="L9" i="3" s="1"/>
  <c r="C138" i="1"/>
  <c r="B137" i="1"/>
  <c r="I8" i="1"/>
  <c r="I9" i="3" s="1"/>
  <c r="Z141" i="1"/>
  <c r="BQ24" i="1"/>
  <c r="BG24" i="1"/>
  <c r="AK6" i="1"/>
  <c r="AK7" i="3" s="1"/>
  <c r="AJ7" i="1"/>
  <c r="AK7" i="1"/>
  <c r="AK8" i="3" s="1"/>
  <c r="AL7" i="1"/>
  <c r="AL8" i="3" s="1"/>
  <c r="AE7" i="1"/>
  <c r="AE8" i="3" s="1"/>
  <c r="AD7" i="1"/>
  <c r="AD8" i="3" s="1"/>
  <c r="AD6" i="1"/>
  <c r="AD7" i="3" s="1"/>
  <c r="AC7" i="1"/>
  <c r="AB7" i="1"/>
  <c r="AB8" i="3" s="1"/>
  <c r="AB6" i="1"/>
  <c r="AB7" i="3" s="1"/>
  <c r="AO122" i="1"/>
  <c r="AP122" i="1"/>
  <c r="AO123" i="1"/>
  <c r="AP123" i="1"/>
  <c r="AO124" i="1"/>
  <c r="AP124" i="1"/>
  <c r="AO125" i="1"/>
  <c r="AP125" i="1"/>
  <c r="AO126" i="1"/>
  <c r="AP126" i="1"/>
  <c r="AO127" i="1"/>
  <c r="AP127" i="1"/>
  <c r="AO128" i="1"/>
  <c r="AP128" i="1"/>
  <c r="AO129" i="1"/>
  <c r="AP129" i="1"/>
  <c r="AO130" i="1"/>
  <c r="AP130" i="1"/>
  <c r="AO131" i="1"/>
  <c r="AP131" i="1"/>
  <c r="AO132" i="1"/>
  <c r="AP132" i="1"/>
  <c r="AO133" i="1"/>
  <c r="AP133" i="1"/>
  <c r="AO134" i="1"/>
  <c r="AP134" i="1"/>
  <c r="AO135" i="1"/>
  <c r="AP135" i="1"/>
  <c r="AO136" i="1"/>
  <c r="AP136" i="1"/>
  <c r="AO137" i="1"/>
  <c r="AP137" i="1"/>
  <c r="AO138" i="1"/>
  <c r="AP138" i="1"/>
  <c r="AZ23" i="1" l="1"/>
  <c r="BC23" i="1" s="1"/>
  <c r="AJ8" i="3"/>
  <c r="AX23" i="1"/>
  <c r="AC8" i="3"/>
  <c r="B8" i="1"/>
  <c r="B9" i="3" s="1"/>
  <c r="C8" i="1"/>
  <c r="C9" i="3" s="1"/>
  <c r="AP8" i="1"/>
  <c r="AP9" i="3" s="1"/>
  <c r="AO8" i="1"/>
  <c r="AO9" i="3" s="1"/>
  <c r="AA8" i="1"/>
  <c r="AA9" i="3" s="1"/>
  <c r="X8" i="1"/>
  <c r="Z8" i="1"/>
  <c r="Z9" i="3" s="1"/>
  <c r="BH24" i="1"/>
  <c r="BR24" i="1"/>
  <c r="BK24" i="1"/>
  <c r="Y8" i="1" l="1"/>
  <c r="Y9" i="3" s="1"/>
  <c r="X9" i="3"/>
  <c r="AM8" i="1"/>
  <c r="Z137" i="1"/>
  <c r="X137" i="1"/>
  <c r="X138" i="1"/>
  <c r="X136" i="1"/>
  <c r="AI57" i="1"/>
  <c r="AH122" i="1"/>
  <c r="AI122" i="1"/>
  <c r="AH123" i="1"/>
  <c r="AI123" i="1"/>
  <c r="AH124" i="1"/>
  <c r="AI124" i="1"/>
  <c r="AH125" i="1"/>
  <c r="AI125" i="1"/>
  <c r="AH126" i="1"/>
  <c r="AI126" i="1"/>
  <c r="AH127" i="1"/>
  <c r="AI127" i="1"/>
  <c r="AH128" i="1"/>
  <c r="AI128" i="1"/>
  <c r="AH129" i="1"/>
  <c r="AI129" i="1"/>
  <c r="AH130" i="1"/>
  <c r="AI130" i="1"/>
  <c r="AH131" i="1"/>
  <c r="AI131" i="1"/>
  <c r="AH132" i="1"/>
  <c r="AI132" i="1"/>
  <c r="AH133" i="1"/>
  <c r="AI133" i="1"/>
  <c r="AH134" i="1"/>
  <c r="AI134" i="1"/>
  <c r="AH135" i="1"/>
  <c r="AI135" i="1"/>
  <c r="AH136" i="1"/>
  <c r="AI136" i="1"/>
  <c r="AH137" i="1"/>
  <c r="AI137" i="1"/>
  <c r="AH138" i="1"/>
  <c r="AI138" i="1"/>
  <c r="BA24" i="1" l="1"/>
  <c r="BD24" i="1" s="1"/>
  <c r="AM9" i="3"/>
  <c r="AN8" i="1"/>
  <c r="AN9" i="3" s="1"/>
  <c r="AH8" i="1"/>
  <c r="AH9" i="3" s="1"/>
  <c r="AI8" i="1"/>
  <c r="AI9" i="3" s="1"/>
  <c r="B7" i="1"/>
  <c r="B8" i="3" s="1"/>
  <c r="AQ2" i="4" l="1"/>
  <c r="AF8" i="1"/>
  <c r="AY24" i="1"/>
  <c r="Z129" i="1"/>
  <c r="Z130" i="1"/>
  <c r="Z131" i="1"/>
  <c r="Z132" i="1"/>
  <c r="Z133" i="1"/>
  <c r="Z134" i="1"/>
  <c r="Z135" i="1"/>
  <c r="Z136" i="1"/>
  <c r="X129" i="1"/>
  <c r="X130" i="1"/>
  <c r="X131" i="1"/>
  <c r="X132" i="1"/>
  <c r="X133" i="1"/>
  <c r="X134" i="1"/>
  <c r="X135" i="1"/>
  <c r="AG8" i="1" l="1"/>
  <c r="AG9" i="3" s="1"/>
  <c r="AF9" i="3"/>
  <c r="Z121" i="1"/>
  <c r="Z122" i="1"/>
  <c r="Z123" i="1"/>
  <c r="Z124" i="1"/>
  <c r="Z125" i="1"/>
  <c r="Z126" i="1"/>
  <c r="Z127" i="1"/>
  <c r="Z128" i="1"/>
  <c r="X121" i="1"/>
  <c r="X122" i="1"/>
  <c r="X123" i="1"/>
  <c r="X124" i="1"/>
  <c r="X125" i="1"/>
  <c r="X126" i="1"/>
  <c r="X127" i="1"/>
  <c r="X128" i="1"/>
  <c r="U7" i="1" l="1"/>
  <c r="T7" i="1"/>
  <c r="T8" i="3" s="1"/>
  <c r="S7" i="1"/>
  <c r="S8" i="3" s="1"/>
  <c r="R7" i="1"/>
  <c r="R8" i="3" s="1"/>
  <c r="Q7" i="1"/>
  <c r="Q8" i="3" s="1"/>
  <c r="P7" i="1"/>
  <c r="P8" i="3" s="1"/>
  <c r="O7" i="1"/>
  <c r="O8" i="3" s="1"/>
  <c r="N7" i="1"/>
  <c r="N8" i="3" s="1"/>
  <c r="M7" i="1"/>
  <c r="M8" i="3" s="1"/>
  <c r="L7" i="1"/>
  <c r="L8" i="3" s="1"/>
  <c r="K7" i="1"/>
  <c r="K8" i="3" s="1"/>
  <c r="J7" i="1"/>
  <c r="J8" i="3" s="1"/>
  <c r="I7" i="1"/>
  <c r="I8" i="3" s="1"/>
  <c r="H7" i="1"/>
  <c r="H8" i="3" s="1"/>
  <c r="G7" i="1"/>
  <c r="G8" i="3" s="1"/>
  <c r="F7" i="1"/>
  <c r="E7" i="1"/>
  <c r="E8" i="3" s="1"/>
  <c r="D7" i="1"/>
  <c r="D8" i="3" s="1"/>
  <c r="C7" i="1"/>
  <c r="C8" i="3" s="1"/>
  <c r="BO23" i="1" l="1"/>
  <c r="F8" i="3"/>
  <c r="BI23" i="1"/>
  <c r="BP23" i="1" s="1"/>
  <c r="BQ23" i="1" s="1"/>
  <c r="U8" i="3"/>
  <c r="BL23" i="1"/>
  <c r="BM23" i="1"/>
  <c r="BF23" i="1"/>
  <c r="BE23" i="1"/>
  <c r="BJ23" i="1" s="1"/>
  <c r="BR23" i="1"/>
  <c r="BK23" i="1"/>
  <c r="BH23" i="1"/>
  <c r="Z7" i="1"/>
  <c r="Z8" i="3" s="1"/>
  <c r="AD5" i="1"/>
  <c r="AD6" i="3" s="1"/>
  <c r="AC5" i="1"/>
  <c r="AB5" i="1"/>
  <c r="AC6" i="1"/>
  <c r="AC7" i="3" s="1"/>
  <c r="AE6" i="1"/>
  <c r="AE7" i="3" s="1"/>
  <c r="AL6" i="1"/>
  <c r="AL7" i="3" s="1"/>
  <c r="AJ6" i="1"/>
  <c r="AO111" i="1"/>
  <c r="AP111" i="1"/>
  <c r="AO112" i="1"/>
  <c r="AP112" i="1"/>
  <c r="AO113" i="1"/>
  <c r="AP113" i="1"/>
  <c r="AO114" i="1"/>
  <c r="AP114" i="1"/>
  <c r="AO115" i="1"/>
  <c r="AP115" i="1"/>
  <c r="AO116" i="1"/>
  <c r="AP116" i="1"/>
  <c r="AO117" i="1"/>
  <c r="AP117" i="1"/>
  <c r="AO118" i="1"/>
  <c r="AP118" i="1"/>
  <c r="AO119" i="1"/>
  <c r="AP119" i="1"/>
  <c r="AO120" i="1"/>
  <c r="AP120" i="1"/>
  <c r="AO121" i="1"/>
  <c r="AP121" i="1"/>
  <c r="AH111" i="1"/>
  <c r="AI111" i="1"/>
  <c r="AH112" i="1"/>
  <c r="AI112" i="1"/>
  <c r="AH113" i="1"/>
  <c r="AI113" i="1"/>
  <c r="AH114" i="1"/>
  <c r="AI114" i="1"/>
  <c r="AH115" i="1"/>
  <c r="AI115" i="1"/>
  <c r="AH116" i="1"/>
  <c r="AI116" i="1"/>
  <c r="AH117" i="1"/>
  <c r="AI117" i="1"/>
  <c r="AH118" i="1"/>
  <c r="AI118" i="1"/>
  <c r="AH119" i="1"/>
  <c r="AI119" i="1"/>
  <c r="AH120" i="1"/>
  <c r="AI120" i="1"/>
  <c r="AH121" i="1"/>
  <c r="AI121" i="1"/>
  <c r="AE5" i="1"/>
  <c r="AE6" i="3" s="1"/>
  <c r="AK5" i="1"/>
  <c r="AK6" i="3" s="1"/>
  <c r="AL5" i="1"/>
  <c r="AL6" i="3" s="1"/>
  <c r="AB6" i="3" l="1"/>
  <c r="AB2" i="1"/>
  <c r="AB2" i="3" s="1"/>
  <c r="AZ22" i="1"/>
  <c r="BC22" i="1" s="1"/>
  <c r="BC19" i="1" s="1"/>
  <c r="AJ7" i="3"/>
  <c r="AX21" i="1"/>
  <c r="AC6" i="3"/>
  <c r="BN23" i="1"/>
  <c r="AX22" i="1"/>
  <c r="BG23" i="1"/>
  <c r="AC4" i="1"/>
  <c r="AC5" i="3" s="1"/>
  <c r="AD4" i="1"/>
  <c r="AE4" i="1"/>
  <c r="AJ4" i="1"/>
  <c r="AK4" i="1"/>
  <c r="AL4" i="1"/>
  <c r="AO18" i="1"/>
  <c r="AP18" i="1"/>
  <c r="AO19" i="1"/>
  <c r="AP19" i="1"/>
  <c r="AO20" i="1"/>
  <c r="AP20" i="1"/>
  <c r="AO21" i="1"/>
  <c r="AP21" i="1"/>
  <c r="AO22" i="1"/>
  <c r="AP22" i="1"/>
  <c r="AO23" i="1"/>
  <c r="AP23" i="1"/>
  <c r="AO24" i="1"/>
  <c r="AP24" i="1"/>
  <c r="AO25" i="1"/>
  <c r="AP25" i="1"/>
  <c r="AO26" i="1"/>
  <c r="AP26" i="1"/>
  <c r="AO27" i="1"/>
  <c r="AP27" i="1"/>
  <c r="AO28" i="1"/>
  <c r="AP28" i="1"/>
  <c r="AO29" i="1"/>
  <c r="AP29" i="1"/>
  <c r="AO30" i="1"/>
  <c r="AP30" i="1"/>
  <c r="AO31" i="1"/>
  <c r="AP31" i="1"/>
  <c r="AO32" i="1"/>
  <c r="AP32" i="1"/>
  <c r="AO33" i="1"/>
  <c r="AP33" i="1"/>
  <c r="AO34" i="1"/>
  <c r="AP34" i="1"/>
  <c r="AO35" i="1"/>
  <c r="AP35" i="1"/>
  <c r="AO36" i="1"/>
  <c r="AP36" i="1"/>
  <c r="AO37" i="1"/>
  <c r="AP37" i="1"/>
  <c r="AO38" i="1"/>
  <c r="AP38" i="1"/>
  <c r="AO39" i="1"/>
  <c r="AP39" i="1"/>
  <c r="AO40" i="1"/>
  <c r="AP40" i="1"/>
  <c r="AO41" i="1"/>
  <c r="AP41" i="1"/>
  <c r="AO42" i="1"/>
  <c r="AP42" i="1"/>
  <c r="AO43" i="1"/>
  <c r="AP43" i="1"/>
  <c r="AO44" i="1"/>
  <c r="AP44" i="1"/>
  <c r="AO45" i="1"/>
  <c r="AP45" i="1"/>
  <c r="AO46" i="1"/>
  <c r="AP46" i="1"/>
  <c r="AO47" i="1"/>
  <c r="AP47" i="1"/>
  <c r="AO48" i="1"/>
  <c r="AP48" i="1"/>
  <c r="AO49" i="1"/>
  <c r="AP49" i="1"/>
  <c r="AO50" i="1"/>
  <c r="AP50" i="1"/>
  <c r="AO51" i="1"/>
  <c r="AP51" i="1"/>
  <c r="AO52" i="1"/>
  <c r="AP52" i="1"/>
  <c r="AO53" i="1"/>
  <c r="AP53" i="1"/>
  <c r="AO54" i="1"/>
  <c r="AP54" i="1"/>
  <c r="AO55" i="1"/>
  <c r="AP55" i="1"/>
  <c r="AO56" i="1"/>
  <c r="AP56" i="1"/>
  <c r="AO57" i="1"/>
  <c r="AP57" i="1"/>
  <c r="AO58" i="1"/>
  <c r="AP58" i="1"/>
  <c r="AO59" i="1"/>
  <c r="AP59" i="1"/>
  <c r="AO60" i="1"/>
  <c r="AP60" i="1"/>
  <c r="AO61" i="1"/>
  <c r="AP61" i="1"/>
  <c r="AO62" i="1"/>
  <c r="AP62" i="1"/>
  <c r="AO63" i="1"/>
  <c r="AP63" i="1"/>
  <c r="AO64" i="1"/>
  <c r="AP64" i="1"/>
  <c r="AO65" i="1"/>
  <c r="AP65" i="1"/>
  <c r="AO66" i="1"/>
  <c r="AP66" i="1"/>
  <c r="AO67" i="1"/>
  <c r="AP67" i="1"/>
  <c r="AO68" i="1"/>
  <c r="AP68" i="1"/>
  <c r="AO69" i="1"/>
  <c r="AP69" i="1"/>
  <c r="AO70" i="1"/>
  <c r="AP70" i="1"/>
  <c r="AO71" i="1"/>
  <c r="AP71" i="1"/>
  <c r="AO72" i="1"/>
  <c r="AP72" i="1"/>
  <c r="AO73" i="1"/>
  <c r="AP73" i="1"/>
  <c r="AO74" i="1"/>
  <c r="AP74" i="1"/>
  <c r="AO75" i="1"/>
  <c r="AP75" i="1"/>
  <c r="AO76" i="1"/>
  <c r="AP76" i="1"/>
  <c r="AO77" i="1"/>
  <c r="AP77" i="1"/>
  <c r="AO78" i="1"/>
  <c r="AP78" i="1"/>
  <c r="AO79" i="1"/>
  <c r="AP79" i="1"/>
  <c r="AO80" i="1"/>
  <c r="AP80" i="1"/>
  <c r="AO81" i="1"/>
  <c r="AP81" i="1"/>
  <c r="AO82" i="1"/>
  <c r="AP82" i="1"/>
  <c r="AO83" i="1"/>
  <c r="AP83" i="1"/>
  <c r="AO84" i="1"/>
  <c r="AP84" i="1"/>
  <c r="AO85" i="1"/>
  <c r="AP85" i="1"/>
  <c r="AO86" i="1"/>
  <c r="AP86" i="1"/>
  <c r="AO87" i="1"/>
  <c r="AP87" i="1"/>
  <c r="AO88" i="1"/>
  <c r="AP88" i="1"/>
  <c r="AO89" i="1"/>
  <c r="AP89" i="1"/>
  <c r="AO90" i="1"/>
  <c r="AP90" i="1"/>
  <c r="AO91" i="1"/>
  <c r="AP91" i="1"/>
  <c r="AO92" i="1"/>
  <c r="AP92" i="1"/>
  <c r="AO93" i="1"/>
  <c r="AP93" i="1"/>
  <c r="AO94" i="1"/>
  <c r="AP94" i="1"/>
  <c r="AO95" i="1"/>
  <c r="AP95" i="1"/>
  <c r="AO96" i="1"/>
  <c r="AP96" i="1"/>
  <c r="AO97" i="1"/>
  <c r="AP97" i="1"/>
  <c r="AO98" i="1"/>
  <c r="AP98" i="1"/>
  <c r="AO99" i="1"/>
  <c r="AP99" i="1"/>
  <c r="AO100" i="1"/>
  <c r="AP100" i="1"/>
  <c r="AO101" i="1"/>
  <c r="AP101" i="1"/>
  <c r="AO102" i="1"/>
  <c r="AP102" i="1"/>
  <c r="AO103" i="1"/>
  <c r="AP103" i="1"/>
  <c r="AO104" i="1"/>
  <c r="AP104" i="1"/>
  <c r="AO105" i="1"/>
  <c r="AP105" i="1"/>
  <c r="AO106" i="1"/>
  <c r="AP106" i="1"/>
  <c r="AO107" i="1"/>
  <c r="AP107" i="1"/>
  <c r="AO108" i="1"/>
  <c r="AP108" i="1"/>
  <c r="AO109" i="1"/>
  <c r="AP109" i="1"/>
  <c r="AO110" i="1"/>
  <c r="AP110" i="1"/>
  <c r="AP17" i="1"/>
  <c r="AO17" i="1"/>
  <c r="AH18" i="1"/>
  <c r="AI18" i="1"/>
  <c r="AH19" i="1"/>
  <c r="AI19" i="1"/>
  <c r="AH20" i="1"/>
  <c r="AI20" i="1"/>
  <c r="AH21" i="1"/>
  <c r="AI21" i="1"/>
  <c r="AH22" i="1"/>
  <c r="AI22" i="1"/>
  <c r="AH23" i="1"/>
  <c r="AI23" i="1"/>
  <c r="AH24" i="1"/>
  <c r="AI24" i="1"/>
  <c r="AH25" i="1"/>
  <c r="AI25" i="1"/>
  <c r="AH26" i="1"/>
  <c r="AI26" i="1"/>
  <c r="AH27" i="1"/>
  <c r="AI27" i="1"/>
  <c r="AH28" i="1"/>
  <c r="AI28" i="1"/>
  <c r="AH29" i="1"/>
  <c r="AI29" i="1"/>
  <c r="AH30" i="1"/>
  <c r="AI30" i="1"/>
  <c r="AH31" i="1"/>
  <c r="AI31" i="1"/>
  <c r="AH32" i="1"/>
  <c r="AI32" i="1"/>
  <c r="AH33" i="1"/>
  <c r="AI33" i="1"/>
  <c r="AH34" i="1"/>
  <c r="AI34" i="1"/>
  <c r="AH35" i="1"/>
  <c r="AI35" i="1"/>
  <c r="AH36" i="1"/>
  <c r="AI36" i="1"/>
  <c r="AH37" i="1"/>
  <c r="AI37" i="1"/>
  <c r="AH38" i="1"/>
  <c r="AI38" i="1"/>
  <c r="AH39" i="1"/>
  <c r="AI39" i="1"/>
  <c r="AH40" i="1"/>
  <c r="AI40" i="1"/>
  <c r="AH41" i="1"/>
  <c r="AI41" i="1"/>
  <c r="AH42" i="1"/>
  <c r="AI42" i="1"/>
  <c r="AH43" i="1"/>
  <c r="AI43" i="1"/>
  <c r="AH44" i="1"/>
  <c r="AI44" i="1"/>
  <c r="AH45" i="1"/>
  <c r="AI45" i="1"/>
  <c r="AH46" i="1"/>
  <c r="AI46" i="1"/>
  <c r="AH47" i="1"/>
  <c r="AI47" i="1"/>
  <c r="AH48" i="1"/>
  <c r="AI48" i="1"/>
  <c r="AH49" i="1"/>
  <c r="AI49" i="1"/>
  <c r="AH50" i="1"/>
  <c r="AI50" i="1"/>
  <c r="AH51" i="1"/>
  <c r="AI51" i="1"/>
  <c r="AH52" i="1"/>
  <c r="AI52" i="1"/>
  <c r="AH53" i="1"/>
  <c r="AI53" i="1"/>
  <c r="AH54" i="1"/>
  <c r="AI54" i="1"/>
  <c r="AH55" i="1"/>
  <c r="AI55" i="1"/>
  <c r="AH56" i="1"/>
  <c r="AI56" i="1"/>
  <c r="AH57" i="1"/>
  <c r="AH58" i="1"/>
  <c r="AI58" i="1"/>
  <c r="AH59" i="1"/>
  <c r="AI59" i="1"/>
  <c r="AH60" i="1"/>
  <c r="AI60" i="1"/>
  <c r="AH61" i="1"/>
  <c r="AI61" i="1"/>
  <c r="AH62" i="1"/>
  <c r="AI62" i="1"/>
  <c r="AH63" i="1"/>
  <c r="AI63" i="1"/>
  <c r="AH64" i="1"/>
  <c r="AI64" i="1"/>
  <c r="AH65" i="1"/>
  <c r="AI65" i="1"/>
  <c r="AH66" i="1"/>
  <c r="AI66" i="1"/>
  <c r="AH67" i="1"/>
  <c r="AI67" i="1"/>
  <c r="AH68" i="1"/>
  <c r="AI68" i="1"/>
  <c r="AH69" i="1"/>
  <c r="AI69" i="1"/>
  <c r="AH70" i="1"/>
  <c r="AI70" i="1"/>
  <c r="AH71" i="1"/>
  <c r="AI71" i="1"/>
  <c r="AH72" i="1"/>
  <c r="AI72" i="1"/>
  <c r="AH73" i="1"/>
  <c r="AI73" i="1"/>
  <c r="AH74" i="1"/>
  <c r="AI74" i="1"/>
  <c r="AH75" i="1"/>
  <c r="AI75" i="1"/>
  <c r="AH76" i="1"/>
  <c r="AI76" i="1"/>
  <c r="AH77" i="1"/>
  <c r="AI77" i="1"/>
  <c r="AH78" i="1"/>
  <c r="AI78" i="1"/>
  <c r="AH79" i="1"/>
  <c r="AI79" i="1"/>
  <c r="AH80" i="1"/>
  <c r="AI80" i="1"/>
  <c r="AH81" i="1"/>
  <c r="AI81" i="1"/>
  <c r="AH82" i="1"/>
  <c r="AI82" i="1"/>
  <c r="AH83" i="1"/>
  <c r="AI83" i="1"/>
  <c r="AH84" i="1"/>
  <c r="AI84" i="1"/>
  <c r="AH85" i="1"/>
  <c r="AI85" i="1"/>
  <c r="AH86" i="1"/>
  <c r="AI86" i="1"/>
  <c r="AH87" i="1"/>
  <c r="AI87" i="1"/>
  <c r="AH88" i="1"/>
  <c r="AI88" i="1"/>
  <c r="AH89" i="1"/>
  <c r="AI89" i="1"/>
  <c r="AH90" i="1"/>
  <c r="AI90" i="1"/>
  <c r="AH91" i="1"/>
  <c r="AI91" i="1"/>
  <c r="AH92" i="1"/>
  <c r="AI92" i="1"/>
  <c r="AH93" i="1"/>
  <c r="AI93" i="1"/>
  <c r="AH94" i="1"/>
  <c r="AI94" i="1"/>
  <c r="AH95" i="1"/>
  <c r="AI95" i="1"/>
  <c r="AH96" i="1"/>
  <c r="AI96" i="1"/>
  <c r="AH97" i="1"/>
  <c r="AI97" i="1"/>
  <c r="AH98" i="1"/>
  <c r="AI98" i="1"/>
  <c r="AH99" i="1"/>
  <c r="AI99" i="1"/>
  <c r="AH100" i="1"/>
  <c r="AI100" i="1"/>
  <c r="AH101" i="1"/>
  <c r="AI101" i="1"/>
  <c r="AH102" i="1"/>
  <c r="AI102" i="1"/>
  <c r="AH103" i="1"/>
  <c r="AI103" i="1"/>
  <c r="AH104" i="1"/>
  <c r="AI104" i="1"/>
  <c r="AH105" i="1"/>
  <c r="AI105" i="1"/>
  <c r="AH106" i="1"/>
  <c r="AI106" i="1"/>
  <c r="AH107" i="1"/>
  <c r="AI107" i="1"/>
  <c r="AH108" i="1"/>
  <c r="AI108" i="1"/>
  <c r="AH109" i="1"/>
  <c r="AI109" i="1"/>
  <c r="AH110" i="1"/>
  <c r="AI110" i="1"/>
  <c r="AI17" i="1"/>
  <c r="AH17" i="1"/>
  <c r="AE2" i="1" l="1"/>
  <c r="AE2" i="3" s="1"/>
  <c r="AE5" i="3"/>
  <c r="AD2" i="1"/>
  <c r="AD2" i="3" s="1"/>
  <c r="AD5" i="3"/>
  <c r="AL2" i="1"/>
  <c r="AL2" i="3" s="1"/>
  <c r="AL5" i="3"/>
  <c r="AK2" i="1"/>
  <c r="AK2" i="3" s="1"/>
  <c r="AK5" i="3"/>
  <c r="AJ2" i="1"/>
  <c r="AJ2" i="3" s="1"/>
  <c r="Q35" i="3" s="1"/>
  <c r="AJ5" i="3"/>
  <c r="AX20" i="1"/>
  <c r="AX19" i="1" s="1"/>
  <c r="AC2" i="1"/>
  <c r="AC2" i="3" s="1"/>
  <c r="Q34" i="3" s="1"/>
  <c r="AI7" i="1"/>
  <c r="AI8" i="3" s="1"/>
  <c r="AH7" i="1"/>
  <c r="AP7" i="1"/>
  <c r="AP8" i="3" s="1"/>
  <c r="AO7" i="1"/>
  <c r="AZ20" i="1"/>
  <c r="AZ19" i="1" s="1"/>
  <c r="AI4" i="1"/>
  <c r="AI5" i="3" s="1"/>
  <c r="AH6" i="1"/>
  <c r="AH7" i="3" s="1"/>
  <c r="AH4" i="1"/>
  <c r="AH5" i="3" s="1"/>
  <c r="AO4" i="1"/>
  <c r="AP6" i="1"/>
  <c r="AP7" i="3" s="1"/>
  <c r="AO6" i="1"/>
  <c r="AO7" i="3" s="1"/>
  <c r="AP4" i="1"/>
  <c r="AI6" i="1"/>
  <c r="AI7" i="3" s="1"/>
  <c r="AP5" i="1"/>
  <c r="AP6" i="3" s="1"/>
  <c r="AO5" i="1"/>
  <c r="AO6" i="3" s="1"/>
  <c r="AH5" i="1"/>
  <c r="AH6" i="3" s="1"/>
  <c r="AI5" i="1"/>
  <c r="AI6" i="3" s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AF7" i="1" l="1"/>
  <c r="AY23" i="1" s="1"/>
  <c r="AH8" i="3"/>
  <c r="AO2" i="1"/>
  <c r="AO2" i="3" s="1"/>
  <c r="AO5" i="3"/>
  <c r="AM7" i="1"/>
  <c r="AM8" i="3" s="1"/>
  <c r="AO8" i="3"/>
  <c r="AP2" i="1"/>
  <c r="AP2" i="3" s="1"/>
  <c r="AP5" i="3"/>
  <c r="AH2" i="1"/>
  <c r="AH2" i="3" s="1"/>
  <c r="AI2" i="1"/>
  <c r="AI2" i="3" s="1"/>
  <c r="AM5" i="1"/>
  <c r="AF4" i="1"/>
  <c r="AF5" i="3" s="1"/>
  <c r="AM4" i="1"/>
  <c r="AM5" i="3" s="1"/>
  <c r="AF6" i="1"/>
  <c r="AF7" i="3" s="1"/>
  <c r="AF5" i="1"/>
  <c r="AF6" i="3" s="1"/>
  <c r="AM6" i="1"/>
  <c r="AM7" i="3" s="1"/>
  <c r="V7" i="1"/>
  <c r="V4" i="1"/>
  <c r="V5" i="3" s="1"/>
  <c r="V5" i="1"/>
  <c r="V6" i="1"/>
  <c r="W6" i="1" l="1"/>
  <c r="W7" i="3" s="1"/>
  <c r="V7" i="3"/>
  <c r="W7" i="1"/>
  <c r="V8" i="3"/>
  <c r="W5" i="1"/>
  <c r="W6" i="3" s="1"/>
  <c r="V6" i="3"/>
  <c r="AN5" i="1"/>
  <c r="AN6" i="3" s="1"/>
  <c r="AM6" i="3"/>
  <c r="AN7" i="1"/>
  <c r="AN8" i="3" s="1"/>
  <c r="BA21" i="1"/>
  <c r="BD21" i="1" s="1"/>
  <c r="BA23" i="1"/>
  <c r="BD23" i="1" s="1"/>
  <c r="AG7" i="1"/>
  <c r="AG8" i="3" s="1"/>
  <c r="AF8" i="3"/>
  <c r="AF2" i="1"/>
  <c r="AF2" i="3" s="1"/>
  <c r="V2" i="1"/>
  <c r="V2" i="3" s="1"/>
  <c r="AM2" i="1"/>
  <c r="AM2" i="3" s="1"/>
  <c r="AY20" i="1"/>
  <c r="AG4" i="1"/>
  <c r="AG5" i="3" s="1"/>
  <c r="AG5" i="1"/>
  <c r="AG6" i="3" s="1"/>
  <c r="AY21" i="1"/>
  <c r="AG6" i="1"/>
  <c r="AG7" i="3" s="1"/>
  <c r="AY22" i="1"/>
  <c r="BA22" i="1"/>
  <c r="BD22" i="1" s="1"/>
  <c r="AN6" i="1"/>
  <c r="AN7" i="3" s="1"/>
  <c r="BA20" i="1"/>
  <c r="AN4" i="1"/>
  <c r="AN5" i="3" s="1"/>
  <c r="AA7" i="1"/>
  <c r="AA8" i="3" s="1"/>
  <c r="W4" i="1"/>
  <c r="W2" i="1" l="1"/>
  <c r="W2" i="3" s="1"/>
  <c r="W5" i="3"/>
  <c r="X7" i="1"/>
  <c r="W8" i="3"/>
  <c r="AN2" i="1"/>
  <c r="AN2" i="3" s="1"/>
  <c r="AG2" i="1"/>
  <c r="AG2" i="3" s="1"/>
  <c r="AY19" i="1"/>
  <c r="BA19" i="1"/>
  <c r="BD19" i="1" s="1"/>
  <c r="J18" i="1"/>
  <c r="K18" i="1"/>
  <c r="L18" i="1" s="1"/>
  <c r="J19" i="1"/>
  <c r="K19" i="1"/>
  <c r="L19" i="1" s="1"/>
  <c r="J20" i="1"/>
  <c r="K20" i="1"/>
  <c r="J21" i="1"/>
  <c r="K21" i="1"/>
  <c r="J22" i="1"/>
  <c r="K22" i="1"/>
  <c r="J23" i="1"/>
  <c r="K23" i="1"/>
  <c r="L23" i="1" s="1"/>
  <c r="J24" i="1"/>
  <c r="K24" i="1"/>
  <c r="J25" i="1"/>
  <c r="K25" i="1"/>
  <c r="J26" i="1"/>
  <c r="K26" i="1"/>
  <c r="J27" i="1"/>
  <c r="K27" i="1"/>
  <c r="L27" i="1" s="1"/>
  <c r="J28" i="1"/>
  <c r="K28" i="1"/>
  <c r="J29" i="1"/>
  <c r="K29" i="1"/>
  <c r="J30" i="1"/>
  <c r="K30" i="1"/>
  <c r="J31" i="1"/>
  <c r="K31" i="1"/>
  <c r="L31" i="1" s="1"/>
  <c r="J32" i="1"/>
  <c r="K32" i="1"/>
  <c r="J33" i="1"/>
  <c r="K33" i="1"/>
  <c r="J34" i="1"/>
  <c r="K34" i="1"/>
  <c r="J35" i="1"/>
  <c r="K35" i="1"/>
  <c r="L35" i="1" s="1"/>
  <c r="J36" i="1"/>
  <c r="K36" i="1"/>
  <c r="J37" i="1"/>
  <c r="K37" i="1"/>
  <c r="J38" i="1"/>
  <c r="K38" i="1"/>
  <c r="J39" i="1"/>
  <c r="K39" i="1"/>
  <c r="L39" i="1" s="1"/>
  <c r="J40" i="1"/>
  <c r="K40" i="1"/>
  <c r="J41" i="1"/>
  <c r="K41" i="1"/>
  <c r="J42" i="1"/>
  <c r="K42" i="1"/>
  <c r="L42" i="1" s="1"/>
  <c r="J43" i="1"/>
  <c r="K43" i="1"/>
  <c r="L43" i="1" s="1"/>
  <c r="J44" i="1"/>
  <c r="K44" i="1"/>
  <c r="J45" i="1"/>
  <c r="K45" i="1"/>
  <c r="J46" i="1"/>
  <c r="K46" i="1"/>
  <c r="J47" i="1"/>
  <c r="K47" i="1"/>
  <c r="L47" i="1" s="1"/>
  <c r="J48" i="1"/>
  <c r="K48" i="1"/>
  <c r="J49" i="1"/>
  <c r="K49" i="1"/>
  <c r="J50" i="1"/>
  <c r="K50" i="1"/>
  <c r="J51" i="1"/>
  <c r="K51" i="1"/>
  <c r="L51" i="1" s="1"/>
  <c r="J52" i="1"/>
  <c r="K52" i="1"/>
  <c r="J53" i="1"/>
  <c r="K53" i="1"/>
  <c r="J54" i="1"/>
  <c r="K54" i="1"/>
  <c r="L54" i="1" s="1"/>
  <c r="J55" i="1"/>
  <c r="K55" i="1"/>
  <c r="L55" i="1" s="1"/>
  <c r="J56" i="1"/>
  <c r="K56" i="1"/>
  <c r="J57" i="1"/>
  <c r="K57" i="1"/>
  <c r="J58" i="1"/>
  <c r="K58" i="1"/>
  <c r="J59" i="1"/>
  <c r="K59" i="1"/>
  <c r="L59" i="1" s="1"/>
  <c r="J60" i="1"/>
  <c r="K60" i="1"/>
  <c r="J61" i="1"/>
  <c r="K61" i="1"/>
  <c r="J62" i="1"/>
  <c r="K62" i="1"/>
  <c r="J63" i="1"/>
  <c r="K63" i="1"/>
  <c r="L63" i="1" s="1"/>
  <c r="J64" i="1"/>
  <c r="K64" i="1"/>
  <c r="J65" i="1"/>
  <c r="K65" i="1"/>
  <c r="J66" i="1"/>
  <c r="K66" i="1"/>
  <c r="L66" i="1" s="1"/>
  <c r="J67" i="1"/>
  <c r="K67" i="1"/>
  <c r="L67" i="1" s="1"/>
  <c r="J68" i="1"/>
  <c r="K68" i="1"/>
  <c r="J69" i="1"/>
  <c r="K69" i="1"/>
  <c r="J70" i="1"/>
  <c r="K70" i="1"/>
  <c r="J71" i="1"/>
  <c r="K71" i="1"/>
  <c r="L71" i="1" s="1"/>
  <c r="J72" i="1"/>
  <c r="K72" i="1"/>
  <c r="J73" i="1"/>
  <c r="K73" i="1"/>
  <c r="J74" i="1"/>
  <c r="K74" i="1"/>
  <c r="J75" i="1"/>
  <c r="K75" i="1"/>
  <c r="L75" i="1" s="1"/>
  <c r="J76" i="1"/>
  <c r="K76" i="1"/>
  <c r="J77" i="1"/>
  <c r="K77" i="1"/>
  <c r="J78" i="1"/>
  <c r="K78" i="1"/>
  <c r="J79" i="1"/>
  <c r="K79" i="1"/>
  <c r="L79" i="1" s="1"/>
  <c r="J80" i="1"/>
  <c r="K80" i="1"/>
  <c r="J81" i="1"/>
  <c r="K81" i="1"/>
  <c r="J82" i="1"/>
  <c r="K82" i="1"/>
  <c r="J83" i="1"/>
  <c r="K83" i="1"/>
  <c r="J84" i="1"/>
  <c r="K84" i="1"/>
  <c r="J85" i="1"/>
  <c r="K85" i="1"/>
  <c r="J86" i="1"/>
  <c r="K86" i="1"/>
  <c r="J87" i="1"/>
  <c r="K87" i="1"/>
  <c r="L87" i="1" s="1"/>
  <c r="J88" i="1"/>
  <c r="K88" i="1"/>
  <c r="J89" i="1"/>
  <c r="K89" i="1"/>
  <c r="J90" i="1"/>
  <c r="K90" i="1"/>
  <c r="L90" i="1" s="1"/>
  <c r="J91" i="1"/>
  <c r="K91" i="1"/>
  <c r="L91" i="1" s="1"/>
  <c r="J92" i="1"/>
  <c r="K92" i="1"/>
  <c r="J93" i="1"/>
  <c r="K93" i="1"/>
  <c r="J94" i="1"/>
  <c r="K94" i="1"/>
  <c r="J95" i="1"/>
  <c r="K95" i="1"/>
  <c r="J96" i="1"/>
  <c r="K96" i="1"/>
  <c r="J97" i="1"/>
  <c r="K97" i="1"/>
  <c r="J98" i="1"/>
  <c r="K98" i="1"/>
  <c r="J99" i="1"/>
  <c r="K99" i="1"/>
  <c r="L99" i="1" s="1"/>
  <c r="J100" i="1"/>
  <c r="K100" i="1"/>
  <c r="J101" i="1"/>
  <c r="K101" i="1"/>
  <c r="J102" i="1"/>
  <c r="K102" i="1"/>
  <c r="L102" i="1" s="1"/>
  <c r="J103" i="1"/>
  <c r="K103" i="1"/>
  <c r="L103" i="1" s="1"/>
  <c r="J104" i="1"/>
  <c r="K104" i="1"/>
  <c r="J105" i="1"/>
  <c r="K105" i="1"/>
  <c r="J106" i="1"/>
  <c r="K106" i="1"/>
  <c r="K17" i="1"/>
  <c r="J17" i="1"/>
  <c r="G20" i="1"/>
  <c r="H20" i="1"/>
  <c r="G21" i="1"/>
  <c r="H21" i="1"/>
  <c r="G22" i="1"/>
  <c r="H22" i="1"/>
  <c r="G23" i="1"/>
  <c r="H23" i="1"/>
  <c r="I23" i="1" s="1"/>
  <c r="G24" i="1"/>
  <c r="H24" i="1"/>
  <c r="G25" i="1"/>
  <c r="H25" i="1"/>
  <c r="G26" i="1"/>
  <c r="H26" i="1"/>
  <c r="I26" i="1" s="1"/>
  <c r="G27" i="1"/>
  <c r="H27" i="1"/>
  <c r="I27" i="1" s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I35" i="1" s="1"/>
  <c r="G36" i="1"/>
  <c r="H36" i="1"/>
  <c r="G37" i="1"/>
  <c r="H37" i="1"/>
  <c r="G38" i="1"/>
  <c r="H38" i="1"/>
  <c r="G39" i="1"/>
  <c r="H39" i="1"/>
  <c r="I39" i="1" s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  <c r="H46" i="1"/>
  <c r="G47" i="1"/>
  <c r="H47" i="1"/>
  <c r="I47" i="1" s="1"/>
  <c r="Z47" i="1" s="1"/>
  <c r="G48" i="1"/>
  <c r="H48" i="1"/>
  <c r="G49" i="1"/>
  <c r="H49" i="1"/>
  <c r="G50" i="1"/>
  <c r="H50" i="1"/>
  <c r="I50" i="1" s="1"/>
  <c r="G51" i="1"/>
  <c r="H51" i="1"/>
  <c r="I51" i="1" s="1"/>
  <c r="G52" i="1"/>
  <c r="H52" i="1"/>
  <c r="G53" i="1"/>
  <c r="H53" i="1"/>
  <c r="G54" i="1"/>
  <c r="H54" i="1"/>
  <c r="G55" i="1"/>
  <c r="H55" i="1"/>
  <c r="G56" i="1"/>
  <c r="H56" i="1"/>
  <c r="G57" i="1"/>
  <c r="H57" i="1"/>
  <c r="G58" i="1"/>
  <c r="H58" i="1"/>
  <c r="G59" i="1"/>
  <c r="H59" i="1"/>
  <c r="I59" i="1" s="1"/>
  <c r="Z59" i="1" s="1"/>
  <c r="G60" i="1"/>
  <c r="H60" i="1"/>
  <c r="G61" i="1"/>
  <c r="H61" i="1"/>
  <c r="G62" i="1"/>
  <c r="H62" i="1"/>
  <c r="I62" i="1" s="1"/>
  <c r="G63" i="1"/>
  <c r="H63" i="1"/>
  <c r="I63" i="1" s="1"/>
  <c r="G64" i="1"/>
  <c r="H64" i="1"/>
  <c r="G65" i="1"/>
  <c r="H65" i="1"/>
  <c r="G66" i="1"/>
  <c r="H66" i="1"/>
  <c r="G67" i="1"/>
  <c r="H67" i="1"/>
  <c r="G68" i="1"/>
  <c r="H68" i="1"/>
  <c r="G69" i="1"/>
  <c r="H69" i="1"/>
  <c r="G70" i="1"/>
  <c r="H70" i="1"/>
  <c r="G71" i="1"/>
  <c r="H71" i="1"/>
  <c r="I71" i="1" s="1"/>
  <c r="Z71" i="1" s="1"/>
  <c r="G72" i="1"/>
  <c r="H72" i="1"/>
  <c r="G73" i="1"/>
  <c r="H73" i="1"/>
  <c r="G74" i="1"/>
  <c r="H74" i="1"/>
  <c r="I74" i="1" s="1"/>
  <c r="G75" i="1"/>
  <c r="H75" i="1"/>
  <c r="I75" i="1" s="1"/>
  <c r="G76" i="1"/>
  <c r="H76" i="1"/>
  <c r="G77" i="1"/>
  <c r="H77" i="1"/>
  <c r="G78" i="1"/>
  <c r="H78" i="1"/>
  <c r="G79" i="1"/>
  <c r="H79" i="1"/>
  <c r="G80" i="1"/>
  <c r="H80" i="1"/>
  <c r="G81" i="1"/>
  <c r="H81" i="1"/>
  <c r="G82" i="1"/>
  <c r="H82" i="1"/>
  <c r="G83" i="1"/>
  <c r="H83" i="1"/>
  <c r="I83" i="1" s="1"/>
  <c r="G84" i="1"/>
  <c r="H84" i="1"/>
  <c r="G85" i="1"/>
  <c r="H85" i="1"/>
  <c r="G86" i="1"/>
  <c r="H86" i="1"/>
  <c r="G87" i="1"/>
  <c r="H87" i="1"/>
  <c r="I87" i="1" s="1"/>
  <c r="G88" i="1"/>
  <c r="H88" i="1"/>
  <c r="G89" i="1"/>
  <c r="H89" i="1"/>
  <c r="G90" i="1"/>
  <c r="H90" i="1"/>
  <c r="G91" i="1"/>
  <c r="H91" i="1"/>
  <c r="I91" i="1" s="1"/>
  <c r="G92" i="1"/>
  <c r="H92" i="1"/>
  <c r="G93" i="1"/>
  <c r="H93" i="1"/>
  <c r="G94" i="1"/>
  <c r="H94" i="1"/>
  <c r="G95" i="1"/>
  <c r="H95" i="1"/>
  <c r="I95" i="1" s="1"/>
  <c r="G96" i="1"/>
  <c r="H96" i="1"/>
  <c r="G97" i="1"/>
  <c r="H97" i="1"/>
  <c r="G98" i="1"/>
  <c r="H98" i="1"/>
  <c r="I98" i="1" s="1"/>
  <c r="Z98" i="1" s="1"/>
  <c r="G99" i="1"/>
  <c r="H99" i="1"/>
  <c r="I99" i="1" s="1"/>
  <c r="G100" i="1"/>
  <c r="H100" i="1"/>
  <c r="G101" i="1"/>
  <c r="H101" i="1"/>
  <c r="G102" i="1"/>
  <c r="H102" i="1"/>
  <c r="G103" i="1"/>
  <c r="H103" i="1"/>
  <c r="I103" i="1" s="1"/>
  <c r="G104" i="1"/>
  <c r="H104" i="1"/>
  <c r="G105" i="1"/>
  <c r="H105" i="1"/>
  <c r="G106" i="1"/>
  <c r="H106" i="1"/>
  <c r="G18" i="1"/>
  <c r="H18" i="1"/>
  <c r="I18" i="1" s="1"/>
  <c r="G19" i="1"/>
  <c r="H19" i="1"/>
  <c r="H17" i="1"/>
  <c r="G17" i="1"/>
  <c r="D18" i="1"/>
  <c r="E18" i="1"/>
  <c r="F18" i="1" s="1"/>
  <c r="D19" i="1"/>
  <c r="E19" i="1"/>
  <c r="F19" i="1" s="1"/>
  <c r="D20" i="1"/>
  <c r="E20" i="1"/>
  <c r="D21" i="1"/>
  <c r="E21" i="1"/>
  <c r="D22" i="1"/>
  <c r="E22" i="1"/>
  <c r="D23" i="1"/>
  <c r="E23" i="1"/>
  <c r="F23" i="1" s="1"/>
  <c r="D24" i="1"/>
  <c r="E24" i="1"/>
  <c r="D25" i="1"/>
  <c r="E25" i="1"/>
  <c r="D26" i="1"/>
  <c r="E26" i="1"/>
  <c r="D27" i="1"/>
  <c r="E27" i="1"/>
  <c r="F27" i="1" s="1"/>
  <c r="D28" i="1"/>
  <c r="E28" i="1"/>
  <c r="D29" i="1"/>
  <c r="E29" i="1"/>
  <c r="D30" i="1"/>
  <c r="E30" i="1"/>
  <c r="F30" i="1" s="1"/>
  <c r="D31" i="1"/>
  <c r="E31" i="1"/>
  <c r="F31" i="1" s="1"/>
  <c r="D32" i="1"/>
  <c r="E32" i="1"/>
  <c r="D33" i="1"/>
  <c r="E33" i="1"/>
  <c r="D34" i="1"/>
  <c r="E34" i="1"/>
  <c r="D35" i="1"/>
  <c r="E35" i="1"/>
  <c r="F35" i="1" s="1"/>
  <c r="D36" i="1"/>
  <c r="E36" i="1"/>
  <c r="D37" i="1"/>
  <c r="E37" i="1"/>
  <c r="D38" i="1"/>
  <c r="E38" i="1"/>
  <c r="D39" i="1"/>
  <c r="E39" i="1"/>
  <c r="F39" i="1" s="1"/>
  <c r="D40" i="1"/>
  <c r="E40" i="1"/>
  <c r="D41" i="1"/>
  <c r="E41" i="1"/>
  <c r="D42" i="1"/>
  <c r="E42" i="1"/>
  <c r="D43" i="1"/>
  <c r="E43" i="1"/>
  <c r="F43" i="1" s="1"/>
  <c r="D44" i="1"/>
  <c r="E44" i="1"/>
  <c r="D45" i="1"/>
  <c r="E45" i="1"/>
  <c r="D46" i="1"/>
  <c r="E46" i="1"/>
  <c r="D47" i="1"/>
  <c r="E47" i="1"/>
  <c r="F47" i="1" s="1"/>
  <c r="D48" i="1"/>
  <c r="E48" i="1"/>
  <c r="D49" i="1"/>
  <c r="E49" i="1"/>
  <c r="D50" i="1"/>
  <c r="E50" i="1"/>
  <c r="D51" i="1"/>
  <c r="E51" i="1"/>
  <c r="F51" i="1" s="1"/>
  <c r="D52" i="1"/>
  <c r="E52" i="1"/>
  <c r="D53" i="1"/>
  <c r="E53" i="1"/>
  <c r="D54" i="1"/>
  <c r="E54" i="1"/>
  <c r="F54" i="1" s="1"/>
  <c r="D55" i="1"/>
  <c r="E55" i="1"/>
  <c r="F55" i="1" s="1"/>
  <c r="D56" i="1"/>
  <c r="E56" i="1"/>
  <c r="D57" i="1"/>
  <c r="E57" i="1"/>
  <c r="D58" i="1"/>
  <c r="E58" i="1"/>
  <c r="D59" i="1"/>
  <c r="E59" i="1"/>
  <c r="F59" i="1" s="1"/>
  <c r="D60" i="1"/>
  <c r="E60" i="1"/>
  <c r="D61" i="1"/>
  <c r="E61" i="1"/>
  <c r="D62" i="1"/>
  <c r="E62" i="1"/>
  <c r="D63" i="1"/>
  <c r="E63" i="1"/>
  <c r="F63" i="1" s="1"/>
  <c r="D64" i="1"/>
  <c r="E64" i="1"/>
  <c r="D65" i="1"/>
  <c r="E65" i="1"/>
  <c r="D66" i="1"/>
  <c r="E66" i="1"/>
  <c r="F66" i="1" s="1"/>
  <c r="D67" i="1"/>
  <c r="E67" i="1"/>
  <c r="F67" i="1" s="1"/>
  <c r="D68" i="1"/>
  <c r="E68" i="1"/>
  <c r="D69" i="1"/>
  <c r="E69" i="1"/>
  <c r="D70" i="1"/>
  <c r="E70" i="1"/>
  <c r="D71" i="1"/>
  <c r="E71" i="1"/>
  <c r="F71" i="1" s="1"/>
  <c r="D72" i="1"/>
  <c r="E72" i="1"/>
  <c r="D73" i="1"/>
  <c r="E73" i="1"/>
  <c r="D74" i="1"/>
  <c r="E74" i="1"/>
  <c r="D75" i="1"/>
  <c r="E75" i="1"/>
  <c r="F75" i="1" s="1"/>
  <c r="D76" i="1"/>
  <c r="E76" i="1"/>
  <c r="D77" i="1"/>
  <c r="E77" i="1"/>
  <c r="D78" i="1"/>
  <c r="E78" i="1"/>
  <c r="F78" i="1" s="1"/>
  <c r="D79" i="1"/>
  <c r="E79" i="1"/>
  <c r="F79" i="1" s="1"/>
  <c r="D80" i="1"/>
  <c r="E80" i="1"/>
  <c r="D81" i="1"/>
  <c r="E81" i="1"/>
  <c r="D82" i="1"/>
  <c r="E82" i="1"/>
  <c r="D83" i="1"/>
  <c r="E83" i="1"/>
  <c r="F83" i="1" s="1"/>
  <c r="D84" i="1"/>
  <c r="E84" i="1"/>
  <c r="D85" i="1"/>
  <c r="E85" i="1"/>
  <c r="D86" i="1"/>
  <c r="E86" i="1"/>
  <c r="D87" i="1"/>
  <c r="E87" i="1"/>
  <c r="F87" i="1" s="1"/>
  <c r="D88" i="1"/>
  <c r="E88" i="1"/>
  <c r="D89" i="1"/>
  <c r="E89" i="1"/>
  <c r="D90" i="1"/>
  <c r="E90" i="1"/>
  <c r="D91" i="1"/>
  <c r="E91" i="1"/>
  <c r="F91" i="1" s="1"/>
  <c r="D92" i="1"/>
  <c r="E92" i="1"/>
  <c r="D93" i="1"/>
  <c r="E93" i="1"/>
  <c r="D94" i="1"/>
  <c r="E94" i="1"/>
  <c r="D95" i="1"/>
  <c r="E95" i="1"/>
  <c r="F95" i="1" s="1"/>
  <c r="D96" i="1"/>
  <c r="E96" i="1"/>
  <c r="D97" i="1"/>
  <c r="E97" i="1"/>
  <c r="D98" i="1"/>
  <c r="E98" i="1"/>
  <c r="D99" i="1"/>
  <c r="E99" i="1"/>
  <c r="D100" i="1"/>
  <c r="E100" i="1"/>
  <c r="D101" i="1"/>
  <c r="E101" i="1"/>
  <c r="D102" i="1"/>
  <c r="E102" i="1"/>
  <c r="D103" i="1"/>
  <c r="E103" i="1"/>
  <c r="F103" i="1" s="1"/>
  <c r="X103" i="1" s="1"/>
  <c r="D104" i="1"/>
  <c r="E104" i="1"/>
  <c r="D105" i="1"/>
  <c r="E105" i="1"/>
  <c r="D106" i="1"/>
  <c r="E106" i="1"/>
  <c r="E17" i="1"/>
  <c r="D17" i="1"/>
  <c r="L22" i="1"/>
  <c r="L26" i="1"/>
  <c r="L30" i="1"/>
  <c r="L34" i="1"/>
  <c r="L38" i="1"/>
  <c r="L46" i="1"/>
  <c r="L50" i="1"/>
  <c r="L58" i="1"/>
  <c r="L62" i="1"/>
  <c r="L70" i="1"/>
  <c r="L74" i="1"/>
  <c r="L78" i="1"/>
  <c r="L82" i="1"/>
  <c r="L86" i="1"/>
  <c r="L94" i="1"/>
  <c r="L98" i="1"/>
  <c r="L106" i="1"/>
  <c r="I22" i="1"/>
  <c r="I30" i="1"/>
  <c r="I34" i="1"/>
  <c r="I38" i="1"/>
  <c r="I42" i="1"/>
  <c r="I46" i="1"/>
  <c r="I54" i="1"/>
  <c r="I58" i="1"/>
  <c r="I66" i="1"/>
  <c r="I70" i="1"/>
  <c r="I78" i="1"/>
  <c r="I82" i="1"/>
  <c r="I86" i="1"/>
  <c r="I90" i="1"/>
  <c r="I94" i="1"/>
  <c r="I102" i="1"/>
  <c r="I106" i="1"/>
  <c r="F22" i="1"/>
  <c r="F26" i="1"/>
  <c r="F34" i="1"/>
  <c r="F38" i="1"/>
  <c r="F42" i="1"/>
  <c r="F46" i="1"/>
  <c r="F50" i="1"/>
  <c r="F58" i="1"/>
  <c r="Z103" i="1" l="1"/>
  <c r="X87" i="1"/>
  <c r="X63" i="1"/>
  <c r="X39" i="1"/>
  <c r="X27" i="1"/>
  <c r="Y7" i="1"/>
  <c r="Y8" i="3" s="1"/>
  <c r="X8" i="3"/>
  <c r="Z99" i="1"/>
  <c r="Z87" i="1"/>
  <c r="Z63" i="1"/>
  <c r="Z39" i="1"/>
  <c r="Z27" i="1"/>
  <c r="X95" i="1"/>
  <c r="X83" i="1"/>
  <c r="X71" i="1"/>
  <c r="X47" i="1"/>
  <c r="X35" i="1"/>
  <c r="X23" i="1"/>
  <c r="I79" i="1"/>
  <c r="Z79" i="1" s="1"/>
  <c r="I67" i="1"/>
  <c r="Z67" i="1" s="1"/>
  <c r="I55" i="1"/>
  <c r="Z55" i="1" s="1"/>
  <c r="I43" i="1"/>
  <c r="Z43" i="1" s="1"/>
  <c r="I31" i="1"/>
  <c r="Z31" i="1" s="1"/>
  <c r="L95" i="1"/>
  <c r="Z95" i="1" s="1"/>
  <c r="L83" i="1"/>
  <c r="Z83" i="1" s="1"/>
  <c r="X38" i="1"/>
  <c r="F74" i="1"/>
  <c r="B74" i="1" s="1"/>
  <c r="Z78" i="1"/>
  <c r="F29" i="1"/>
  <c r="I61" i="1"/>
  <c r="I45" i="1"/>
  <c r="I25" i="1"/>
  <c r="I21" i="1"/>
  <c r="L105" i="1"/>
  <c r="L101" i="1"/>
  <c r="L97" i="1"/>
  <c r="L93" i="1"/>
  <c r="L89" i="1"/>
  <c r="L85" i="1"/>
  <c r="L81" i="1"/>
  <c r="L77" i="1"/>
  <c r="L73" i="1"/>
  <c r="L69" i="1"/>
  <c r="L65" i="1"/>
  <c r="L61" i="1"/>
  <c r="C61" i="1" s="1"/>
  <c r="L57" i="1"/>
  <c r="L53" i="1"/>
  <c r="F62" i="1"/>
  <c r="X62" i="1" s="1"/>
  <c r="F70" i="1"/>
  <c r="X18" i="1"/>
  <c r="Z102" i="1"/>
  <c r="Z50" i="1"/>
  <c r="Z46" i="1"/>
  <c r="X75" i="1"/>
  <c r="X59" i="1"/>
  <c r="X78" i="1"/>
  <c r="X58" i="1"/>
  <c r="Z74" i="1"/>
  <c r="F88" i="1"/>
  <c r="F72" i="1"/>
  <c r="I19" i="1"/>
  <c r="Z19" i="1" s="1"/>
  <c r="I104" i="1"/>
  <c r="I100" i="1"/>
  <c r="I96" i="1"/>
  <c r="I92" i="1"/>
  <c r="I88" i="1"/>
  <c r="I84" i="1"/>
  <c r="I80" i="1"/>
  <c r="I76" i="1"/>
  <c r="I72" i="1"/>
  <c r="I68" i="1"/>
  <c r="I60" i="1"/>
  <c r="I56" i="1"/>
  <c r="I52" i="1"/>
  <c r="I48" i="1"/>
  <c r="I44" i="1"/>
  <c r="I40" i="1"/>
  <c r="I36" i="1"/>
  <c r="I32" i="1"/>
  <c r="I28" i="1"/>
  <c r="I24" i="1"/>
  <c r="I20" i="1"/>
  <c r="L104" i="1"/>
  <c r="L100" i="1"/>
  <c r="L96" i="1"/>
  <c r="L92" i="1"/>
  <c r="L88" i="1"/>
  <c r="L84" i="1"/>
  <c r="L80" i="1"/>
  <c r="L76" i="1"/>
  <c r="L72" i="1"/>
  <c r="L68" i="1"/>
  <c r="L64" i="1"/>
  <c r="L60" i="1"/>
  <c r="L56" i="1"/>
  <c r="L52" i="1"/>
  <c r="L48" i="1"/>
  <c r="L44" i="1"/>
  <c r="L40" i="1"/>
  <c r="L36" i="1"/>
  <c r="C36" i="1" s="1"/>
  <c r="L32" i="1"/>
  <c r="L28" i="1"/>
  <c r="L24" i="1"/>
  <c r="L20" i="1"/>
  <c r="I64" i="1"/>
  <c r="X51" i="1"/>
  <c r="X22" i="1"/>
  <c r="X70" i="1"/>
  <c r="L49" i="1"/>
  <c r="L45" i="1"/>
  <c r="L41" i="1"/>
  <c r="L37" i="1"/>
  <c r="L33" i="1"/>
  <c r="L29" i="1"/>
  <c r="L25" i="1"/>
  <c r="Z25" i="1" s="1"/>
  <c r="L21" i="1"/>
  <c r="Z54" i="1"/>
  <c r="X50" i="1"/>
  <c r="X54" i="1"/>
  <c r="Z94" i="1"/>
  <c r="Z51" i="1"/>
  <c r="Z30" i="1"/>
  <c r="Z66" i="1"/>
  <c r="X91" i="1"/>
  <c r="X67" i="1"/>
  <c r="Z82" i="1"/>
  <c r="Z62" i="1"/>
  <c r="Z42" i="1"/>
  <c r="Z86" i="1"/>
  <c r="Z35" i="1"/>
  <c r="Z106" i="1"/>
  <c r="Z22" i="1"/>
  <c r="I97" i="1"/>
  <c r="I85" i="1"/>
  <c r="I73" i="1"/>
  <c r="I49" i="1"/>
  <c r="X30" i="1"/>
  <c r="Z75" i="1"/>
  <c r="Z38" i="1"/>
  <c r="C26" i="1"/>
  <c r="Z26" i="1"/>
  <c r="B34" i="1"/>
  <c r="X34" i="1"/>
  <c r="C18" i="1"/>
  <c r="Z18" i="1"/>
  <c r="Z23" i="1"/>
  <c r="C58" i="1"/>
  <c r="Z58" i="1"/>
  <c r="X46" i="1"/>
  <c r="Z70" i="1"/>
  <c r="F99" i="1"/>
  <c r="X99" i="1" s="1"/>
  <c r="X26" i="1"/>
  <c r="B66" i="1"/>
  <c r="X66" i="1"/>
  <c r="Z91" i="1"/>
  <c r="Z34" i="1"/>
  <c r="X42" i="1"/>
  <c r="Z90" i="1"/>
  <c r="I93" i="1"/>
  <c r="I81" i="1"/>
  <c r="I65" i="1"/>
  <c r="I53" i="1"/>
  <c r="I41" i="1"/>
  <c r="I33" i="1"/>
  <c r="Z33" i="1" s="1"/>
  <c r="I89" i="1"/>
  <c r="Z89" i="1" s="1"/>
  <c r="I77" i="1"/>
  <c r="I69" i="1"/>
  <c r="I57" i="1"/>
  <c r="I37" i="1"/>
  <c r="I29" i="1"/>
  <c r="C78" i="1"/>
  <c r="I101" i="1"/>
  <c r="I105" i="1"/>
  <c r="B42" i="1"/>
  <c r="B26" i="1"/>
  <c r="B46" i="1"/>
  <c r="F106" i="1"/>
  <c r="F102" i="1"/>
  <c r="X102" i="1" s="1"/>
  <c r="F98" i="1"/>
  <c r="X98" i="1" s="1"/>
  <c r="F94" i="1"/>
  <c r="F90" i="1"/>
  <c r="F86" i="1"/>
  <c r="X86" i="1" s="1"/>
  <c r="F82" i="1"/>
  <c r="X82" i="1" s="1"/>
  <c r="F97" i="1"/>
  <c r="I17" i="1"/>
  <c r="F81" i="1"/>
  <c r="F73" i="1"/>
  <c r="C94" i="1"/>
  <c r="F104" i="1"/>
  <c r="F96" i="1"/>
  <c r="F80" i="1"/>
  <c r="F64" i="1"/>
  <c r="F56" i="1"/>
  <c r="F48" i="1"/>
  <c r="F40" i="1"/>
  <c r="F32" i="1"/>
  <c r="F24" i="1"/>
  <c r="F101" i="1"/>
  <c r="F85" i="1"/>
  <c r="B91" i="1"/>
  <c r="C54" i="1"/>
  <c r="F105" i="1"/>
  <c r="F77" i="1"/>
  <c r="B58" i="1"/>
  <c r="F89" i="1"/>
  <c r="F65" i="1"/>
  <c r="B27" i="1"/>
  <c r="C102" i="1"/>
  <c r="F93" i="1"/>
  <c r="X93" i="1" s="1"/>
  <c r="F69" i="1"/>
  <c r="C50" i="1"/>
  <c r="C86" i="1"/>
  <c r="B50" i="1"/>
  <c r="B75" i="1"/>
  <c r="F61" i="1"/>
  <c r="F57" i="1"/>
  <c r="F53" i="1"/>
  <c r="F49" i="1"/>
  <c r="F45" i="1"/>
  <c r="F41" i="1"/>
  <c r="F37" i="1"/>
  <c r="F33" i="1"/>
  <c r="F25" i="1"/>
  <c r="B83" i="1"/>
  <c r="C98" i="1"/>
  <c r="F100" i="1"/>
  <c r="F92" i="1"/>
  <c r="F84" i="1"/>
  <c r="X84" i="1" s="1"/>
  <c r="F76" i="1"/>
  <c r="F68" i="1"/>
  <c r="F60" i="1"/>
  <c r="F52" i="1"/>
  <c r="F44" i="1"/>
  <c r="F36" i="1"/>
  <c r="F28" i="1"/>
  <c r="F20" i="1"/>
  <c r="C62" i="1"/>
  <c r="B35" i="1"/>
  <c r="C106" i="1"/>
  <c r="B18" i="1"/>
  <c r="B78" i="1"/>
  <c r="B51" i="1"/>
  <c r="C82" i="1"/>
  <c r="C17" i="1"/>
  <c r="C22" i="1"/>
  <c r="B59" i="1"/>
  <c r="B67" i="1"/>
  <c r="C30" i="1"/>
  <c r="C90" i="1"/>
  <c r="F21" i="1"/>
  <c r="C38" i="1"/>
  <c r="C66" i="1"/>
  <c r="C74" i="1"/>
  <c r="C103" i="1"/>
  <c r="C87" i="1"/>
  <c r="C79" i="1"/>
  <c r="C71" i="1"/>
  <c r="C63" i="1"/>
  <c r="C55" i="1"/>
  <c r="C47" i="1"/>
  <c r="C39" i="1"/>
  <c r="C31" i="1"/>
  <c r="C23" i="1"/>
  <c r="C70" i="1"/>
  <c r="C34" i="1"/>
  <c r="C42" i="1"/>
  <c r="B103" i="1"/>
  <c r="B55" i="1"/>
  <c r="B70" i="1"/>
  <c r="B38" i="1"/>
  <c r="B79" i="1"/>
  <c r="C75" i="1"/>
  <c r="C67" i="1"/>
  <c r="C59" i="1"/>
  <c r="C51" i="1"/>
  <c r="C43" i="1"/>
  <c r="C35" i="1"/>
  <c r="C27" i="1"/>
  <c r="B39" i="1"/>
  <c r="C99" i="1"/>
  <c r="C91" i="1"/>
  <c r="C83" i="1"/>
  <c r="B30" i="1"/>
  <c r="B95" i="1"/>
  <c r="B63" i="1"/>
  <c r="B23" i="1"/>
  <c r="B54" i="1"/>
  <c r="B22" i="1"/>
  <c r="B31" i="1"/>
  <c r="B47" i="1"/>
  <c r="B87" i="1"/>
  <c r="B71" i="1"/>
  <c r="C46" i="1"/>
  <c r="C21" i="1" l="1"/>
  <c r="C95" i="1"/>
  <c r="Z101" i="1"/>
  <c r="B43" i="1"/>
  <c r="X43" i="1"/>
  <c r="C88" i="1"/>
  <c r="Z45" i="1"/>
  <c r="B72" i="1"/>
  <c r="X74" i="1"/>
  <c r="C20" i="1"/>
  <c r="B88" i="1"/>
  <c r="X31" i="1"/>
  <c r="Z40" i="1"/>
  <c r="X55" i="1"/>
  <c r="Z44" i="1"/>
  <c r="X79" i="1"/>
  <c r="C64" i="1"/>
  <c r="B62" i="1"/>
  <c r="Z65" i="1"/>
  <c r="Z97" i="1"/>
  <c r="Z24" i="1"/>
  <c r="C100" i="1"/>
  <c r="X92" i="1"/>
  <c r="X44" i="1"/>
  <c r="B19" i="1"/>
  <c r="Z81" i="1"/>
  <c r="Z60" i="1"/>
  <c r="Z52" i="1"/>
  <c r="C72" i="1"/>
  <c r="Z104" i="1"/>
  <c r="C73" i="1"/>
  <c r="Z61" i="1"/>
  <c r="Z53" i="1"/>
  <c r="X105" i="1"/>
  <c r="X65" i="1"/>
  <c r="Z57" i="1"/>
  <c r="Z73" i="1"/>
  <c r="X36" i="1"/>
  <c r="X45" i="1"/>
  <c r="Z93" i="1"/>
  <c r="Z85" i="1"/>
  <c r="C32" i="1"/>
  <c r="X100" i="1"/>
  <c r="C68" i="1"/>
  <c r="X72" i="1"/>
  <c r="C45" i="1"/>
  <c r="Z88" i="1"/>
  <c r="B36" i="1"/>
  <c r="X68" i="1"/>
  <c r="Z64" i="1"/>
  <c r="C48" i="1"/>
  <c r="C24" i="1"/>
  <c r="C56" i="1"/>
  <c r="Z92" i="1"/>
  <c r="Z20" i="1"/>
  <c r="C52" i="1"/>
  <c r="C84" i="1"/>
  <c r="C28" i="1"/>
  <c r="C60" i="1"/>
  <c r="B44" i="1"/>
  <c r="X49" i="1"/>
  <c r="X85" i="1"/>
  <c r="X80" i="1"/>
  <c r="Z68" i="1"/>
  <c r="Z56" i="1"/>
  <c r="C41" i="1"/>
  <c r="C25" i="1"/>
  <c r="C92" i="1"/>
  <c r="X96" i="1"/>
  <c r="Z37" i="1"/>
  <c r="Z28" i="1"/>
  <c r="Z96" i="1"/>
  <c r="Z76" i="1"/>
  <c r="C44" i="1"/>
  <c r="C89" i="1"/>
  <c r="X20" i="1"/>
  <c r="X69" i="1"/>
  <c r="X40" i="1"/>
  <c r="C40" i="1"/>
  <c r="Z72" i="1"/>
  <c r="C104" i="1"/>
  <c r="Z84" i="1"/>
  <c r="X88" i="1"/>
  <c r="C80" i="1"/>
  <c r="Z80" i="1"/>
  <c r="Z32" i="1"/>
  <c r="B92" i="1"/>
  <c r="Z48" i="1"/>
  <c r="B100" i="1"/>
  <c r="C96" i="1"/>
  <c r="X19" i="1"/>
  <c r="B101" i="1"/>
  <c r="Z41" i="1"/>
  <c r="X76" i="1"/>
  <c r="Z29" i="1"/>
  <c r="C19" i="1"/>
  <c r="C49" i="1"/>
  <c r="Z100" i="1"/>
  <c r="Z21" i="1"/>
  <c r="Z36" i="1"/>
  <c r="C97" i="1"/>
  <c r="B68" i="1"/>
  <c r="B45" i="1"/>
  <c r="B76" i="1"/>
  <c r="Z49" i="1"/>
  <c r="C33" i="1"/>
  <c r="B102" i="1"/>
  <c r="Z17" i="1"/>
  <c r="B53" i="1"/>
  <c r="C29" i="1"/>
  <c r="X77" i="1"/>
  <c r="X73" i="1"/>
  <c r="B65" i="1"/>
  <c r="B99" i="1"/>
  <c r="C37" i="1"/>
  <c r="C65" i="1"/>
  <c r="C53" i="1"/>
  <c r="X53" i="1"/>
  <c r="B96" i="1"/>
  <c r="B29" i="1"/>
  <c r="B40" i="1"/>
  <c r="C69" i="1"/>
  <c r="Z69" i="1"/>
  <c r="B86" i="1"/>
  <c r="X57" i="1"/>
  <c r="B80" i="1"/>
  <c r="B56" i="1"/>
  <c r="X56" i="1"/>
  <c r="B90" i="1"/>
  <c r="X90" i="1"/>
  <c r="C77" i="1"/>
  <c r="Z77" i="1"/>
  <c r="B48" i="1"/>
  <c r="X48" i="1"/>
  <c r="B20" i="1"/>
  <c r="B69" i="1"/>
  <c r="B98" i="1"/>
  <c r="C81" i="1"/>
  <c r="C57" i="1"/>
  <c r="B25" i="1"/>
  <c r="X25" i="1"/>
  <c r="B61" i="1"/>
  <c r="X61" i="1"/>
  <c r="B64" i="1"/>
  <c r="X64" i="1"/>
  <c r="B94" i="1"/>
  <c r="X94" i="1"/>
  <c r="B105" i="1"/>
  <c r="Z105" i="1"/>
  <c r="B82" i="1"/>
  <c r="B28" i="1"/>
  <c r="X28" i="1"/>
  <c r="B73" i="1"/>
  <c r="B52" i="1"/>
  <c r="X52" i="1"/>
  <c r="B33" i="1"/>
  <c r="X33" i="1"/>
  <c r="C85" i="1"/>
  <c r="B37" i="1"/>
  <c r="X37" i="1"/>
  <c r="X101" i="1"/>
  <c r="X81" i="1"/>
  <c r="B21" i="1"/>
  <c r="X21" i="1"/>
  <c r="B41" i="1"/>
  <c r="X41" i="1"/>
  <c r="X89" i="1"/>
  <c r="B24" i="1"/>
  <c r="X24" i="1"/>
  <c r="B104" i="1"/>
  <c r="X104" i="1"/>
  <c r="B106" i="1"/>
  <c r="X106" i="1"/>
  <c r="X29" i="1"/>
  <c r="B57" i="1"/>
  <c r="C93" i="1"/>
  <c r="B81" i="1"/>
  <c r="B60" i="1"/>
  <c r="X60" i="1"/>
  <c r="B85" i="1"/>
  <c r="B84" i="1"/>
  <c r="B49" i="1"/>
  <c r="B93" i="1"/>
  <c r="C101" i="1"/>
  <c r="B32" i="1"/>
  <c r="X32" i="1"/>
  <c r="B97" i="1"/>
  <c r="X97" i="1"/>
  <c r="B77" i="1"/>
  <c r="B89" i="1"/>
  <c r="C105" i="1"/>
  <c r="N4" i="1"/>
  <c r="N5" i="3" s="1"/>
  <c r="P4" i="1"/>
  <c r="Q4" i="1"/>
  <c r="R4" i="1"/>
  <c r="S4" i="1"/>
  <c r="S5" i="3" s="1"/>
  <c r="T4" i="1"/>
  <c r="U4" i="1"/>
  <c r="N5" i="1"/>
  <c r="N6" i="3" s="1"/>
  <c r="P5" i="1"/>
  <c r="P6" i="3" s="1"/>
  <c r="Q5" i="1"/>
  <c r="Q6" i="3" s="1"/>
  <c r="R5" i="1"/>
  <c r="R6" i="3" s="1"/>
  <c r="S5" i="1"/>
  <c r="S6" i="3" s="1"/>
  <c r="T5" i="1"/>
  <c r="T6" i="3" s="1"/>
  <c r="U5" i="1"/>
  <c r="U6" i="3" s="1"/>
  <c r="N6" i="1"/>
  <c r="N7" i="3" s="1"/>
  <c r="O6" i="1"/>
  <c r="P6" i="1"/>
  <c r="P7" i="3" s="1"/>
  <c r="Q6" i="1"/>
  <c r="Q7" i="3" s="1"/>
  <c r="R6" i="1"/>
  <c r="R7" i="3" s="1"/>
  <c r="S6" i="1"/>
  <c r="S7" i="3" s="1"/>
  <c r="T6" i="1"/>
  <c r="T7" i="3" s="1"/>
  <c r="U6" i="1"/>
  <c r="M6" i="1"/>
  <c r="M7" i="3" s="1"/>
  <c r="M5" i="1"/>
  <c r="M6" i="3" s="1"/>
  <c r="M4" i="1"/>
  <c r="M5" i="3" s="1"/>
  <c r="L6" i="1"/>
  <c r="L7" i="3" s="1"/>
  <c r="K6" i="1"/>
  <c r="K7" i="3" s="1"/>
  <c r="J6" i="1"/>
  <c r="J7" i="3" s="1"/>
  <c r="I6" i="1"/>
  <c r="H6" i="1"/>
  <c r="H7" i="3" s="1"/>
  <c r="G6" i="1"/>
  <c r="G7" i="3" s="1"/>
  <c r="F6" i="1"/>
  <c r="F7" i="3" s="1"/>
  <c r="E6" i="1"/>
  <c r="E7" i="3" s="1"/>
  <c r="D6" i="1"/>
  <c r="D7" i="3" s="1"/>
  <c r="L5" i="1"/>
  <c r="L6" i="3" s="1"/>
  <c r="K5" i="1"/>
  <c r="K6" i="3" s="1"/>
  <c r="J5" i="1"/>
  <c r="J6" i="3" s="1"/>
  <c r="I5" i="1"/>
  <c r="H5" i="1"/>
  <c r="H6" i="3" s="1"/>
  <c r="G5" i="1"/>
  <c r="G6" i="3" s="1"/>
  <c r="F5" i="1"/>
  <c r="F6" i="3" s="1"/>
  <c r="E5" i="1"/>
  <c r="E6" i="3" s="1"/>
  <c r="D5" i="1"/>
  <c r="D6" i="3" s="1"/>
  <c r="L4" i="1"/>
  <c r="K4" i="1"/>
  <c r="K5" i="3" s="1"/>
  <c r="J4" i="1"/>
  <c r="J5" i="3" s="1"/>
  <c r="I4" i="1"/>
  <c r="H4" i="1"/>
  <c r="G4" i="1"/>
  <c r="G5" i="3" s="1"/>
  <c r="D4" i="1"/>
  <c r="D5" i="3" s="1"/>
  <c r="U2" i="1" l="1"/>
  <c r="U2" i="3" s="1"/>
  <c r="Q25" i="3" s="1"/>
  <c r="U5" i="3"/>
  <c r="T2" i="1"/>
  <c r="T2" i="3" s="1"/>
  <c r="Q30" i="3" s="1"/>
  <c r="T5" i="3"/>
  <c r="BI22" i="1"/>
  <c r="U7" i="3"/>
  <c r="O2" i="1"/>
  <c r="O2" i="3" s="1"/>
  <c r="O7" i="3"/>
  <c r="R2" i="1"/>
  <c r="R2" i="3" s="1"/>
  <c r="Q20" i="3" s="1"/>
  <c r="R5" i="3"/>
  <c r="Q2" i="1"/>
  <c r="Q2" i="3" s="1"/>
  <c r="Q24" i="3" s="1"/>
  <c r="Q5" i="3"/>
  <c r="P2" i="1"/>
  <c r="P2" i="3" s="1"/>
  <c r="P5" i="3"/>
  <c r="BH21" i="1"/>
  <c r="I6" i="3"/>
  <c r="L2" i="1"/>
  <c r="L2" i="3" s="1"/>
  <c r="M24" i="3" s="1"/>
  <c r="L5" i="3"/>
  <c r="BH22" i="1"/>
  <c r="I7" i="3"/>
  <c r="H2" i="1"/>
  <c r="H2" i="3" s="1"/>
  <c r="H5" i="3"/>
  <c r="I2" i="1"/>
  <c r="I2" i="3" s="1"/>
  <c r="M23" i="3" s="1"/>
  <c r="M25" i="3" s="1"/>
  <c r="I5" i="3"/>
  <c r="D2" i="1"/>
  <c r="D2" i="3" s="1"/>
  <c r="J2" i="1"/>
  <c r="J2" i="3" s="1"/>
  <c r="G2" i="1"/>
  <c r="G2" i="3" s="1"/>
  <c r="K2" i="1"/>
  <c r="K2" i="3" s="1"/>
  <c r="M2" i="1"/>
  <c r="M2" i="3" s="1"/>
  <c r="S2" i="1"/>
  <c r="S2" i="3" s="1"/>
  <c r="N2" i="1"/>
  <c r="N2" i="3" s="1"/>
  <c r="BR20" i="1"/>
  <c r="BK20" i="1"/>
  <c r="BE20" i="1"/>
  <c r="BF20" i="1"/>
  <c r="BE21" i="1"/>
  <c r="BF21" i="1"/>
  <c r="BR22" i="1"/>
  <c r="BK22" i="1"/>
  <c r="BL22" i="1"/>
  <c r="BM22" i="1"/>
  <c r="BH20" i="1"/>
  <c r="BH19" i="1" s="1"/>
  <c r="AA4" i="1"/>
  <c r="AA5" i="3" s="1"/>
  <c r="BL20" i="1"/>
  <c r="BI20" i="1"/>
  <c r="BR21" i="1"/>
  <c r="BK21" i="1"/>
  <c r="BE22" i="1"/>
  <c r="BJ22" i="1" s="1"/>
  <c r="BF22" i="1"/>
  <c r="BP22" i="1"/>
  <c r="BL21" i="1"/>
  <c r="BN21" i="1" s="1"/>
  <c r="BI21" i="1"/>
  <c r="X5" i="1"/>
  <c r="BO21" i="1"/>
  <c r="BO22" i="1"/>
  <c r="X6" i="1"/>
  <c r="C4" i="1"/>
  <c r="C5" i="3" s="1"/>
  <c r="C5" i="1"/>
  <c r="C6" i="3" s="1"/>
  <c r="B5" i="1"/>
  <c r="B6" i="3" s="1"/>
  <c r="Z4" i="1"/>
  <c r="Z5" i="3" s="1"/>
  <c r="AA6" i="1"/>
  <c r="AA7" i="3" s="1"/>
  <c r="Z6" i="1"/>
  <c r="Z7" i="3" s="1"/>
  <c r="AA5" i="1"/>
  <c r="AA6" i="3" s="1"/>
  <c r="Z5" i="1"/>
  <c r="Z6" i="3" s="1"/>
  <c r="Q26" i="3" l="1"/>
  <c r="S25" i="3" s="1"/>
  <c r="S24" i="3"/>
  <c r="Q19" i="3"/>
  <c r="Q21" i="3" s="1"/>
  <c r="Q29" i="3"/>
  <c r="Y6" i="1"/>
  <c r="Y7" i="3" s="1"/>
  <c r="X7" i="3"/>
  <c r="Y5" i="1"/>
  <c r="Y6" i="3" s="1"/>
  <c r="X6" i="3"/>
  <c r="Z2" i="1"/>
  <c r="Z2" i="3" s="1"/>
  <c r="AA2" i="1"/>
  <c r="AA2" i="3" s="1"/>
  <c r="N20" i="3" s="1"/>
  <c r="BG22" i="1"/>
  <c r="BG21" i="1"/>
  <c r="BP21" i="1"/>
  <c r="BQ21" i="1" s="1"/>
  <c r="BJ21" i="1"/>
  <c r="BN22" i="1"/>
  <c r="BM19" i="1"/>
  <c r="BF19" i="1"/>
  <c r="BG20" i="1"/>
  <c r="BE19" i="1"/>
  <c r="BI19" i="1"/>
  <c r="BP20" i="1"/>
  <c r="BJ20" i="1"/>
  <c r="BQ22" i="1"/>
  <c r="BN20" i="1"/>
  <c r="BL19" i="1"/>
  <c r="BK19" i="1"/>
  <c r="BR19" i="1"/>
  <c r="C76" i="1"/>
  <c r="Q31" i="3" l="1"/>
  <c r="S29" i="3"/>
  <c r="BN19" i="1"/>
  <c r="BG19" i="1"/>
  <c r="BP19" i="1"/>
  <c r="BQ19" i="1" s="1"/>
  <c r="BQ20" i="1"/>
  <c r="BJ19" i="1"/>
  <c r="C6" i="1"/>
  <c r="B6" i="1"/>
  <c r="B7" i="3" s="1"/>
  <c r="E4" i="1"/>
  <c r="F17" i="1"/>
  <c r="X17" i="1" s="1"/>
  <c r="U31" i="3" l="1"/>
  <c r="U32" i="3" s="1"/>
  <c r="Q37" i="3"/>
  <c r="S30" i="3"/>
  <c r="E2" i="1"/>
  <c r="E2" i="3" s="1"/>
  <c r="E5" i="3"/>
  <c r="C2" i="1"/>
  <c r="C2" i="3" s="1"/>
  <c r="C7" i="3"/>
  <c r="F4" i="1"/>
  <c r="B17" i="1"/>
  <c r="B4" i="1" s="1"/>
  <c r="Q36" i="3" l="1"/>
  <c r="S36" i="3" s="1"/>
  <c r="S35" i="3"/>
  <c r="S34" i="3"/>
  <c r="F2" i="1"/>
  <c r="F2" i="3" s="1"/>
  <c r="F5" i="3"/>
  <c r="M20" i="3"/>
  <c r="B2" i="1"/>
  <c r="B2" i="3" s="1"/>
  <c r="C3" i="3" s="1"/>
  <c r="B5" i="3"/>
  <c r="BO20" i="1"/>
  <c r="BO19" i="1" s="1"/>
  <c r="X4" i="1"/>
  <c r="X2" i="1" l="1"/>
  <c r="X2" i="3" s="1"/>
  <c r="X5" i="3"/>
  <c r="M19" i="3"/>
  <c r="B3" i="3"/>
  <c r="Y4" i="1"/>
  <c r="Y2" i="1" l="1"/>
  <c r="Y2" i="3" s="1"/>
  <c r="N19" i="3" s="1"/>
  <c r="Y5" i="3"/>
</calcChain>
</file>

<file path=xl/comments1.xml><?xml version="1.0" encoding="utf-8"?>
<comments xmlns="http://schemas.openxmlformats.org/spreadsheetml/2006/main">
  <authors>
    <author>Alexis BOEGLI</author>
    <author>Boegli Alexis</author>
  </authors>
  <commentList>
    <comment ref="AS16" authorId="0" shapeId="0">
      <text>
        <r>
          <rPr>
            <b/>
            <sz val="9"/>
            <color indexed="81"/>
            <rFont val="Tahoma"/>
            <family val="2"/>
          </rPr>
          <t>Alexis BOEGLI:</t>
        </r>
        <r>
          <rPr>
            <sz val="9"/>
            <color indexed="81"/>
            <rFont val="Tahoma"/>
            <family val="2"/>
          </rPr>
          <t xml:space="preserve">
min/jour</t>
        </r>
      </text>
    </comment>
    <comment ref="AT16" authorId="0" shapeId="0">
      <text>
        <r>
          <rPr>
            <b/>
            <sz val="9"/>
            <color indexed="81"/>
            <rFont val="Tahoma"/>
            <family val="2"/>
          </rPr>
          <t>Alexis BOEGLI:</t>
        </r>
        <r>
          <rPr>
            <sz val="9"/>
            <color indexed="81"/>
            <rFont val="Tahoma"/>
            <family val="2"/>
          </rPr>
          <t xml:space="preserve">
°C
</t>
        </r>
      </text>
    </comment>
    <comment ref="AU16" authorId="0" shapeId="0">
      <text>
        <r>
          <rPr>
            <b/>
            <sz val="9"/>
            <color indexed="81"/>
            <rFont val="Tahoma"/>
            <family val="2"/>
          </rPr>
          <t>Alexis BOEGLI:</t>
        </r>
        <r>
          <rPr>
            <sz val="9"/>
            <color indexed="81"/>
            <rFont val="Tahoma"/>
            <family val="2"/>
          </rPr>
          <t xml:space="preserve">
km/h</t>
        </r>
      </text>
    </comment>
    <comment ref="A305" authorId="1" shapeId="0">
      <text>
        <r>
          <rPr>
            <b/>
            <sz val="9"/>
            <color indexed="81"/>
            <rFont val="Tahoma"/>
            <family val="2"/>
          </rPr>
          <t>Boegli Alexis:</t>
        </r>
        <r>
          <rPr>
            <sz val="9"/>
            <color indexed="81"/>
            <rFont val="Tahoma"/>
            <family val="2"/>
          </rPr>
          <t xml:space="preserve">
Allumage du chauffage</t>
        </r>
      </text>
    </comment>
    <comment ref="A346" authorId="1" shapeId="0">
      <text>
        <r>
          <rPr>
            <b/>
            <sz val="9"/>
            <color indexed="81"/>
            <rFont val="Tahoma"/>
            <family val="2"/>
          </rPr>
          <t>Boegli Alexis:</t>
        </r>
        <r>
          <rPr>
            <sz val="9"/>
            <color indexed="81"/>
            <rFont val="Tahoma"/>
            <family val="2"/>
          </rPr>
          <t xml:space="preserve">
Panne de la PAC</t>
        </r>
      </text>
    </comment>
    <comment ref="A350" authorId="1" shapeId="0">
      <text>
        <r>
          <rPr>
            <b/>
            <sz val="9"/>
            <color indexed="81"/>
            <rFont val="Tahoma"/>
            <family val="2"/>
          </rPr>
          <t>Boegli Alexis:</t>
        </r>
        <r>
          <rPr>
            <sz val="9"/>
            <color indexed="81"/>
            <rFont val="Tahoma"/>
            <family val="2"/>
          </rPr>
          <t xml:space="preserve">
Passage du chauffage en tout électrique</t>
        </r>
      </text>
    </comment>
  </commentList>
</comments>
</file>

<file path=xl/comments2.xml><?xml version="1.0" encoding="utf-8"?>
<comments xmlns="http://schemas.openxmlformats.org/spreadsheetml/2006/main">
  <authors>
    <author>Alexis BOEGLI</author>
  </authors>
  <commentList>
    <comment ref="AR16" authorId="0" shapeId="0">
      <text>
        <r>
          <rPr>
            <b/>
            <sz val="9"/>
            <color indexed="81"/>
            <rFont val="Tahoma"/>
            <family val="2"/>
          </rPr>
          <t>Alexis BOEGLI:</t>
        </r>
        <r>
          <rPr>
            <sz val="9"/>
            <color indexed="81"/>
            <rFont val="Tahoma"/>
            <family val="2"/>
          </rPr>
          <t xml:space="preserve">
min/jour</t>
        </r>
      </text>
    </comment>
    <comment ref="AS16" authorId="0" shapeId="0">
      <text>
        <r>
          <rPr>
            <b/>
            <sz val="9"/>
            <color indexed="81"/>
            <rFont val="Tahoma"/>
            <family val="2"/>
          </rPr>
          <t>Alexis BOEGLI:</t>
        </r>
        <r>
          <rPr>
            <sz val="9"/>
            <color indexed="81"/>
            <rFont val="Tahoma"/>
            <family val="2"/>
          </rPr>
          <t xml:space="preserve">
°C
</t>
        </r>
      </text>
    </comment>
    <comment ref="AT16" authorId="0" shapeId="0">
      <text>
        <r>
          <rPr>
            <b/>
            <sz val="9"/>
            <color indexed="81"/>
            <rFont val="Tahoma"/>
            <family val="2"/>
          </rPr>
          <t>Alexis BOEGLI:</t>
        </r>
        <r>
          <rPr>
            <sz val="9"/>
            <color indexed="81"/>
            <rFont val="Tahoma"/>
            <family val="2"/>
          </rPr>
          <t xml:space="preserve">
km/h</t>
        </r>
      </text>
    </comment>
  </commentList>
</comments>
</file>

<file path=xl/comments3.xml><?xml version="1.0" encoding="utf-8"?>
<comments xmlns="http://schemas.openxmlformats.org/spreadsheetml/2006/main">
  <authors>
    <author>Alexis BOEGLI</author>
  </authors>
  <commentList>
    <comment ref="N18" authorId="0" shapeId="0">
      <text>
        <r>
          <rPr>
            <b/>
            <sz val="9"/>
            <color indexed="81"/>
            <rFont val="Tahoma"/>
            <family val="2"/>
          </rPr>
          <t>Alexis BOEGLI:</t>
        </r>
        <r>
          <rPr>
            <sz val="9"/>
            <color indexed="81"/>
            <rFont val="Tahoma"/>
            <family val="2"/>
          </rPr>
          <t xml:space="preserve">
Grundtarif and TVA</t>
        </r>
      </text>
    </comment>
  </commentList>
</comments>
</file>

<file path=xl/sharedStrings.xml><?xml version="1.0" encoding="utf-8"?>
<sst xmlns="http://schemas.openxmlformats.org/spreadsheetml/2006/main" count="547" uniqueCount="119">
  <si>
    <t>Date</t>
  </si>
  <si>
    <t xml:space="preserve"> ToPay</t>
  </si>
  <si>
    <t xml:space="preserve"> Savings</t>
  </si>
  <si>
    <t xml:space="preserve"> ImpoLowPrice</t>
  </si>
  <si>
    <t xml:space="preserve"> ImpoHiPrice</t>
  </si>
  <si>
    <t xml:space="preserve"> ImpoTotPrice</t>
  </si>
  <si>
    <t xml:space="preserve"> ExpoLowPrice</t>
  </si>
  <si>
    <t xml:space="preserve"> ExpoHiPrice</t>
  </si>
  <si>
    <t xml:space="preserve"> ExpoTotPrice</t>
  </si>
  <si>
    <t xml:space="preserve"> SelfLowPrice</t>
  </si>
  <si>
    <t xml:space="preserve"> SelfHiPrice</t>
  </si>
  <si>
    <t xml:space="preserve"> SelfTotPrice</t>
  </si>
  <si>
    <t xml:space="preserve"> ImpoLow</t>
  </si>
  <si>
    <t xml:space="preserve"> ImpoHi</t>
  </si>
  <si>
    <t xml:space="preserve"> ImpoTot</t>
  </si>
  <si>
    <t xml:space="preserve"> ExpoLow</t>
  </si>
  <si>
    <t xml:space="preserve"> ExpoHi</t>
  </si>
  <si>
    <t xml:space="preserve"> ExpoTot</t>
  </si>
  <si>
    <t xml:space="preserve"> SelfLow</t>
  </si>
  <si>
    <t xml:space="preserve"> SelfHi</t>
  </si>
  <si>
    <t xml:space="preserve"> SelfTot</t>
  </si>
  <si>
    <t>YYYY-MM-DD</t>
  </si>
  <si>
    <t xml:space="preserve"> CHF</t>
  </si>
  <si>
    <t xml:space="preserve"> Wh</t>
  </si>
  <si>
    <t>Tot</t>
  </si>
  <si>
    <t>kWh</t>
  </si>
  <si>
    <t>Achat</t>
  </si>
  <si>
    <t>Vente</t>
  </si>
  <si>
    <t>ct/kWh</t>
  </si>
  <si>
    <t>Tarif haut</t>
  </si>
  <si>
    <t>7h à 21h</t>
  </si>
  <si>
    <t>Tarif bas</t>
  </si>
  <si>
    <t>21h à 7h</t>
  </si>
  <si>
    <t>TVA</t>
  </si>
  <si>
    <t>nb jours</t>
  </si>
  <si>
    <t>Grundtarif</t>
  </si>
  <si>
    <t>CHF</t>
  </si>
  <si>
    <t>j</t>
  </si>
  <si>
    <t>Total</t>
  </si>
  <si>
    <t>Avec TVA</t>
  </si>
  <si>
    <t>CHF/a</t>
  </si>
  <si>
    <t>Saving</t>
  </si>
  <si>
    <t>PAC</t>
  </si>
  <si>
    <t>Tesla</t>
  </si>
  <si>
    <t>High</t>
  </si>
  <si>
    <t>Low</t>
  </si>
  <si>
    <t>mars</t>
  </si>
  <si>
    <t>avril</t>
  </si>
  <si>
    <t>mai</t>
  </si>
  <si>
    <t>janvier</t>
  </si>
  <si>
    <t>février</t>
  </si>
  <si>
    <t>juin</t>
  </si>
  <si>
    <t>Prod sol</t>
  </si>
  <si>
    <t>Expo</t>
  </si>
  <si>
    <t>Auto</t>
  </si>
  <si>
    <t>Import</t>
  </si>
  <si>
    <t>Besoins</t>
  </si>
  <si>
    <t>juillet</t>
  </si>
  <si>
    <t>août</t>
  </si>
  <si>
    <t>septembre</t>
  </si>
  <si>
    <t>octobre</t>
  </si>
  <si>
    <t>novembre</t>
  </si>
  <si>
    <t>descembre</t>
  </si>
  <si>
    <t>sans TVA</t>
  </si>
  <si>
    <t>km</t>
  </si>
  <si>
    <t>Wh/km</t>
  </si>
  <si>
    <t>ct/km</t>
  </si>
  <si>
    <t>imported</t>
  </si>
  <si>
    <t>exported</t>
  </si>
  <si>
    <t>self</t>
  </si>
  <si>
    <t>total</t>
  </si>
  <si>
    <t>MWh</t>
  </si>
  <si>
    <t>Production:</t>
  </si>
  <si>
    <t>Energy:</t>
  </si>
  <si>
    <t>Consumed:</t>
  </si>
  <si>
    <t>Repartition:</t>
  </si>
  <si>
    <t>House</t>
  </si>
  <si>
    <t>difference</t>
  </si>
  <si>
    <t>kWh/d</t>
  </si>
  <si>
    <t>kW</t>
  </si>
  <si>
    <t>Energy costs</t>
  </si>
  <si>
    <t>ToPay</t>
  </si>
  <si>
    <t>Savings</t>
  </si>
  <si>
    <t>w taxes</t>
  </si>
  <si>
    <t>Self</t>
  </si>
  <si>
    <t>Temp</t>
  </si>
  <si>
    <t>Vent</t>
  </si>
  <si>
    <t>Soleil</t>
  </si>
  <si>
    <t>min/m.</t>
  </si>
  <si>
    <t>°C</t>
  </si>
  <si>
    <t>km/h</t>
  </si>
  <si>
    <t>moy</t>
  </si>
  <si>
    <t>Tot [h]</t>
  </si>
  <si>
    <t>Production</t>
  </si>
  <si>
    <t>Haut</t>
  </si>
  <si>
    <t>Bas</t>
  </si>
  <si>
    <t>Energie Hochtarif</t>
  </si>
  <si>
    <t>Energie Niedertarif</t>
  </si>
  <si>
    <t>Arbeit Hochtarif</t>
  </si>
  <si>
    <t>Arbeit Niedertarif</t>
  </si>
  <si>
    <t>Swissgrid</t>
  </si>
  <si>
    <t>Energie</t>
  </si>
  <si>
    <t>Netzung</t>
  </si>
  <si>
    <t>Rp</t>
  </si>
  <si>
    <t>Abgaben &amp; Listungen</t>
  </si>
  <si>
    <t>Gesetzliche Förderabgabe</t>
  </si>
  <si>
    <t>Abgaben und Leistungen</t>
  </si>
  <si>
    <t>Nb de jours</t>
  </si>
  <si>
    <t>Total conso.</t>
  </si>
  <si>
    <t>Conso</t>
  </si>
  <si>
    <t>Tarif haut (7h-21h)</t>
  </si>
  <si>
    <t>Tarif bas (21h-7h)</t>
  </si>
  <si>
    <t>Facture</t>
  </si>
  <si>
    <t>Haut avec TVA</t>
  </si>
  <si>
    <t>Bas avec TVA</t>
  </si>
  <si>
    <t>avec TVA</t>
  </si>
  <si>
    <t>Haut sans TVA</t>
  </si>
  <si>
    <t>Bas sans TVA</t>
  </si>
  <si>
    <t>Total prod.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</si>
</sst>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"/>
    <numFmt numFmtId="165" formatCode="0.0"/>
    <numFmt numFmtId="166" formatCode="0.0%"/>
    <numFmt numFmtId="167" formatCode="&quot;CHF&quot;\ #,##0"/>
  </numFmts>
  <fonts count="37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8"/>
      <color theme="3"/>
      <name val="Calibri Light"/>
      <family val="2"/>
      <charset val="1"/>
      <scheme val="major"/>
    </font>
    <font>
      <b/>
      <sz val="15"/>
      <color theme="3"/>
      <name val="Calibri"/>
      <family val="2"/>
      <charset val="1"/>
      <scheme val="minor"/>
    </font>
    <font>
      <b/>
      <sz val="13"/>
      <color theme="3"/>
      <name val="Calibri"/>
      <family val="2"/>
      <charset val="1"/>
      <scheme val="minor"/>
    </font>
    <font>
      <b/>
      <sz val="11"/>
      <color theme="3"/>
      <name val="Calibri"/>
      <family val="2"/>
      <charset val="1"/>
      <scheme val="minor"/>
    </font>
    <font>
      <sz val="11"/>
      <color rgb="FF006100"/>
      <name val="Calibri"/>
      <family val="2"/>
      <charset val="1"/>
      <scheme val="minor"/>
    </font>
    <font>
      <sz val="11"/>
      <color rgb="FF9C0006"/>
      <name val="Calibri"/>
      <family val="2"/>
      <charset val="1"/>
      <scheme val="minor"/>
    </font>
    <font>
      <sz val="11"/>
      <color rgb="FF9C6500"/>
      <name val="Calibri"/>
      <family val="2"/>
      <charset val="1"/>
      <scheme val="minor"/>
    </font>
    <font>
      <sz val="11"/>
      <color rgb="FF3F3F76"/>
      <name val="Calibri"/>
      <family val="2"/>
      <charset val="1"/>
      <scheme val="minor"/>
    </font>
    <font>
      <b/>
      <sz val="11"/>
      <color rgb="FF3F3F3F"/>
      <name val="Calibri"/>
      <family val="2"/>
      <charset val="1"/>
      <scheme val="minor"/>
    </font>
    <font>
      <b/>
      <sz val="11"/>
      <color rgb="FFFA7D00"/>
      <name val="Calibri"/>
      <family val="2"/>
      <charset val="1"/>
      <scheme val="minor"/>
    </font>
    <font>
      <sz val="11"/>
      <color rgb="FFFA7D00"/>
      <name val="Calibri"/>
      <family val="2"/>
      <charset val="1"/>
      <scheme val="minor"/>
    </font>
    <font>
      <b/>
      <sz val="11"/>
      <color theme="0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  <font>
      <i/>
      <sz val="11"/>
      <color rgb="FF7F7F7F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0" tint="-0.1499984740745262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92D05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charset val="1"/>
      <scheme val="minor"/>
    </font>
    <font>
      <sz val="11"/>
      <color theme="0" tint="-0.34998626667073579"/>
      <name val="Calibri"/>
      <family val="2"/>
      <charset val="1"/>
      <scheme val="minor"/>
    </font>
    <font>
      <sz val="11"/>
      <color theme="0" tint="-0.499984740745262"/>
      <name val="Calibri"/>
      <family val="2"/>
      <charset val="1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0" tint="-0.249977111117893"/>
      <name val="Calibri"/>
      <family val="2"/>
      <charset val="1"/>
      <scheme val="minor"/>
    </font>
    <font>
      <u/>
      <sz val="11"/>
      <color theme="10"/>
      <name val="Calibri"/>
      <family val="2"/>
      <charset val="1"/>
      <scheme val="minor"/>
    </font>
    <font>
      <b/>
      <sz val="11"/>
      <color theme="0"/>
      <name val="Calibri"/>
      <family val="2"/>
      <scheme val="minor"/>
    </font>
    <font>
      <b/>
      <sz val="11"/>
      <color rgb="FF92D050"/>
      <name val="Calibri"/>
      <family val="2"/>
      <scheme val="minor"/>
    </font>
    <font>
      <sz val="11"/>
      <color theme="1" tint="4.9989318521683403E-2"/>
      <name val="Calibri"/>
      <family val="2"/>
      <charset val="1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33" fillId="0" borderId="0" applyNumberFormat="0" applyFill="0" applyBorder="0" applyAlignment="0" applyProtection="0"/>
  </cellStyleXfs>
  <cellXfs count="150">
    <xf numFmtId="0" fontId="0" fillId="0" borderId="0" xfId="0"/>
    <xf numFmtId="14" fontId="0" fillId="33" borderId="0" xfId="0" applyNumberFormat="1" applyFill="1"/>
    <xf numFmtId="164" fontId="0" fillId="0" borderId="0" xfId="0" applyNumberFormat="1"/>
    <xf numFmtId="0" fontId="0" fillId="34" borderId="0" xfId="0" applyFill="1"/>
    <xf numFmtId="0" fontId="0" fillId="0" borderId="10" xfId="0" applyBorder="1"/>
    <xf numFmtId="14" fontId="0" fillId="0" borderId="0" xfId="0" applyNumberFormat="1"/>
    <xf numFmtId="17" fontId="0" fillId="36" borderId="0" xfId="0" applyNumberFormat="1" applyFill="1"/>
    <xf numFmtId="2" fontId="18" fillId="36" borderId="0" xfId="0" applyNumberFormat="1" applyFont="1" applyFill="1"/>
    <xf numFmtId="164" fontId="0" fillId="35" borderId="0" xfId="0" applyNumberFormat="1" applyFill="1"/>
    <xf numFmtId="164" fontId="18" fillId="35" borderId="0" xfId="0" applyNumberFormat="1" applyFont="1" applyFill="1"/>
    <xf numFmtId="14" fontId="0" fillId="33" borderId="10" xfId="0" applyNumberFormat="1" applyFill="1" applyBorder="1"/>
    <xf numFmtId="0" fontId="0" fillId="34" borderId="10" xfId="0" applyFill="1" applyBorder="1"/>
    <xf numFmtId="14" fontId="0" fillId="33" borderId="0" xfId="0" applyNumberFormat="1" applyFill="1" applyBorder="1"/>
    <xf numFmtId="164" fontId="0" fillId="33" borderId="0" xfId="0" applyNumberFormat="1" applyFill="1" applyBorder="1"/>
    <xf numFmtId="0" fontId="0" fillId="34" borderId="0" xfId="0" applyFill="1" applyBorder="1"/>
    <xf numFmtId="2" fontId="19" fillId="36" borderId="0" xfId="0" applyNumberFormat="1" applyFont="1" applyFill="1"/>
    <xf numFmtId="0" fontId="17" fillId="37" borderId="11" xfId="0" applyFont="1" applyFill="1" applyBorder="1"/>
    <xf numFmtId="0" fontId="18" fillId="38" borderId="0" xfId="0" applyFont="1" applyFill="1"/>
    <xf numFmtId="2" fontId="18" fillId="38" borderId="0" xfId="0" applyNumberFormat="1" applyFont="1" applyFill="1"/>
    <xf numFmtId="0" fontId="20" fillId="37" borderId="0" xfId="0" applyFont="1" applyFill="1"/>
    <xf numFmtId="0" fontId="21" fillId="37" borderId="0" xfId="0" applyFont="1" applyFill="1" applyAlignment="1">
      <alignment horizontal="center" vertical="top"/>
    </xf>
    <xf numFmtId="0" fontId="22" fillId="37" borderId="0" xfId="0" applyFont="1" applyFill="1"/>
    <xf numFmtId="0" fontId="23" fillId="37" borderId="0" xfId="0" applyFont="1" applyFill="1"/>
    <xf numFmtId="10" fontId="22" fillId="37" borderId="0" xfId="0" applyNumberFormat="1" applyFont="1" applyFill="1"/>
    <xf numFmtId="0" fontId="17" fillId="37" borderId="12" xfId="0" applyFont="1" applyFill="1" applyBorder="1"/>
    <xf numFmtId="164" fontId="0" fillId="33" borderId="10" xfId="0" applyNumberFormat="1" applyFill="1" applyBorder="1"/>
    <xf numFmtId="0" fontId="17" fillId="37" borderId="0" xfId="0" applyFont="1" applyFill="1" applyBorder="1"/>
    <xf numFmtId="0" fontId="17" fillId="37" borderId="11" xfId="0" applyFont="1" applyFill="1" applyBorder="1" applyAlignment="1">
      <alignment horizontal="center" vertical="top"/>
    </xf>
    <xf numFmtId="0" fontId="17" fillId="37" borderId="11" xfId="0" applyFont="1" applyFill="1" applyBorder="1" applyAlignment="1">
      <alignment horizontal="center"/>
    </xf>
    <xf numFmtId="2" fontId="18" fillId="35" borderId="0" xfId="0" applyNumberFormat="1" applyFont="1" applyFill="1"/>
    <xf numFmtId="0" fontId="17" fillId="37" borderId="0" xfId="0" applyFont="1" applyFill="1" applyBorder="1" applyAlignment="1">
      <alignment horizontal="center" vertical="top"/>
    </xf>
    <xf numFmtId="2" fontId="22" fillId="37" borderId="0" xfId="0" applyNumberFormat="1" applyFont="1" applyFill="1"/>
    <xf numFmtId="164" fontId="18" fillId="0" borderId="0" xfId="0" applyNumberFormat="1" applyFont="1" applyFill="1"/>
    <xf numFmtId="2" fontId="24" fillId="38" borderId="0" xfId="0" applyNumberFormat="1" applyFont="1" applyFill="1"/>
    <xf numFmtId="2" fontId="24" fillId="35" borderId="0" xfId="0" applyNumberFormat="1" applyFont="1" applyFill="1"/>
    <xf numFmtId="164" fontId="17" fillId="37" borderId="0" xfId="0" applyNumberFormat="1" applyFont="1" applyFill="1" applyBorder="1"/>
    <xf numFmtId="164" fontId="17" fillId="37" borderId="11" xfId="0" applyNumberFormat="1" applyFont="1" applyFill="1" applyBorder="1"/>
    <xf numFmtId="164" fontId="0" fillId="34" borderId="0" xfId="0" applyNumberFormat="1" applyFill="1"/>
    <xf numFmtId="164" fontId="0" fillId="34" borderId="10" xfId="0" applyNumberFormat="1" applyFill="1" applyBorder="1"/>
    <xf numFmtId="164" fontId="0" fillId="33" borderId="0" xfId="0" applyNumberFormat="1" applyFill="1"/>
    <xf numFmtId="2" fontId="0" fillId="0" borderId="0" xfId="0" applyNumberFormat="1"/>
    <xf numFmtId="2" fontId="18" fillId="0" borderId="0" xfId="0" applyNumberFormat="1" applyFont="1"/>
    <xf numFmtId="164" fontId="18" fillId="0" borderId="0" xfId="0" applyNumberFormat="1" applyFont="1"/>
    <xf numFmtId="2" fontId="25" fillId="39" borderId="0" xfId="0" applyNumberFormat="1" applyFont="1" applyFill="1"/>
    <xf numFmtId="164" fontId="19" fillId="0" borderId="0" xfId="0" applyNumberFormat="1" applyFont="1"/>
    <xf numFmtId="2" fontId="19" fillId="0" borderId="0" xfId="0" applyNumberFormat="1" applyFont="1"/>
    <xf numFmtId="2" fontId="24" fillId="0" borderId="0" xfId="0" applyNumberFormat="1" applyFont="1"/>
    <xf numFmtId="164" fontId="19" fillId="0" borderId="0" xfId="0" applyNumberFormat="1" applyFont="1" applyFill="1"/>
    <xf numFmtId="0" fontId="0" fillId="0" borderId="14" xfId="0" applyBorder="1"/>
    <xf numFmtId="0" fontId="0" fillId="0" borderId="16" xfId="0" applyBorder="1"/>
    <xf numFmtId="0" fontId="0" fillId="0" borderId="15" xfId="0" applyBorder="1"/>
    <xf numFmtId="0" fontId="0" fillId="0" borderId="18" xfId="0" applyBorder="1"/>
    <xf numFmtId="165" fontId="0" fillId="0" borderId="19" xfId="0" applyNumberFormat="1" applyBorder="1"/>
    <xf numFmtId="0" fontId="0" fillId="0" borderId="21" xfId="0" applyBorder="1"/>
    <xf numFmtId="0" fontId="0" fillId="0" borderId="22" xfId="0" applyBorder="1"/>
    <xf numFmtId="0" fontId="0" fillId="0" borderId="0" xfId="0" applyBorder="1"/>
    <xf numFmtId="0" fontId="0" fillId="0" borderId="21" xfId="0" applyFill="1" applyBorder="1"/>
    <xf numFmtId="165" fontId="0" fillId="0" borderId="0" xfId="0" applyNumberFormat="1" applyBorder="1"/>
    <xf numFmtId="166" fontId="27" fillId="0" borderId="0" xfId="0" applyNumberFormat="1" applyFont="1" applyBorder="1"/>
    <xf numFmtId="166" fontId="0" fillId="0" borderId="0" xfId="0" applyNumberFormat="1" applyBorder="1"/>
    <xf numFmtId="165" fontId="0" fillId="0" borderId="23" xfId="0" applyNumberFormat="1" applyBorder="1"/>
    <xf numFmtId="166" fontId="27" fillId="0" borderId="23" xfId="0" applyNumberFormat="1" applyFont="1" applyBorder="1"/>
    <xf numFmtId="166" fontId="0" fillId="0" borderId="23" xfId="0" applyNumberFormat="1" applyBorder="1"/>
    <xf numFmtId="2" fontId="0" fillId="0" borderId="20" xfId="0" applyNumberFormat="1" applyBorder="1"/>
    <xf numFmtId="2" fontId="0" fillId="0" borderId="23" xfId="0" applyNumberFormat="1" applyBorder="1"/>
    <xf numFmtId="165" fontId="0" fillId="0" borderId="14" xfId="0" applyNumberFormat="1" applyBorder="1"/>
    <xf numFmtId="2" fontId="0" fillId="0" borderId="18" xfId="0" applyNumberFormat="1" applyBorder="1"/>
    <xf numFmtId="2" fontId="0" fillId="0" borderId="15" xfId="0" applyNumberFormat="1" applyBorder="1"/>
    <xf numFmtId="165" fontId="0" fillId="0" borderId="21" xfId="0" applyNumberFormat="1" applyBorder="1"/>
    <xf numFmtId="2" fontId="0" fillId="0" borderId="0" xfId="0" applyNumberFormat="1" applyBorder="1"/>
    <xf numFmtId="2" fontId="0" fillId="0" borderId="22" xfId="0" applyNumberFormat="1" applyBorder="1"/>
    <xf numFmtId="165" fontId="0" fillId="0" borderId="16" xfId="0" applyNumberFormat="1" applyBorder="1"/>
    <xf numFmtId="165" fontId="0" fillId="0" borderId="18" xfId="0" applyNumberFormat="1" applyBorder="1"/>
    <xf numFmtId="166" fontId="27" fillId="0" borderId="18" xfId="0" applyNumberFormat="1" applyFont="1" applyBorder="1"/>
    <xf numFmtId="166" fontId="0" fillId="0" borderId="18" xfId="0" applyNumberFormat="1" applyBorder="1"/>
    <xf numFmtId="0" fontId="0" fillId="0" borderId="13" xfId="0" applyBorder="1" applyAlignment="1">
      <alignment horizontal="left"/>
    </xf>
    <xf numFmtId="0" fontId="0" fillId="37" borderId="25" xfId="0" applyFill="1" applyBorder="1"/>
    <xf numFmtId="164" fontId="0" fillId="0" borderId="21" xfId="0" applyNumberFormat="1" applyBorder="1"/>
    <xf numFmtId="0" fontId="28" fillId="37" borderId="24" xfId="0" applyFont="1" applyFill="1" applyBorder="1"/>
    <xf numFmtId="1" fontId="0" fillId="0" borderId="0" xfId="0" applyNumberFormat="1"/>
    <xf numFmtId="1" fontId="0" fillId="0" borderId="0" xfId="0" applyNumberFormat="1" applyBorder="1"/>
    <xf numFmtId="1" fontId="19" fillId="0" borderId="0" xfId="0" applyNumberFormat="1" applyFont="1"/>
    <xf numFmtId="0" fontId="26" fillId="0" borderId="18" xfId="0" applyFont="1" applyFill="1" applyBorder="1"/>
    <xf numFmtId="0" fontId="0" fillId="0" borderId="10" xfId="0" applyFill="1" applyBorder="1"/>
    <xf numFmtId="0" fontId="0" fillId="0" borderId="17" xfId="0" applyFill="1" applyBorder="1"/>
    <xf numFmtId="1" fontId="0" fillId="0" borderId="23" xfId="0" applyNumberFormat="1" applyBorder="1"/>
    <xf numFmtId="1" fontId="0" fillId="0" borderId="10" xfId="0" applyNumberFormat="1" applyBorder="1"/>
    <xf numFmtId="2" fontId="18" fillId="35" borderId="10" xfId="0" applyNumberFormat="1" applyFont="1" applyFill="1" applyBorder="1"/>
    <xf numFmtId="2" fontId="25" fillId="39" borderId="10" xfId="0" applyNumberFormat="1" applyFont="1" applyFill="1" applyBorder="1"/>
    <xf numFmtId="2" fontId="18" fillId="35" borderId="0" xfId="0" applyNumberFormat="1" applyFont="1" applyFill="1" applyBorder="1"/>
    <xf numFmtId="14" fontId="17" fillId="37" borderId="0" xfId="0" applyNumberFormat="1" applyFont="1" applyFill="1"/>
    <xf numFmtId="0" fontId="17" fillId="37" borderId="0" xfId="0" applyFont="1" applyFill="1"/>
    <xf numFmtId="164" fontId="17" fillId="37" borderId="0" xfId="0" applyNumberFormat="1" applyFont="1" applyFill="1"/>
    <xf numFmtId="2" fontId="0" fillId="0" borderId="17" xfId="0" applyNumberFormat="1" applyBorder="1"/>
    <xf numFmtId="164" fontId="0" fillId="0" borderId="16" xfId="0" applyNumberFormat="1" applyBorder="1"/>
    <xf numFmtId="2" fontId="0" fillId="0" borderId="10" xfId="0" applyNumberFormat="1" applyBorder="1"/>
    <xf numFmtId="164" fontId="29" fillId="37" borderId="14" xfId="0" applyNumberFormat="1" applyFont="1" applyFill="1" applyBorder="1"/>
    <xf numFmtId="2" fontId="29" fillId="37" borderId="18" xfId="0" applyNumberFormat="1" applyFont="1" applyFill="1" applyBorder="1"/>
    <xf numFmtId="0" fontId="29" fillId="37" borderId="18" xfId="0" applyFont="1" applyFill="1" applyBorder="1"/>
    <xf numFmtId="1" fontId="29" fillId="37" borderId="18" xfId="0" applyNumberFormat="1" applyFont="1" applyFill="1" applyBorder="1"/>
    <xf numFmtId="2" fontId="29" fillId="37" borderId="15" xfId="0" applyNumberFormat="1" applyFont="1" applyFill="1" applyBorder="1"/>
    <xf numFmtId="165" fontId="0" fillId="0" borderId="10" xfId="0" applyNumberFormat="1" applyBorder="1"/>
    <xf numFmtId="166" fontId="27" fillId="0" borderId="10" xfId="0" applyNumberFormat="1" applyFont="1" applyBorder="1"/>
    <xf numFmtId="166" fontId="0" fillId="0" borderId="10" xfId="0" applyNumberFormat="1" applyBorder="1"/>
    <xf numFmtId="9" fontId="18" fillId="38" borderId="0" xfId="0" applyNumberFormat="1" applyFont="1" applyFill="1"/>
    <xf numFmtId="167" fontId="18" fillId="38" borderId="0" xfId="0" applyNumberFormat="1" applyFont="1" applyFill="1"/>
    <xf numFmtId="0" fontId="0" fillId="0" borderId="0" xfId="0" applyAlignment="1">
      <alignment horizontal="right"/>
    </xf>
    <xf numFmtId="9" fontId="0" fillId="0" borderId="0" xfId="0" applyNumberFormat="1"/>
    <xf numFmtId="0" fontId="0" fillId="0" borderId="26" xfId="0" applyBorder="1"/>
    <xf numFmtId="0" fontId="0" fillId="0" borderId="26" xfId="0" applyBorder="1" applyAlignment="1">
      <alignment horizontal="right"/>
    </xf>
    <xf numFmtId="2" fontId="0" fillId="0" borderId="26" xfId="0" applyNumberFormat="1" applyBorder="1"/>
    <xf numFmtId="9" fontId="0" fillId="0" borderId="26" xfId="0" applyNumberFormat="1" applyBorder="1"/>
    <xf numFmtId="0" fontId="17" fillId="37" borderId="26" xfId="0" applyFont="1" applyFill="1" applyBorder="1" applyAlignment="1">
      <alignment horizontal="left"/>
    </xf>
    <xf numFmtId="0" fontId="17" fillId="37" borderId="26" xfId="0" applyFont="1" applyFill="1" applyBorder="1"/>
    <xf numFmtId="9" fontId="17" fillId="37" borderId="26" xfId="0" applyNumberFormat="1" applyFont="1" applyFill="1" applyBorder="1"/>
    <xf numFmtId="0" fontId="0" fillId="36" borderId="26" xfId="0" applyFill="1" applyBorder="1" applyAlignment="1">
      <alignment horizontal="right"/>
    </xf>
    <xf numFmtId="2" fontId="0" fillId="36" borderId="26" xfId="0" applyNumberFormat="1" applyFill="1" applyBorder="1"/>
    <xf numFmtId="0" fontId="0" fillId="36" borderId="26" xfId="0" applyFill="1" applyBorder="1"/>
    <xf numFmtId="9" fontId="0" fillId="36" borderId="26" xfId="0" applyNumberFormat="1" applyFill="1" applyBorder="1"/>
    <xf numFmtId="167" fontId="0" fillId="0" borderId="26" xfId="0" applyNumberFormat="1" applyBorder="1"/>
    <xf numFmtId="167" fontId="0" fillId="36" borderId="26" xfId="0" applyNumberFormat="1" applyFill="1" applyBorder="1"/>
    <xf numFmtId="1" fontId="28" fillId="36" borderId="10" xfId="0" applyNumberFormat="1" applyFont="1" applyFill="1" applyBorder="1"/>
    <xf numFmtId="1" fontId="28" fillId="36" borderId="0" xfId="0" applyNumberFormat="1" applyFont="1" applyFill="1" applyBorder="1"/>
    <xf numFmtId="1" fontId="27" fillId="0" borderId="0" xfId="0" applyNumberFormat="1" applyFont="1"/>
    <xf numFmtId="1" fontId="27" fillId="0" borderId="10" xfId="0" applyNumberFormat="1" applyFont="1" applyBorder="1"/>
    <xf numFmtId="0" fontId="32" fillId="36" borderId="0" xfId="0" applyFont="1" applyFill="1"/>
    <xf numFmtId="1" fontId="32" fillId="36" borderId="0" xfId="0" applyNumberFormat="1" applyFont="1" applyFill="1"/>
    <xf numFmtId="1" fontId="32" fillId="36" borderId="10" xfId="0" applyNumberFormat="1" applyFont="1" applyFill="1" applyBorder="1"/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0" fontId="0" fillId="35" borderId="0" xfId="0" applyFill="1" applyAlignment="1">
      <alignment horizontal="center"/>
    </xf>
    <xf numFmtId="165" fontId="0" fillId="35" borderId="0" xfId="0" applyNumberFormat="1" applyFill="1" applyAlignment="1">
      <alignment horizontal="center"/>
    </xf>
    <xf numFmtId="0" fontId="0" fillId="0" borderId="27" xfId="0" applyBorder="1" applyAlignment="1">
      <alignment horizontal="center"/>
    </xf>
    <xf numFmtId="165" fontId="0" fillId="0" borderId="27" xfId="0" applyNumberFormat="1" applyBorder="1" applyAlignment="1">
      <alignment horizontal="center"/>
    </xf>
    <xf numFmtId="0" fontId="0" fillId="35" borderId="27" xfId="0" applyFill="1" applyBorder="1" applyAlignment="1">
      <alignment horizontal="center"/>
    </xf>
    <xf numFmtId="165" fontId="0" fillId="35" borderId="27" xfId="0" applyNumberFormat="1" applyFill="1" applyBorder="1" applyAlignment="1">
      <alignment horizontal="center"/>
    </xf>
    <xf numFmtId="0" fontId="33" fillId="37" borderId="0" xfId="42" applyFill="1" applyAlignment="1">
      <alignment horizontal="center"/>
    </xf>
    <xf numFmtId="165" fontId="33" fillId="37" borderId="0" xfId="42" applyNumberFormat="1" applyFill="1" applyAlignment="1">
      <alignment horizontal="center"/>
    </xf>
    <xf numFmtId="165" fontId="0" fillId="0" borderId="0" xfId="0" applyNumberFormat="1"/>
    <xf numFmtId="0" fontId="26" fillId="40" borderId="0" xfId="0" applyFont="1" applyFill="1"/>
    <xf numFmtId="0" fontId="26" fillId="0" borderId="0" xfId="0" applyFont="1" applyFill="1"/>
    <xf numFmtId="0" fontId="14" fillId="37" borderId="0" xfId="0" applyFont="1" applyFill="1"/>
    <xf numFmtId="2" fontId="24" fillId="37" borderId="0" xfId="0" applyNumberFormat="1" applyFont="1" applyFill="1"/>
    <xf numFmtId="2" fontId="34" fillId="37" borderId="0" xfId="0" applyNumberFormat="1" applyFont="1" applyFill="1"/>
    <xf numFmtId="2" fontId="35" fillId="37" borderId="0" xfId="0" applyNumberFormat="1" applyFont="1" applyFill="1"/>
    <xf numFmtId="1" fontId="36" fillId="37" borderId="0" xfId="0" applyNumberFormat="1" applyFont="1" applyFill="1" applyBorder="1"/>
    <xf numFmtId="1" fontId="36" fillId="0" borderId="0" xfId="0" applyNumberFormat="1" applyFont="1" applyFill="1" applyBorder="1"/>
    <xf numFmtId="1" fontId="36" fillId="0" borderId="0" xfId="0" applyNumberFormat="1" applyFont="1" applyFill="1"/>
    <xf numFmtId="1" fontId="36" fillId="0" borderId="10" xfId="0" applyNumberFormat="1" applyFont="1" applyFill="1" applyBorder="1"/>
    <xf numFmtId="0" fontId="0" fillId="34" borderId="12" xfId="0" applyFill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FFFFCC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301114488161207E-2"/>
          <c:y val="3.5894344726511818E-2"/>
          <c:w val="0.89758763683812881"/>
          <c:h val="0.87859540829881366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yVal>
            <c:numRef>
              <c:f>'2021'!$X$17:$X$381</c:f>
              <c:numCache>
                <c:formatCode>0.00</c:formatCode>
                <c:ptCount val="365"/>
                <c:pt idx="0">
                  <c:v>13.639539899999999</c:v>
                </c:pt>
                <c:pt idx="1">
                  <c:v>13.786068799999999</c:v>
                </c:pt>
                <c:pt idx="2">
                  <c:v>15.821899099999998</c:v>
                </c:pt>
                <c:pt idx="3">
                  <c:v>17.425987200000002</c:v>
                </c:pt>
                <c:pt idx="4">
                  <c:v>16.893460300000001</c:v>
                </c:pt>
                <c:pt idx="5">
                  <c:v>19.429244899999997</c:v>
                </c:pt>
                <c:pt idx="6">
                  <c:v>13.8836578</c:v>
                </c:pt>
                <c:pt idx="7">
                  <c:v>10.358155499999999</c:v>
                </c:pt>
                <c:pt idx="8">
                  <c:v>13.153135200000001</c:v>
                </c:pt>
                <c:pt idx="9">
                  <c:v>13.618907699999999</c:v>
                </c:pt>
                <c:pt idx="10">
                  <c:v>14.658458999999999</c:v>
                </c:pt>
                <c:pt idx="11">
                  <c:v>17.3780219</c:v>
                </c:pt>
                <c:pt idx="12">
                  <c:v>12.2862951</c:v>
                </c:pt>
                <c:pt idx="13">
                  <c:v>13.301357400000001</c:v>
                </c:pt>
                <c:pt idx="14">
                  <c:v>13.484266400000001</c:v>
                </c:pt>
                <c:pt idx="15">
                  <c:v>16.478820899999999</c:v>
                </c:pt>
                <c:pt idx="16">
                  <c:v>17.212110900000003</c:v>
                </c:pt>
                <c:pt idx="17">
                  <c:v>13.4004791</c:v>
                </c:pt>
                <c:pt idx="18">
                  <c:v>10.163840200000001</c:v>
                </c:pt>
                <c:pt idx="19">
                  <c:v>11.912754</c:v>
                </c:pt>
                <c:pt idx="20">
                  <c:v>10.6811905</c:v>
                </c:pt>
                <c:pt idx="21">
                  <c:v>9.8009647000000015</c:v>
                </c:pt>
                <c:pt idx="22">
                  <c:v>10.597302000000001</c:v>
                </c:pt>
                <c:pt idx="23">
                  <c:v>9.7098678000000014</c:v>
                </c:pt>
                <c:pt idx="24">
                  <c:v>17.360401600000003</c:v>
                </c:pt>
                <c:pt idx="25">
                  <c:v>14.887193100000001</c:v>
                </c:pt>
                <c:pt idx="26">
                  <c:v>16.592153800000002</c:v>
                </c:pt>
                <c:pt idx="27">
                  <c:v>11.391875500000001</c:v>
                </c:pt>
                <c:pt idx="28">
                  <c:v>9.9636338000000002</c:v>
                </c:pt>
                <c:pt idx="29">
                  <c:v>10.7910273</c:v>
                </c:pt>
                <c:pt idx="30">
                  <c:v>9.9253958000000004</c:v>
                </c:pt>
                <c:pt idx="31">
                  <c:v>12.668242100000001</c:v>
                </c:pt>
                <c:pt idx="32">
                  <c:v>13.781483</c:v>
                </c:pt>
                <c:pt idx="33">
                  <c:v>12.402965399999999</c:v>
                </c:pt>
                <c:pt idx="34">
                  <c:v>13.033197100000001</c:v>
                </c:pt>
                <c:pt idx="35">
                  <c:v>11.5867924</c:v>
                </c:pt>
                <c:pt idx="36">
                  <c:v>12.406905700000001</c:v>
                </c:pt>
                <c:pt idx="37">
                  <c:v>14.658357599999999</c:v>
                </c:pt>
                <c:pt idx="38">
                  <c:v>10.584496099999999</c:v>
                </c:pt>
                <c:pt idx="39">
                  <c:v>13.349090700000001</c:v>
                </c:pt>
                <c:pt idx="40">
                  <c:v>21.833377800000001</c:v>
                </c:pt>
                <c:pt idx="41">
                  <c:v>17.912980900000001</c:v>
                </c:pt>
                <c:pt idx="42">
                  <c:v>23.139889</c:v>
                </c:pt>
                <c:pt idx="43">
                  <c:v>20.696125800000001</c:v>
                </c:pt>
                <c:pt idx="44">
                  <c:v>18.060590299999998</c:v>
                </c:pt>
                <c:pt idx="45">
                  <c:v>16.246732000000002</c:v>
                </c:pt>
                <c:pt idx="46">
                  <c:v>6.2669002000000003</c:v>
                </c:pt>
                <c:pt idx="47">
                  <c:v>9.0916594999999987</c:v>
                </c:pt>
                <c:pt idx="48">
                  <c:v>13.107378700000002</c:v>
                </c:pt>
                <c:pt idx="49">
                  <c:v>5.9332715000000009</c:v>
                </c:pt>
                <c:pt idx="50">
                  <c:v>6.3539833000000003</c:v>
                </c:pt>
                <c:pt idx="51">
                  <c:v>7.3256463000000016</c:v>
                </c:pt>
                <c:pt idx="52">
                  <c:v>9.1364605000000019</c:v>
                </c:pt>
                <c:pt idx="53">
                  <c:v>8.2801226999999979</c:v>
                </c:pt>
                <c:pt idx="54">
                  <c:v>6.1466033000000007</c:v>
                </c:pt>
                <c:pt idx="55">
                  <c:v>5.9485145000000017</c:v>
                </c:pt>
                <c:pt idx="56">
                  <c:v>5.2859575999999997</c:v>
                </c:pt>
                <c:pt idx="57">
                  <c:v>6.5173323000000005</c:v>
                </c:pt>
                <c:pt idx="58">
                  <c:v>12.197426399999999</c:v>
                </c:pt>
                <c:pt idx="59">
                  <c:v>9.7535034000000014</c:v>
                </c:pt>
                <c:pt idx="60">
                  <c:v>6.1180251000000005</c:v>
                </c:pt>
                <c:pt idx="61">
                  <c:v>8.8956015999999991</c:v>
                </c:pt>
                <c:pt idx="62">
                  <c:v>6.4653485000000011</c:v>
                </c:pt>
                <c:pt idx="63">
                  <c:v>16.158773699999998</c:v>
                </c:pt>
                <c:pt idx="64">
                  <c:v>9.2957093000000004</c:v>
                </c:pt>
                <c:pt idx="65">
                  <c:v>12.7483868</c:v>
                </c:pt>
                <c:pt idx="66">
                  <c:v>6.0657978000000004</c:v>
                </c:pt>
                <c:pt idx="67">
                  <c:v>6.6906150000000011</c:v>
                </c:pt>
                <c:pt idx="68">
                  <c:v>5.7339701000000005</c:v>
                </c:pt>
                <c:pt idx="69">
                  <c:v>8.5501161999999997</c:v>
                </c:pt>
                <c:pt idx="70">
                  <c:v>5.7061583000000002</c:v>
                </c:pt>
                <c:pt idx="71">
                  <c:v>9.1403379000000005</c:v>
                </c:pt>
                <c:pt idx="72">
                  <c:v>7.7505262999999998</c:v>
                </c:pt>
                <c:pt idx="73">
                  <c:v>11.0991579</c:v>
                </c:pt>
                <c:pt idx="74">
                  <c:v>8.120935900000001</c:v>
                </c:pt>
                <c:pt idx="75">
                  <c:v>11.118554400000001</c:v>
                </c:pt>
                <c:pt idx="76">
                  <c:v>10.605176400000001</c:v>
                </c:pt>
                <c:pt idx="77">
                  <c:v>9.3842014999999996</c:v>
                </c:pt>
                <c:pt idx="78">
                  <c:v>12.0485509</c:v>
                </c:pt>
                <c:pt idx="79">
                  <c:v>7.8887943000000007</c:v>
                </c:pt>
                <c:pt idx="80">
                  <c:v>6.5191040999999998</c:v>
                </c:pt>
                <c:pt idx="81">
                  <c:v>2.6772123000000008</c:v>
                </c:pt>
                <c:pt idx="82">
                  <c:v>1.9828401000000007</c:v>
                </c:pt>
                <c:pt idx="83">
                  <c:v>3.5439890999999997</c:v>
                </c:pt>
                <c:pt idx="84">
                  <c:v>2.1446813000000007</c:v>
                </c:pt>
                <c:pt idx="85">
                  <c:v>1.7872900000000413E-2</c:v>
                </c:pt>
                <c:pt idx="86">
                  <c:v>3.5228520999999997</c:v>
                </c:pt>
                <c:pt idx="87">
                  <c:v>1.3886236000000007</c:v>
                </c:pt>
                <c:pt idx="88">
                  <c:v>1.2247495000000006</c:v>
                </c:pt>
                <c:pt idx="89">
                  <c:v>-0.76831080000000007</c:v>
                </c:pt>
                <c:pt idx="90">
                  <c:v>0.80330229999999947</c:v>
                </c:pt>
                <c:pt idx="91">
                  <c:v>-1.0531967</c:v>
                </c:pt>
                <c:pt idx="92">
                  <c:v>3.7328361000000001</c:v>
                </c:pt>
                <c:pt idx="93">
                  <c:v>3.8768174000000002</c:v>
                </c:pt>
                <c:pt idx="94">
                  <c:v>3.6977599000000003</c:v>
                </c:pt>
                <c:pt idx="95">
                  <c:v>6.1722942999999999</c:v>
                </c:pt>
                <c:pt idx="96">
                  <c:v>6.4891821000000007</c:v>
                </c:pt>
                <c:pt idx="97">
                  <c:v>1.2777052999999992</c:v>
                </c:pt>
                <c:pt idx="98">
                  <c:v>3.4103729999999999</c:v>
                </c:pt>
                <c:pt idx="99">
                  <c:v>1.1845181</c:v>
                </c:pt>
                <c:pt idx="100">
                  <c:v>2.0094157999999998</c:v>
                </c:pt>
                <c:pt idx="101">
                  <c:v>4.1682951999999993</c:v>
                </c:pt>
                <c:pt idx="102">
                  <c:v>2.1821918999999994</c:v>
                </c:pt>
                <c:pt idx="103">
                  <c:v>1.9183839999999996</c:v>
                </c:pt>
                <c:pt idx="104">
                  <c:v>2.3645137000000007</c:v>
                </c:pt>
                <c:pt idx="105">
                  <c:v>0.74212520000000026</c:v>
                </c:pt>
                <c:pt idx="106">
                  <c:v>0.20666340000000005</c:v>
                </c:pt>
                <c:pt idx="107">
                  <c:v>4.6431826000000003</c:v>
                </c:pt>
                <c:pt idx="108">
                  <c:v>3.8970180999999999</c:v>
                </c:pt>
                <c:pt idx="109">
                  <c:v>-0.56236730000000001</c:v>
                </c:pt>
                <c:pt idx="110">
                  <c:v>-0.21440719999999924</c:v>
                </c:pt>
                <c:pt idx="111">
                  <c:v>-1.9713212000000002</c:v>
                </c:pt>
                <c:pt idx="112">
                  <c:v>-6.2083903000000005</c:v>
                </c:pt>
                <c:pt idx="113">
                  <c:v>-17.237703799999998</c:v>
                </c:pt>
                <c:pt idx="114">
                  <c:v>-20.615333</c:v>
                </c:pt>
                <c:pt idx="115">
                  <c:v>-2.9811220999999999</c:v>
                </c:pt>
                <c:pt idx="116">
                  <c:v>-14.2416202</c:v>
                </c:pt>
                <c:pt idx="117">
                  <c:v>0.27506450000000005</c:v>
                </c:pt>
                <c:pt idx="118">
                  <c:v>1.5173573999999999</c:v>
                </c:pt>
                <c:pt idx="119">
                  <c:v>4.0496370000000006</c:v>
                </c:pt>
                <c:pt idx="120">
                  <c:v>4.6388141999999988</c:v>
                </c:pt>
                <c:pt idx="121">
                  <c:v>3.0575920000000005</c:v>
                </c:pt>
                <c:pt idx="122">
                  <c:v>-3.2969105999999995</c:v>
                </c:pt>
                <c:pt idx="123">
                  <c:v>-1.5502583999999993</c:v>
                </c:pt>
                <c:pt idx="124">
                  <c:v>-1.3781257999999998</c:v>
                </c:pt>
                <c:pt idx="125">
                  <c:v>2.7957022</c:v>
                </c:pt>
                <c:pt idx="126">
                  <c:v>4.7537675000000004</c:v>
                </c:pt>
                <c:pt idx="127">
                  <c:v>-4.0565992</c:v>
                </c:pt>
                <c:pt idx="128">
                  <c:v>-2.4282973000000005</c:v>
                </c:pt>
                <c:pt idx="129">
                  <c:v>2.4873471999999999</c:v>
                </c:pt>
                <c:pt idx="130">
                  <c:v>2.5476166</c:v>
                </c:pt>
                <c:pt idx="131">
                  <c:v>-2.1334293999999998</c:v>
                </c:pt>
                <c:pt idx="132">
                  <c:v>0.55243360000000008</c:v>
                </c:pt>
                <c:pt idx="133">
                  <c:v>-3.0252397999999996</c:v>
                </c:pt>
                <c:pt idx="134">
                  <c:v>-0.37587370000000009</c:v>
                </c:pt>
                <c:pt idx="135">
                  <c:v>4.7949839000000001</c:v>
                </c:pt>
                <c:pt idx="136">
                  <c:v>2.2154283000000001</c:v>
                </c:pt>
                <c:pt idx="137">
                  <c:v>-4.7320352000000003</c:v>
                </c:pt>
                <c:pt idx="138">
                  <c:v>-1.0753496000000005</c:v>
                </c:pt>
                <c:pt idx="139">
                  <c:v>-3.0383698999999997</c:v>
                </c:pt>
                <c:pt idx="140">
                  <c:v>1.6106</c:v>
                </c:pt>
                <c:pt idx="141">
                  <c:v>-3.8233107999999998</c:v>
                </c:pt>
                <c:pt idx="142">
                  <c:v>-5.4371146999999995</c:v>
                </c:pt>
                <c:pt idx="143">
                  <c:v>-1.1388349999999998</c:v>
                </c:pt>
                <c:pt idx="144">
                  <c:v>-2.159138</c:v>
                </c:pt>
                <c:pt idx="145">
                  <c:v>0.17074579999999973</c:v>
                </c:pt>
                <c:pt idx="146">
                  <c:v>-0.18601929999999989</c:v>
                </c:pt>
                <c:pt idx="147">
                  <c:v>-6.1602127000000007</c:v>
                </c:pt>
                <c:pt idx="148">
                  <c:v>-5.2100527999999997</c:v>
                </c:pt>
                <c:pt idx="149">
                  <c:v>-6.1081533999999991</c:v>
                </c:pt>
                <c:pt idx="150">
                  <c:v>-5.6349909</c:v>
                </c:pt>
                <c:pt idx="151">
                  <c:v>-5.7042599000000003</c:v>
                </c:pt>
                <c:pt idx="152">
                  <c:v>-2.2831169</c:v>
                </c:pt>
                <c:pt idx="153">
                  <c:v>-2.4951978000000001</c:v>
                </c:pt>
                <c:pt idx="154">
                  <c:v>-1.9813431000000001</c:v>
                </c:pt>
                <c:pt idx="155">
                  <c:v>0.77136999999999967</c:v>
                </c:pt>
                <c:pt idx="156">
                  <c:v>-3.6227031000000003</c:v>
                </c:pt>
                <c:pt idx="157">
                  <c:v>-4.0882022999999998</c:v>
                </c:pt>
                <c:pt idx="158">
                  <c:v>-1.3662579000000004</c:v>
                </c:pt>
                <c:pt idx="159">
                  <c:v>-3.2620566000000002</c:v>
                </c:pt>
                <c:pt idx="160">
                  <c:v>-4.1864815999999996</c:v>
                </c:pt>
                <c:pt idx="161">
                  <c:v>-5.1611722000000002</c:v>
                </c:pt>
                <c:pt idx="162">
                  <c:v>-4.5437767000000004</c:v>
                </c:pt>
                <c:pt idx="163">
                  <c:v>-4.8540101</c:v>
                </c:pt>
                <c:pt idx="164">
                  <c:v>-5.4025353999999997</c:v>
                </c:pt>
                <c:pt idx="165">
                  <c:v>-5.3641103000000001</c:v>
                </c:pt>
                <c:pt idx="166">
                  <c:v>-5.8636982</c:v>
                </c:pt>
                <c:pt idx="167">
                  <c:v>-4.5154304999999999</c:v>
                </c:pt>
                <c:pt idx="168">
                  <c:v>-1.4534865000000003</c:v>
                </c:pt>
                <c:pt idx="169">
                  <c:v>-4.5831655999999992</c:v>
                </c:pt>
                <c:pt idx="170">
                  <c:v>3.1484922000000002</c:v>
                </c:pt>
                <c:pt idx="171">
                  <c:v>-3.4172663999999999</c:v>
                </c:pt>
                <c:pt idx="172">
                  <c:v>-3.3767456999999999</c:v>
                </c:pt>
                <c:pt idx="173">
                  <c:v>-2.6676194999999998</c:v>
                </c:pt>
                <c:pt idx="174">
                  <c:v>-2.2462627000000004</c:v>
                </c:pt>
                <c:pt idx="175">
                  <c:v>0.4052488000000003</c:v>
                </c:pt>
                <c:pt idx="176">
                  <c:v>-5.2640381000000005</c:v>
                </c:pt>
                <c:pt idx="177">
                  <c:v>-1.0696527999999996</c:v>
                </c:pt>
                <c:pt idx="178">
                  <c:v>-0.15637140000000027</c:v>
                </c:pt>
                <c:pt idx="179">
                  <c:v>0.55075490000000027</c:v>
                </c:pt>
                <c:pt idx="180">
                  <c:v>0.30988649999999973</c:v>
                </c:pt>
                <c:pt idx="181">
                  <c:v>-1.5736840999999999</c:v>
                </c:pt>
                <c:pt idx="182">
                  <c:v>-4.7045675999999998</c:v>
                </c:pt>
                <c:pt idx="183">
                  <c:v>-0.87030480000000043</c:v>
                </c:pt>
                <c:pt idx="184">
                  <c:v>0.36075420000000014</c:v>
                </c:pt>
                <c:pt idx="185">
                  <c:v>0.10653690000000005</c:v>
                </c:pt>
                <c:pt idx="186">
                  <c:v>2.2699417999999998</c:v>
                </c:pt>
                <c:pt idx="187">
                  <c:v>-3.1743209000000001</c:v>
                </c:pt>
                <c:pt idx="188">
                  <c:v>0.70956909999999995</c:v>
                </c:pt>
                <c:pt idx="189">
                  <c:v>-3.3172790000000001</c:v>
                </c:pt>
                <c:pt idx="190">
                  <c:v>-3.2772141999999995</c:v>
                </c:pt>
                <c:pt idx="191">
                  <c:v>-3.4357924000000004</c:v>
                </c:pt>
                <c:pt idx="192">
                  <c:v>-2.3004521999999996</c:v>
                </c:pt>
                <c:pt idx="193">
                  <c:v>1.6702882999999997</c:v>
                </c:pt>
                <c:pt idx="194">
                  <c:v>-0.78663870000000014</c:v>
                </c:pt>
                <c:pt idx="195">
                  <c:v>1.6869228999999999</c:v>
                </c:pt>
                <c:pt idx="196">
                  <c:v>-1.7578172000000003</c:v>
                </c:pt>
                <c:pt idx="197">
                  <c:v>-5.5171363000000007</c:v>
                </c:pt>
                <c:pt idx="198">
                  <c:v>-3.6774293</c:v>
                </c:pt>
                <c:pt idx="199">
                  <c:v>-5.0085293000000002</c:v>
                </c:pt>
                <c:pt idx="200">
                  <c:v>-5.0526933999999999</c:v>
                </c:pt>
                <c:pt idx="201">
                  <c:v>-5.0814371000000005</c:v>
                </c:pt>
                <c:pt idx="202">
                  <c:v>-3.2219598</c:v>
                </c:pt>
                <c:pt idx="203">
                  <c:v>-4.3478418000000003</c:v>
                </c:pt>
                <c:pt idx="204">
                  <c:v>1.7464875</c:v>
                </c:pt>
                <c:pt idx="205">
                  <c:v>2.7185638999999995</c:v>
                </c:pt>
                <c:pt idx="206">
                  <c:v>3.8400958000000003</c:v>
                </c:pt>
                <c:pt idx="207">
                  <c:v>-2.9722053000000002</c:v>
                </c:pt>
                <c:pt idx="208">
                  <c:v>-2.0471225000000004</c:v>
                </c:pt>
                <c:pt idx="209">
                  <c:v>-3.6999047000000003</c:v>
                </c:pt>
                <c:pt idx="210">
                  <c:v>-0.31915529999999981</c:v>
                </c:pt>
                <c:pt idx="211">
                  <c:v>-1.7526812000000001</c:v>
                </c:pt>
                <c:pt idx="212">
                  <c:v>3.1172070999999999</c:v>
                </c:pt>
                <c:pt idx="213">
                  <c:v>0.65170529999999971</c:v>
                </c:pt>
                <c:pt idx="214">
                  <c:v>0.80556570000000005</c:v>
                </c:pt>
                <c:pt idx="215">
                  <c:v>1.8017832</c:v>
                </c:pt>
                <c:pt idx="216">
                  <c:v>1.3294644</c:v>
                </c:pt>
                <c:pt idx="217">
                  <c:v>-3.2699705999999997</c:v>
                </c:pt>
                <c:pt idx="218">
                  <c:v>4.6304204000000002</c:v>
                </c:pt>
                <c:pt idx="219">
                  <c:v>-2.8220866</c:v>
                </c:pt>
                <c:pt idx="220">
                  <c:v>-0.80488960000000009</c:v>
                </c:pt>
                <c:pt idx="221">
                  <c:v>-1.4485193000000001</c:v>
                </c:pt>
                <c:pt idx="222">
                  <c:v>-3.9830257999999996</c:v>
                </c:pt>
                <c:pt idx="223">
                  <c:v>-2.2908303000000001</c:v>
                </c:pt>
                <c:pt idx="224">
                  <c:v>-1.3244047999999995</c:v>
                </c:pt>
                <c:pt idx="225">
                  <c:v>-2.9376458999999997</c:v>
                </c:pt>
                <c:pt idx="226">
                  <c:v>-0.65214229999999995</c:v>
                </c:pt>
                <c:pt idx="227">
                  <c:v>-1.3432294999999996</c:v>
                </c:pt>
                <c:pt idx="228">
                  <c:v>-4.2521127999999999</c:v>
                </c:pt>
                <c:pt idx="229">
                  <c:v>-2.6152145</c:v>
                </c:pt>
                <c:pt idx="230">
                  <c:v>-2.4503772000000001</c:v>
                </c:pt>
                <c:pt idx="231">
                  <c:v>-4.2298717999999997</c:v>
                </c:pt>
                <c:pt idx="232">
                  <c:v>-3.0623858000000004</c:v>
                </c:pt>
                <c:pt idx="233">
                  <c:v>-1.3148782999999997</c:v>
                </c:pt>
                <c:pt idx="234">
                  <c:v>-1.0876057000000001</c:v>
                </c:pt>
                <c:pt idx="235">
                  <c:v>-3.4230134999999997</c:v>
                </c:pt>
                <c:pt idx="236">
                  <c:v>-0.41102349999999976</c:v>
                </c:pt>
                <c:pt idx="237">
                  <c:v>-2.8987802</c:v>
                </c:pt>
                <c:pt idx="238">
                  <c:v>-3.1715703</c:v>
                </c:pt>
                <c:pt idx="239">
                  <c:v>-0.33836479999999991</c:v>
                </c:pt>
                <c:pt idx="240">
                  <c:v>-0.58743480000000003</c:v>
                </c:pt>
                <c:pt idx="241">
                  <c:v>-3.8475912000000001</c:v>
                </c:pt>
                <c:pt idx="242">
                  <c:v>-3.8758890000000004</c:v>
                </c:pt>
                <c:pt idx="243">
                  <c:v>-3.6764967</c:v>
                </c:pt>
                <c:pt idx="244">
                  <c:v>-3.2725436999999999</c:v>
                </c:pt>
                <c:pt idx="245">
                  <c:v>-1.3568700000000002</c:v>
                </c:pt>
                <c:pt idx="246">
                  <c:v>-3.3615504</c:v>
                </c:pt>
                <c:pt idx="247">
                  <c:v>0.16760419999999998</c:v>
                </c:pt>
                <c:pt idx="248">
                  <c:v>-1.2146029</c:v>
                </c:pt>
                <c:pt idx="249">
                  <c:v>-2.4705430000000002</c:v>
                </c:pt>
                <c:pt idx="250">
                  <c:v>-2.7071779999999999</c:v>
                </c:pt>
                <c:pt idx="251">
                  <c:v>2.5867561000000001</c:v>
                </c:pt>
                <c:pt idx="252">
                  <c:v>2.2131635999999997</c:v>
                </c:pt>
                <c:pt idx="253">
                  <c:v>1.0514828999999999</c:v>
                </c:pt>
                <c:pt idx="254">
                  <c:v>-0.98175219999999985</c:v>
                </c:pt>
                <c:pt idx="255">
                  <c:v>-2.4694734999999999</c:v>
                </c:pt>
                <c:pt idx="256">
                  <c:v>-0.18147149999999979</c:v>
                </c:pt>
                <c:pt idx="257">
                  <c:v>1.1722161000000002</c:v>
                </c:pt>
                <c:pt idx="258">
                  <c:v>0.21263889999999996</c:v>
                </c:pt>
                <c:pt idx="259">
                  <c:v>-0.55984549999999977</c:v>
                </c:pt>
                <c:pt idx="260">
                  <c:v>-0.49692280000000011</c:v>
                </c:pt>
                <c:pt idx="261">
                  <c:v>5.7315433999999996</c:v>
                </c:pt>
                <c:pt idx="262">
                  <c:v>2.6215641999999999</c:v>
                </c:pt>
                <c:pt idx="263">
                  <c:v>-0.92077519999999957</c:v>
                </c:pt>
                <c:pt idx="264">
                  <c:v>-1.2969656999999999</c:v>
                </c:pt>
                <c:pt idx="265">
                  <c:v>-0.94556270000000042</c:v>
                </c:pt>
                <c:pt idx="266">
                  <c:v>-0.78291010000000005</c:v>
                </c:pt>
                <c:pt idx="267">
                  <c:v>0.89907210000000015</c:v>
                </c:pt>
                <c:pt idx="268">
                  <c:v>1.2213389000000001</c:v>
                </c:pt>
                <c:pt idx="269">
                  <c:v>1.4680072000000002</c:v>
                </c:pt>
                <c:pt idx="270">
                  <c:v>-0.19397710000000012</c:v>
                </c:pt>
                <c:pt idx="271">
                  <c:v>0.21559799999999996</c:v>
                </c:pt>
                <c:pt idx="272">
                  <c:v>-0.7141367999999999</c:v>
                </c:pt>
                <c:pt idx="273">
                  <c:v>-0.40529899999999985</c:v>
                </c:pt>
                <c:pt idx="274">
                  <c:v>-0.63690129999999989</c:v>
                </c:pt>
                <c:pt idx="275">
                  <c:v>4.5687144999999996</c:v>
                </c:pt>
                <c:pt idx="276">
                  <c:v>3.6796139999999995</c:v>
                </c:pt>
                <c:pt idx="277">
                  <c:v>1.7323854999999999</c:v>
                </c:pt>
                <c:pt idx="278">
                  <c:v>0.88837260000000029</c:v>
                </c:pt>
                <c:pt idx="279">
                  <c:v>-0.3881701999999998</c:v>
                </c:pt>
                <c:pt idx="280">
                  <c:v>3.0085812000000001</c:v>
                </c:pt>
                <c:pt idx="281">
                  <c:v>4.1368741</c:v>
                </c:pt>
                <c:pt idx="282">
                  <c:v>2.4348501000000002</c:v>
                </c:pt>
                <c:pt idx="283">
                  <c:v>3.7913280000000005</c:v>
                </c:pt>
                <c:pt idx="284">
                  <c:v>2.2910818000000002</c:v>
                </c:pt>
                <c:pt idx="285">
                  <c:v>0.98400930000000031</c:v>
                </c:pt>
                <c:pt idx="286">
                  <c:v>5.2360090999999995</c:v>
                </c:pt>
                <c:pt idx="287">
                  <c:v>-5.1880399999999938E-2</c:v>
                </c:pt>
                <c:pt idx="288">
                  <c:v>4.762543</c:v>
                </c:pt>
                <c:pt idx="289">
                  <c:v>8.4053599000000006</c:v>
                </c:pt>
                <c:pt idx="290">
                  <c:v>6.2818811999999991</c:v>
                </c:pt>
                <c:pt idx="291">
                  <c:v>4.5122640000000001</c:v>
                </c:pt>
                <c:pt idx="292">
                  <c:v>5.1483290000000004</c:v>
                </c:pt>
                <c:pt idx="293">
                  <c:v>1.6235000000000004</c:v>
                </c:pt>
                <c:pt idx="294">
                  <c:v>4.3503779000000007</c:v>
                </c:pt>
                <c:pt idx="295">
                  <c:v>4.9124454000000002</c:v>
                </c:pt>
                <c:pt idx="296">
                  <c:v>7.8609016999999994</c:v>
                </c:pt>
                <c:pt idx="297">
                  <c:v>4.4089733000000004</c:v>
                </c:pt>
                <c:pt idx="298">
                  <c:v>5.1483175000000001</c:v>
                </c:pt>
                <c:pt idx="299">
                  <c:v>7.8650327999999998</c:v>
                </c:pt>
                <c:pt idx="300">
                  <c:v>9.0559057000000003</c:v>
                </c:pt>
                <c:pt idx="301">
                  <c:v>7.3126525000000004</c:v>
                </c:pt>
                <c:pt idx="302">
                  <c:v>10.6984011</c:v>
                </c:pt>
                <c:pt idx="303">
                  <c:v>8.2765029999999999</c:v>
                </c:pt>
                <c:pt idx="304">
                  <c:v>6.3972647999999994</c:v>
                </c:pt>
                <c:pt idx="305">
                  <c:v>7.5316588000000007</c:v>
                </c:pt>
                <c:pt idx="306">
                  <c:v>10.748241200000001</c:v>
                </c:pt>
                <c:pt idx="307">
                  <c:v>8.7356563999999999</c:v>
                </c:pt>
                <c:pt idx="308">
                  <c:v>7.5577709000000004</c:v>
                </c:pt>
                <c:pt idx="309">
                  <c:v>8.2615802000000009</c:v>
                </c:pt>
                <c:pt idx="310">
                  <c:v>12.674719400000001</c:v>
                </c:pt>
                <c:pt idx="311">
                  <c:v>8.901435300000001</c:v>
                </c:pt>
                <c:pt idx="312">
                  <c:v>10.714237599999999</c:v>
                </c:pt>
                <c:pt idx="313">
                  <c:v>10.3764517</c:v>
                </c:pt>
                <c:pt idx="314">
                  <c:v>11.889447499999999</c:v>
                </c:pt>
                <c:pt idx="315">
                  <c:v>10.448764799999999</c:v>
                </c:pt>
                <c:pt idx="316">
                  <c:v>9.9676498000000002</c:v>
                </c:pt>
                <c:pt idx="317">
                  <c:v>7.1566206999999995</c:v>
                </c:pt>
                <c:pt idx="318">
                  <c:v>9.0098830999999997</c:v>
                </c:pt>
                <c:pt idx="319">
                  <c:v>10.2649711</c:v>
                </c:pt>
                <c:pt idx="320">
                  <c:v>11.171959000000001</c:v>
                </c:pt>
                <c:pt idx="321">
                  <c:v>9.6850137000000007</c:v>
                </c:pt>
                <c:pt idx="322">
                  <c:v>14.1252707</c:v>
                </c:pt>
                <c:pt idx="323">
                  <c:v>17.395501200000002</c:v>
                </c:pt>
                <c:pt idx="324">
                  <c:v>12.6184663</c:v>
                </c:pt>
                <c:pt idx="325">
                  <c:v>12.9260579</c:v>
                </c:pt>
                <c:pt idx="326">
                  <c:v>13.4210025</c:v>
                </c:pt>
                <c:pt idx="327">
                  <c:v>11.886101099999999</c:v>
                </c:pt>
                <c:pt idx="328">
                  <c:v>15.083024100000001</c:v>
                </c:pt>
                <c:pt idx="329">
                  <c:v>11.875252499999998</c:v>
                </c:pt>
                <c:pt idx="330">
                  <c:v>5.8819233999999998</c:v>
                </c:pt>
                <c:pt idx="331">
                  <c:v>7.6374164999999996</c:v>
                </c:pt>
                <c:pt idx="332">
                  <c:v>9.9423858000000003</c:v>
                </c:pt>
                <c:pt idx="333">
                  <c:v>35.974236900000001</c:v>
                </c:pt>
                <c:pt idx="334">
                  <c:v>31.8791002</c:v>
                </c:pt>
                <c:pt idx="335">
                  <c:v>25.7602686</c:v>
                </c:pt>
                <c:pt idx="336">
                  <c:v>31.9331526</c:v>
                </c:pt>
                <c:pt idx="337">
                  <c:v>32.5936758</c:v>
                </c:pt>
                <c:pt idx="338">
                  <c:v>28.3162767</c:v>
                </c:pt>
                <c:pt idx="339">
                  <c:v>26.380889499999999</c:v>
                </c:pt>
                <c:pt idx="340">
                  <c:v>25.531928400000002</c:v>
                </c:pt>
                <c:pt idx="341">
                  <c:v>27.230112300000002</c:v>
                </c:pt>
                <c:pt idx="342">
                  <c:v>20.446246299999999</c:v>
                </c:pt>
                <c:pt idx="343">
                  <c:v>16.608376799999998</c:v>
                </c:pt>
                <c:pt idx="344">
                  <c:v>15.460903099999999</c:v>
                </c:pt>
                <c:pt idx="345">
                  <c:v>19.765015099999999</c:v>
                </c:pt>
                <c:pt idx="346">
                  <c:v>31.664559499999999</c:v>
                </c:pt>
                <c:pt idx="347">
                  <c:v>25.136348000000002</c:v>
                </c:pt>
                <c:pt idx="348">
                  <c:v>17.896464700000003</c:v>
                </c:pt>
                <c:pt idx="349">
                  <c:v>15.254120199999999</c:v>
                </c:pt>
                <c:pt idx="350">
                  <c:v>14.9863958</c:v>
                </c:pt>
                <c:pt idx="351">
                  <c:v>10.7876338</c:v>
                </c:pt>
                <c:pt idx="352">
                  <c:v>18.429296399999998</c:v>
                </c:pt>
                <c:pt idx="353">
                  <c:v>20.0823824</c:v>
                </c:pt>
                <c:pt idx="354">
                  <c:v>17.073049400000002</c:v>
                </c:pt>
                <c:pt idx="355">
                  <c:v>18.668011</c:v>
                </c:pt>
                <c:pt idx="356">
                  <c:v>13.3393041</c:v>
                </c:pt>
                <c:pt idx="357">
                  <c:v>14.288827900000001</c:v>
                </c:pt>
                <c:pt idx="358">
                  <c:v>15.927449099999999</c:v>
                </c:pt>
                <c:pt idx="359">
                  <c:v>12.7134033</c:v>
                </c:pt>
                <c:pt idx="360">
                  <c:v>11.870009899999999</c:v>
                </c:pt>
                <c:pt idx="361">
                  <c:v>9.8364353999999992</c:v>
                </c:pt>
                <c:pt idx="362">
                  <c:v>9.7564791999999994</c:v>
                </c:pt>
                <c:pt idx="363">
                  <c:v>7.7559669999999992</c:v>
                </c:pt>
                <c:pt idx="364">
                  <c:v>10.1930347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4F-477E-9662-D6BB2DFB7578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yVal>
            <c:numRef>
              <c:f>'2021'!$Z$17:$Z$381</c:f>
              <c:numCache>
                <c:formatCode>0.00</c:formatCode>
                <c:ptCount val="365"/>
                <c:pt idx="0">
                  <c:v>9.9771299999999993E-2</c:v>
                </c:pt>
                <c:pt idx="1">
                  <c:v>0.12936319999999998</c:v>
                </c:pt>
                <c:pt idx="2">
                  <c:v>0.41978969999999999</c:v>
                </c:pt>
                <c:pt idx="3">
                  <c:v>5.8515199999999996E-2</c:v>
                </c:pt>
                <c:pt idx="4">
                  <c:v>0.21436449999999996</c:v>
                </c:pt>
                <c:pt idx="5">
                  <c:v>0.56588709999999998</c:v>
                </c:pt>
                <c:pt idx="6">
                  <c:v>2.6005461999999997</c:v>
                </c:pt>
                <c:pt idx="7">
                  <c:v>5.7165732999999994</c:v>
                </c:pt>
                <c:pt idx="8">
                  <c:v>5.3082544</c:v>
                </c:pt>
                <c:pt idx="9">
                  <c:v>6.3650362999999999</c:v>
                </c:pt>
                <c:pt idx="10">
                  <c:v>4.9627610000000004</c:v>
                </c:pt>
                <c:pt idx="11">
                  <c:v>0.62299570000000004</c:v>
                </c:pt>
                <c:pt idx="12">
                  <c:v>1.8621768999999999</c:v>
                </c:pt>
                <c:pt idx="13">
                  <c:v>1.0464225999999999</c:v>
                </c:pt>
                <c:pt idx="14">
                  <c:v>0.97973359999999987</c:v>
                </c:pt>
                <c:pt idx="15">
                  <c:v>1.5517718999999999</c:v>
                </c:pt>
                <c:pt idx="16">
                  <c:v>1.7839459</c:v>
                </c:pt>
                <c:pt idx="17">
                  <c:v>4.8752465000000003</c:v>
                </c:pt>
                <c:pt idx="18">
                  <c:v>6.2066309999999989</c:v>
                </c:pt>
                <c:pt idx="19">
                  <c:v>4.7097051999999993</c:v>
                </c:pt>
                <c:pt idx="20">
                  <c:v>2.3010134999999998</c:v>
                </c:pt>
                <c:pt idx="21">
                  <c:v>3.4749040999999998</c:v>
                </c:pt>
                <c:pt idx="22">
                  <c:v>3.5916443999999998</c:v>
                </c:pt>
                <c:pt idx="23">
                  <c:v>7.8835858000000005</c:v>
                </c:pt>
                <c:pt idx="24">
                  <c:v>9.4726399999999988E-2</c:v>
                </c:pt>
                <c:pt idx="25">
                  <c:v>2.8599348999999998</c:v>
                </c:pt>
                <c:pt idx="26">
                  <c:v>0.74764300000000006</c:v>
                </c:pt>
                <c:pt idx="27">
                  <c:v>0.93495569999999995</c:v>
                </c:pt>
                <c:pt idx="28">
                  <c:v>1.9658517999999998</c:v>
                </c:pt>
                <c:pt idx="29">
                  <c:v>1.5866423000000001</c:v>
                </c:pt>
                <c:pt idx="30">
                  <c:v>4.2044049999999995</c:v>
                </c:pt>
                <c:pt idx="31">
                  <c:v>1.9459467000000001</c:v>
                </c:pt>
                <c:pt idx="32">
                  <c:v>2.9397977999999996</c:v>
                </c:pt>
                <c:pt idx="33">
                  <c:v>1.1643889999999999</c:v>
                </c:pt>
                <c:pt idx="34">
                  <c:v>3.7233828999999998</c:v>
                </c:pt>
                <c:pt idx="35">
                  <c:v>5.0006851999999995</c:v>
                </c:pt>
                <c:pt idx="36">
                  <c:v>2.3402447</c:v>
                </c:pt>
                <c:pt idx="37">
                  <c:v>2.6949079999999999</c:v>
                </c:pt>
                <c:pt idx="38">
                  <c:v>3.6956046999999996</c:v>
                </c:pt>
                <c:pt idx="39">
                  <c:v>2.7264276999999999</c:v>
                </c:pt>
                <c:pt idx="40">
                  <c:v>1.4052974000000003</c:v>
                </c:pt>
                <c:pt idx="41">
                  <c:v>6.8607862999999991</c:v>
                </c:pt>
                <c:pt idx="42">
                  <c:v>6.359926999999999</c:v>
                </c:pt>
                <c:pt idx="43">
                  <c:v>6.7466285999999993</c:v>
                </c:pt>
                <c:pt idx="44">
                  <c:v>11.3053481</c:v>
                </c:pt>
                <c:pt idx="45">
                  <c:v>6.0407711999999991</c:v>
                </c:pt>
                <c:pt idx="46">
                  <c:v>7.238863799999999</c:v>
                </c:pt>
                <c:pt idx="47">
                  <c:v>13.435125299999999</c:v>
                </c:pt>
                <c:pt idx="48">
                  <c:v>8.4280476999999987</c:v>
                </c:pt>
                <c:pt idx="49">
                  <c:v>13.968490899999999</c:v>
                </c:pt>
                <c:pt idx="50">
                  <c:v>14.095931899999998</c:v>
                </c:pt>
                <c:pt idx="51">
                  <c:v>9.3531209000000004</c:v>
                </c:pt>
                <c:pt idx="52">
                  <c:v>5.0327898999999992</c:v>
                </c:pt>
                <c:pt idx="53">
                  <c:v>10.361553300000001</c:v>
                </c:pt>
                <c:pt idx="54">
                  <c:v>9.1214463000000006</c:v>
                </c:pt>
                <c:pt idx="55">
                  <c:v>8.214471099999999</c:v>
                </c:pt>
                <c:pt idx="56">
                  <c:v>7.5842279999999995</c:v>
                </c:pt>
                <c:pt idx="57">
                  <c:v>5.5965076999999992</c:v>
                </c:pt>
                <c:pt idx="58">
                  <c:v>9.4929327999999984</c:v>
                </c:pt>
                <c:pt idx="59">
                  <c:v>13.586219799999999</c:v>
                </c:pt>
                <c:pt idx="60">
                  <c:v>10.609314899999999</c:v>
                </c:pt>
                <c:pt idx="61">
                  <c:v>5.7077023999999996</c:v>
                </c:pt>
                <c:pt idx="62">
                  <c:v>8.2126474999999992</c:v>
                </c:pt>
                <c:pt idx="63">
                  <c:v>4.2387910999999994</c:v>
                </c:pt>
                <c:pt idx="64">
                  <c:v>9.401717099999999</c:v>
                </c:pt>
                <c:pt idx="65">
                  <c:v>11.5560212</c:v>
                </c:pt>
                <c:pt idx="66">
                  <c:v>10.761590200000001</c:v>
                </c:pt>
                <c:pt idx="67">
                  <c:v>8.1194777999999985</c:v>
                </c:pt>
                <c:pt idx="68">
                  <c:v>11.7834819</c:v>
                </c:pt>
                <c:pt idx="69">
                  <c:v>2.6354253999999999</c:v>
                </c:pt>
                <c:pt idx="70">
                  <c:v>14.203560099999999</c:v>
                </c:pt>
                <c:pt idx="71">
                  <c:v>6.2280148999999998</c:v>
                </c:pt>
                <c:pt idx="72">
                  <c:v>6.4753736999999996</c:v>
                </c:pt>
                <c:pt idx="73">
                  <c:v>4.1518636999999998</c:v>
                </c:pt>
                <c:pt idx="74">
                  <c:v>6.6857584999999995</c:v>
                </c:pt>
                <c:pt idx="75">
                  <c:v>5.8402815999999991</c:v>
                </c:pt>
                <c:pt idx="76">
                  <c:v>11.272110000000001</c:v>
                </c:pt>
                <c:pt idx="77">
                  <c:v>11.3373913</c:v>
                </c:pt>
                <c:pt idx="78">
                  <c:v>15.423390700000001</c:v>
                </c:pt>
                <c:pt idx="79">
                  <c:v>8.8953600999999995</c:v>
                </c:pt>
                <c:pt idx="80">
                  <c:v>11.042815900000001</c:v>
                </c:pt>
                <c:pt idx="81">
                  <c:v>11.309537299999999</c:v>
                </c:pt>
                <c:pt idx="82">
                  <c:v>12.247544699999999</c:v>
                </c:pt>
                <c:pt idx="83">
                  <c:v>14.626565299999998</c:v>
                </c:pt>
                <c:pt idx="84">
                  <c:v>10.823133899999998</c:v>
                </c:pt>
                <c:pt idx="85">
                  <c:v>11.519900700000001</c:v>
                </c:pt>
                <c:pt idx="86">
                  <c:v>15.379159099999999</c:v>
                </c:pt>
                <c:pt idx="87">
                  <c:v>10.280490799999999</c:v>
                </c:pt>
                <c:pt idx="88">
                  <c:v>11.059773699999999</c:v>
                </c:pt>
                <c:pt idx="89">
                  <c:v>9.2229691999999996</c:v>
                </c:pt>
                <c:pt idx="90">
                  <c:v>9.9908736999999999</c:v>
                </c:pt>
                <c:pt idx="91">
                  <c:v>12.054665499999999</c:v>
                </c:pt>
                <c:pt idx="92">
                  <c:v>13.097895900000001</c:v>
                </c:pt>
                <c:pt idx="93">
                  <c:v>15.849371399999999</c:v>
                </c:pt>
                <c:pt idx="94">
                  <c:v>12.947498499999998</c:v>
                </c:pt>
                <c:pt idx="95">
                  <c:v>10.932677699999999</c:v>
                </c:pt>
                <c:pt idx="96">
                  <c:v>12.0298979</c:v>
                </c:pt>
                <c:pt idx="97">
                  <c:v>15.4191067</c:v>
                </c:pt>
                <c:pt idx="98">
                  <c:v>14.117847000000001</c:v>
                </c:pt>
                <c:pt idx="99">
                  <c:v>10.299815499999999</c:v>
                </c:pt>
                <c:pt idx="100">
                  <c:v>11.611817</c:v>
                </c:pt>
                <c:pt idx="101">
                  <c:v>13.1874488</c:v>
                </c:pt>
                <c:pt idx="102">
                  <c:v>13.879036900000001</c:v>
                </c:pt>
                <c:pt idx="103">
                  <c:v>16.184431199999999</c:v>
                </c:pt>
                <c:pt idx="104">
                  <c:v>13.834235899999999</c:v>
                </c:pt>
                <c:pt idx="105">
                  <c:v>15.528487599999998</c:v>
                </c:pt>
                <c:pt idx="106">
                  <c:v>13.177371000000001</c:v>
                </c:pt>
                <c:pt idx="107">
                  <c:v>11.8625726</c:v>
                </c:pt>
                <c:pt idx="108">
                  <c:v>12.964424299999999</c:v>
                </c:pt>
                <c:pt idx="109">
                  <c:v>15.2659433</c:v>
                </c:pt>
                <c:pt idx="110">
                  <c:v>12.2741744</c:v>
                </c:pt>
                <c:pt idx="111">
                  <c:v>16.898046799999999</c:v>
                </c:pt>
                <c:pt idx="112">
                  <c:v>17.648012700000002</c:v>
                </c:pt>
                <c:pt idx="113">
                  <c:v>34.492186199999999</c:v>
                </c:pt>
                <c:pt idx="114">
                  <c:v>32.435626599999999</c:v>
                </c:pt>
                <c:pt idx="115">
                  <c:v>12.840525299999999</c:v>
                </c:pt>
                <c:pt idx="116">
                  <c:v>26.427709799999999</c:v>
                </c:pt>
                <c:pt idx="117">
                  <c:v>12.754737899999999</c:v>
                </c:pt>
                <c:pt idx="118">
                  <c:v>10.3698946</c:v>
                </c:pt>
                <c:pt idx="119">
                  <c:v>4.5733774</c:v>
                </c:pt>
                <c:pt idx="120">
                  <c:v>5.5384450000000003</c:v>
                </c:pt>
                <c:pt idx="121">
                  <c:v>13.108651999999999</c:v>
                </c:pt>
                <c:pt idx="122">
                  <c:v>16.302089799999997</c:v>
                </c:pt>
                <c:pt idx="123">
                  <c:v>11.391429599999999</c:v>
                </c:pt>
                <c:pt idx="124">
                  <c:v>13.349391399999998</c:v>
                </c:pt>
                <c:pt idx="125">
                  <c:v>3.3219682000000001</c:v>
                </c:pt>
                <c:pt idx="126">
                  <c:v>16.129175700000001</c:v>
                </c:pt>
                <c:pt idx="127">
                  <c:v>18.247260799999999</c:v>
                </c:pt>
                <c:pt idx="128">
                  <c:v>15.5109013</c:v>
                </c:pt>
                <c:pt idx="129">
                  <c:v>2.8366343999999999</c:v>
                </c:pt>
                <c:pt idx="130">
                  <c:v>3.4484810000000001</c:v>
                </c:pt>
                <c:pt idx="131">
                  <c:v>15.258664599999999</c:v>
                </c:pt>
                <c:pt idx="132">
                  <c:v>11.9653344</c:v>
                </c:pt>
                <c:pt idx="133">
                  <c:v>12.015962999999999</c:v>
                </c:pt>
                <c:pt idx="134">
                  <c:v>6.6568080999999992</c:v>
                </c:pt>
                <c:pt idx="135">
                  <c:v>8.4162824999999994</c:v>
                </c:pt>
                <c:pt idx="136">
                  <c:v>9.5919780999999986</c:v>
                </c:pt>
                <c:pt idx="137">
                  <c:v>13.2291872</c:v>
                </c:pt>
                <c:pt idx="138">
                  <c:v>11.784700000000001</c:v>
                </c:pt>
                <c:pt idx="139">
                  <c:v>19.221187499999999</c:v>
                </c:pt>
                <c:pt idx="140">
                  <c:v>4.1088047999999997</c:v>
                </c:pt>
                <c:pt idx="141">
                  <c:v>15.944322799999998</c:v>
                </c:pt>
                <c:pt idx="142">
                  <c:v>17.351255500000001</c:v>
                </c:pt>
                <c:pt idx="143">
                  <c:v>10.0240054</c:v>
                </c:pt>
                <c:pt idx="144">
                  <c:v>15.315664399999999</c:v>
                </c:pt>
                <c:pt idx="145">
                  <c:v>11.384902199999999</c:v>
                </c:pt>
                <c:pt idx="146">
                  <c:v>16.458243299999999</c:v>
                </c:pt>
                <c:pt idx="147">
                  <c:v>15.4385639</c:v>
                </c:pt>
                <c:pt idx="148">
                  <c:v>14.2111088</c:v>
                </c:pt>
                <c:pt idx="149">
                  <c:v>15.825951799999999</c:v>
                </c:pt>
                <c:pt idx="150">
                  <c:v>15.528130900000001</c:v>
                </c:pt>
                <c:pt idx="151">
                  <c:v>15.4697943</c:v>
                </c:pt>
                <c:pt idx="152">
                  <c:v>10.8927145</c:v>
                </c:pt>
                <c:pt idx="153">
                  <c:v>13.399592999999999</c:v>
                </c:pt>
                <c:pt idx="154">
                  <c:v>12.231760700000001</c:v>
                </c:pt>
                <c:pt idx="155">
                  <c:v>11.333038800000001</c:v>
                </c:pt>
                <c:pt idx="156">
                  <c:v>13.956307900000001</c:v>
                </c:pt>
                <c:pt idx="157">
                  <c:v>12.1642183</c:v>
                </c:pt>
                <c:pt idx="158">
                  <c:v>9.8651394999999997</c:v>
                </c:pt>
                <c:pt idx="159">
                  <c:v>10.399754999999999</c:v>
                </c:pt>
                <c:pt idx="160">
                  <c:v>16.6922192</c:v>
                </c:pt>
                <c:pt idx="161">
                  <c:v>17.283975399999999</c:v>
                </c:pt>
                <c:pt idx="162">
                  <c:v>14.2034839</c:v>
                </c:pt>
                <c:pt idx="163">
                  <c:v>14.5623989</c:v>
                </c:pt>
                <c:pt idx="164">
                  <c:v>16.392149799999999</c:v>
                </c:pt>
                <c:pt idx="165">
                  <c:v>14.196672700000001</c:v>
                </c:pt>
                <c:pt idx="166">
                  <c:v>14.837823800000001</c:v>
                </c:pt>
                <c:pt idx="167">
                  <c:v>17.423681699999999</c:v>
                </c:pt>
                <c:pt idx="168">
                  <c:v>12.6241249</c:v>
                </c:pt>
                <c:pt idx="169">
                  <c:v>12.710280000000001</c:v>
                </c:pt>
                <c:pt idx="170">
                  <c:v>11.616467</c:v>
                </c:pt>
                <c:pt idx="171">
                  <c:v>13.597844799999999</c:v>
                </c:pt>
                <c:pt idx="172">
                  <c:v>14.367448100000001</c:v>
                </c:pt>
                <c:pt idx="173">
                  <c:v>12.0238891</c:v>
                </c:pt>
                <c:pt idx="174">
                  <c:v>9.6547771000000004</c:v>
                </c:pt>
                <c:pt idx="175">
                  <c:v>9.8697672000000001</c:v>
                </c:pt>
                <c:pt idx="176">
                  <c:v>14.082638899999999</c:v>
                </c:pt>
                <c:pt idx="177">
                  <c:v>14.938398400000001</c:v>
                </c:pt>
                <c:pt idx="178">
                  <c:v>11.123522600000001</c:v>
                </c:pt>
                <c:pt idx="179">
                  <c:v>9.9982971000000003</c:v>
                </c:pt>
                <c:pt idx="180">
                  <c:v>9.3301519000000006</c:v>
                </c:pt>
                <c:pt idx="181">
                  <c:v>8.9297937000000012</c:v>
                </c:pt>
                <c:pt idx="182">
                  <c:v>13.6002388</c:v>
                </c:pt>
                <c:pt idx="183">
                  <c:v>9.5244415999999994</c:v>
                </c:pt>
                <c:pt idx="184">
                  <c:v>7.7543601999999998</c:v>
                </c:pt>
                <c:pt idx="185">
                  <c:v>11.906377500000001</c:v>
                </c:pt>
                <c:pt idx="186">
                  <c:v>4.7920454000000001</c:v>
                </c:pt>
                <c:pt idx="187">
                  <c:v>11.830154499999999</c:v>
                </c:pt>
                <c:pt idx="188">
                  <c:v>7.5828316999999998</c:v>
                </c:pt>
                <c:pt idx="189">
                  <c:v>16.6415814</c:v>
                </c:pt>
                <c:pt idx="190">
                  <c:v>13.489131</c:v>
                </c:pt>
                <c:pt idx="191">
                  <c:v>13.4502396</c:v>
                </c:pt>
                <c:pt idx="192">
                  <c:v>8.9483882000000001</c:v>
                </c:pt>
                <c:pt idx="193">
                  <c:v>5.2596389000000006</c:v>
                </c:pt>
                <c:pt idx="194">
                  <c:v>7.3605419000000003</c:v>
                </c:pt>
                <c:pt idx="195">
                  <c:v>4.3765970999999997</c:v>
                </c:pt>
                <c:pt idx="196">
                  <c:v>12.414166</c:v>
                </c:pt>
                <c:pt idx="197">
                  <c:v>12.122617900000002</c:v>
                </c:pt>
                <c:pt idx="198">
                  <c:v>14.7363421</c:v>
                </c:pt>
                <c:pt idx="199">
                  <c:v>13.849585300000001</c:v>
                </c:pt>
                <c:pt idx="200">
                  <c:v>14.508855799999999</c:v>
                </c:pt>
                <c:pt idx="201">
                  <c:v>12.8171619</c:v>
                </c:pt>
                <c:pt idx="202">
                  <c:v>12.977744600000001</c:v>
                </c:pt>
                <c:pt idx="203">
                  <c:v>13.786385800000001</c:v>
                </c:pt>
                <c:pt idx="204">
                  <c:v>5.4167044999999998</c:v>
                </c:pt>
                <c:pt idx="205">
                  <c:v>10.597922499999999</c:v>
                </c:pt>
                <c:pt idx="206">
                  <c:v>13.507265</c:v>
                </c:pt>
                <c:pt idx="207">
                  <c:v>11.0544037</c:v>
                </c:pt>
                <c:pt idx="208">
                  <c:v>9.0327000999999996</c:v>
                </c:pt>
                <c:pt idx="209">
                  <c:v>17.174979100000002</c:v>
                </c:pt>
                <c:pt idx="210">
                  <c:v>12.8927201</c:v>
                </c:pt>
                <c:pt idx="211">
                  <c:v>8.0671075999999999</c:v>
                </c:pt>
                <c:pt idx="212">
                  <c:v>6.0225641000000003</c:v>
                </c:pt>
                <c:pt idx="213">
                  <c:v>16.2692099</c:v>
                </c:pt>
                <c:pt idx="214">
                  <c:v>6.9928686999999998</c:v>
                </c:pt>
                <c:pt idx="215">
                  <c:v>5.0273912000000003</c:v>
                </c:pt>
                <c:pt idx="216">
                  <c:v>16.961795599999999</c:v>
                </c:pt>
                <c:pt idx="217">
                  <c:v>14.413414599999999</c:v>
                </c:pt>
                <c:pt idx="218">
                  <c:v>3.4296332</c:v>
                </c:pt>
                <c:pt idx="219">
                  <c:v>14.113220200000001</c:v>
                </c:pt>
                <c:pt idx="220">
                  <c:v>9.8815816000000005</c:v>
                </c:pt>
                <c:pt idx="221">
                  <c:v>15.3035161</c:v>
                </c:pt>
                <c:pt idx="222">
                  <c:v>10.5596146</c:v>
                </c:pt>
                <c:pt idx="223">
                  <c:v>15.554675899999999</c:v>
                </c:pt>
                <c:pt idx="224">
                  <c:v>15.979487199999999</c:v>
                </c:pt>
                <c:pt idx="225">
                  <c:v>12.039324300000001</c:v>
                </c:pt>
                <c:pt idx="226">
                  <c:v>11.3437983</c:v>
                </c:pt>
                <c:pt idx="227">
                  <c:v>9.3932238999999988</c:v>
                </c:pt>
                <c:pt idx="228">
                  <c:v>10.3496968</c:v>
                </c:pt>
                <c:pt idx="229">
                  <c:v>11.1086729</c:v>
                </c:pt>
                <c:pt idx="230">
                  <c:v>13.2270532</c:v>
                </c:pt>
                <c:pt idx="231">
                  <c:v>9.7822206000000005</c:v>
                </c:pt>
                <c:pt idx="232">
                  <c:v>12.9933418</c:v>
                </c:pt>
                <c:pt idx="233">
                  <c:v>6.1640958999999995</c:v>
                </c:pt>
                <c:pt idx="234">
                  <c:v>9.6200273000000003</c:v>
                </c:pt>
                <c:pt idx="235">
                  <c:v>12.5764207</c:v>
                </c:pt>
                <c:pt idx="236">
                  <c:v>5.8865106999999997</c:v>
                </c:pt>
                <c:pt idx="237">
                  <c:v>11.327517799999999</c:v>
                </c:pt>
                <c:pt idx="238">
                  <c:v>9.1391142999999992</c:v>
                </c:pt>
                <c:pt idx="239">
                  <c:v>13.425124</c:v>
                </c:pt>
                <c:pt idx="240">
                  <c:v>7.6635515999999999</c:v>
                </c:pt>
                <c:pt idx="241">
                  <c:v>9.1817600000000006</c:v>
                </c:pt>
                <c:pt idx="242">
                  <c:v>9.9109522000000005</c:v>
                </c:pt>
                <c:pt idx="243">
                  <c:v>10.078063100000001</c:v>
                </c:pt>
                <c:pt idx="244">
                  <c:v>10.0139269</c:v>
                </c:pt>
                <c:pt idx="245">
                  <c:v>9.3072412</c:v>
                </c:pt>
                <c:pt idx="246">
                  <c:v>9.9045176000000001</c:v>
                </c:pt>
                <c:pt idx="247">
                  <c:v>15.089579800000001</c:v>
                </c:pt>
                <c:pt idx="248">
                  <c:v>9.6352268999999993</c:v>
                </c:pt>
                <c:pt idx="249">
                  <c:v>9.1685686000000004</c:v>
                </c:pt>
                <c:pt idx="250">
                  <c:v>9.6089316</c:v>
                </c:pt>
                <c:pt idx="251">
                  <c:v>4.7768223000000001</c:v>
                </c:pt>
                <c:pt idx="252">
                  <c:v>5.4232195999999995</c:v>
                </c:pt>
                <c:pt idx="253">
                  <c:v>13.418977900000002</c:v>
                </c:pt>
                <c:pt idx="254">
                  <c:v>8.8448442000000007</c:v>
                </c:pt>
                <c:pt idx="255">
                  <c:v>8.7916263000000008</c:v>
                </c:pt>
                <c:pt idx="256">
                  <c:v>6.3448466999999997</c:v>
                </c:pt>
                <c:pt idx="257">
                  <c:v>4.0585775000000002</c:v>
                </c:pt>
                <c:pt idx="258">
                  <c:v>5.4514835000000001</c:v>
                </c:pt>
                <c:pt idx="259">
                  <c:v>9.3389966999999992</c:v>
                </c:pt>
                <c:pt idx="260">
                  <c:v>13.534586000000001</c:v>
                </c:pt>
                <c:pt idx="261">
                  <c:v>4.3391717999999999</c:v>
                </c:pt>
                <c:pt idx="262">
                  <c:v>5.0122838000000005</c:v>
                </c:pt>
                <c:pt idx="263">
                  <c:v>7.9347079999999997</c:v>
                </c:pt>
                <c:pt idx="264">
                  <c:v>9.4145912999999997</c:v>
                </c:pt>
                <c:pt idx="265">
                  <c:v>7.6127259</c:v>
                </c:pt>
                <c:pt idx="266">
                  <c:v>6.8887476999999997</c:v>
                </c:pt>
                <c:pt idx="267">
                  <c:v>12.0841879</c:v>
                </c:pt>
                <c:pt idx="268">
                  <c:v>7.0406323000000004</c:v>
                </c:pt>
                <c:pt idx="269">
                  <c:v>8.7276264000000001</c:v>
                </c:pt>
                <c:pt idx="270">
                  <c:v>6.8979315000000003</c:v>
                </c:pt>
                <c:pt idx="271">
                  <c:v>6.0150059999999996</c:v>
                </c:pt>
                <c:pt idx="272">
                  <c:v>7.1818703999999993</c:v>
                </c:pt>
                <c:pt idx="273">
                  <c:v>8.9352710000000002</c:v>
                </c:pt>
                <c:pt idx="274">
                  <c:v>8.8567436999999991</c:v>
                </c:pt>
                <c:pt idx="275">
                  <c:v>4.6321846999999998</c:v>
                </c:pt>
                <c:pt idx="276">
                  <c:v>2.8570196000000001</c:v>
                </c:pt>
                <c:pt idx="277">
                  <c:v>4.9472857000000001</c:v>
                </c:pt>
                <c:pt idx="278">
                  <c:v>4.9134785999999995</c:v>
                </c:pt>
                <c:pt idx="279">
                  <c:v>6.0031941999999994</c:v>
                </c:pt>
                <c:pt idx="280">
                  <c:v>4.0938276</c:v>
                </c:pt>
                <c:pt idx="281">
                  <c:v>6.0152450999999996</c:v>
                </c:pt>
                <c:pt idx="282">
                  <c:v>9.9080818999999991</c:v>
                </c:pt>
                <c:pt idx="283">
                  <c:v>7.3897879999999994</c:v>
                </c:pt>
                <c:pt idx="284">
                  <c:v>5.1960838000000003</c:v>
                </c:pt>
                <c:pt idx="285">
                  <c:v>6.5552922999999996</c:v>
                </c:pt>
                <c:pt idx="286">
                  <c:v>7.0440028999999997</c:v>
                </c:pt>
                <c:pt idx="287">
                  <c:v>6.0227363999999994</c:v>
                </c:pt>
                <c:pt idx="288">
                  <c:v>12.501062600000001</c:v>
                </c:pt>
                <c:pt idx="289">
                  <c:v>7.6898849</c:v>
                </c:pt>
                <c:pt idx="290">
                  <c:v>5.4414708000000003</c:v>
                </c:pt>
                <c:pt idx="291">
                  <c:v>5.6828311999999999</c:v>
                </c:pt>
                <c:pt idx="292">
                  <c:v>3.7567686</c:v>
                </c:pt>
                <c:pt idx="293">
                  <c:v>6.0606656000000001</c:v>
                </c:pt>
                <c:pt idx="294">
                  <c:v>6.4826516999999999</c:v>
                </c:pt>
                <c:pt idx="295">
                  <c:v>5.9151602000000008</c:v>
                </c:pt>
                <c:pt idx="296">
                  <c:v>6.7075151000000002</c:v>
                </c:pt>
                <c:pt idx="297">
                  <c:v>5.1795306999999999</c:v>
                </c:pt>
                <c:pt idx="298">
                  <c:v>4.7725137000000002</c:v>
                </c:pt>
                <c:pt idx="299">
                  <c:v>4.2752391999999997</c:v>
                </c:pt>
                <c:pt idx="300">
                  <c:v>3.7669287000000002</c:v>
                </c:pt>
                <c:pt idx="301">
                  <c:v>6.3413531000000001</c:v>
                </c:pt>
                <c:pt idx="302">
                  <c:v>2.5538653</c:v>
                </c:pt>
                <c:pt idx="303">
                  <c:v>7.0122609999999996</c:v>
                </c:pt>
                <c:pt idx="304">
                  <c:v>2.8037320000000001</c:v>
                </c:pt>
                <c:pt idx="305">
                  <c:v>4.7696540000000001</c:v>
                </c:pt>
                <c:pt idx="306">
                  <c:v>1.3793764000000002</c:v>
                </c:pt>
                <c:pt idx="307">
                  <c:v>3.4443115999999998</c:v>
                </c:pt>
                <c:pt idx="308">
                  <c:v>4.6253491000000002</c:v>
                </c:pt>
                <c:pt idx="309">
                  <c:v>7.9803230000000003</c:v>
                </c:pt>
                <c:pt idx="310">
                  <c:v>8.501946199999999</c:v>
                </c:pt>
                <c:pt idx="311">
                  <c:v>3.8781398999999999</c:v>
                </c:pt>
                <c:pt idx="312">
                  <c:v>5.0893335999999998</c:v>
                </c:pt>
                <c:pt idx="313">
                  <c:v>3.5452867000000001</c:v>
                </c:pt>
                <c:pt idx="314">
                  <c:v>3.5711716999999998</c:v>
                </c:pt>
                <c:pt idx="315">
                  <c:v>2.5811912000000001</c:v>
                </c:pt>
                <c:pt idx="316">
                  <c:v>3.5436589999999999</c:v>
                </c:pt>
                <c:pt idx="317">
                  <c:v>4.8557233000000002</c:v>
                </c:pt>
                <c:pt idx="318">
                  <c:v>1.3351480999999998</c:v>
                </c:pt>
                <c:pt idx="319">
                  <c:v>1.3753329000000001</c:v>
                </c:pt>
                <c:pt idx="320">
                  <c:v>1.4208482</c:v>
                </c:pt>
                <c:pt idx="321">
                  <c:v>4.7867663</c:v>
                </c:pt>
                <c:pt idx="322">
                  <c:v>2.1388125000000002</c:v>
                </c:pt>
                <c:pt idx="323">
                  <c:v>1.6723908000000001</c:v>
                </c:pt>
                <c:pt idx="324">
                  <c:v>1.7972448999999999</c:v>
                </c:pt>
                <c:pt idx="325">
                  <c:v>1.6179692999999999</c:v>
                </c:pt>
                <c:pt idx="326">
                  <c:v>1.7727807</c:v>
                </c:pt>
                <c:pt idx="327">
                  <c:v>2.1341285000000001</c:v>
                </c:pt>
                <c:pt idx="328">
                  <c:v>1.1274311000000001</c:v>
                </c:pt>
                <c:pt idx="329">
                  <c:v>3.7658370999999997</c:v>
                </c:pt>
                <c:pt idx="330">
                  <c:v>4.3469733999999995</c:v>
                </c:pt>
                <c:pt idx="331">
                  <c:v>1.3661379</c:v>
                </c:pt>
                <c:pt idx="332">
                  <c:v>3.9851510000000001</c:v>
                </c:pt>
                <c:pt idx="333">
                  <c:v>3.5979326999999999</c:v>
                </c:pt>
                <c:pt idx="334">
                  <c:v>2.9918870000000002</c:v>
                </c:pt>
                <c:pt idx="335">
                  <c:v>2.9136650000000004</c:v>
                </c:pt>
                <c:pt idx="336">
                  <c:v>8.560879400000001</c:v>
                </c:pt>
                <c:pt idx="337">
                  <c:v>0.67956420000000006</c:v>
                </c:pt>
                <c:pt idx="338">
                  <c:v>2.0415657</c:v>
                </c:pt>
                <c:pt idx="339">
                  <c:v>0.73244889999999996</c:v>
                </c:pt>
                <c:pt idx="340">
                  <c:v>5.0076955999999999</c:v>
                </c:pt>
                <c:pt idx="341">
                  <c:v>0.63708209999999998</c:v>
                </c:pt>
                <c:pt idx="342">
                  <c:v>1.8621401</c:v>
                </c:pt>
                <c:pt idx="343">
                  <c:v>0</c:v>
                </c:pt>
                <c:pt idx="344">
                  <c:v>1.2842377</c:v>
                </c:pt>
                <c:pt idx="345">
                  <c:v>3.5033465000000001</c:v>
                </c:pt>
                <c:pt idx="346">
                  <c:v>2.0092965</c:v>
                </c:pt>
                <c:pt idx="347">
                  <c:v>1.8296688000000001</c:v>
                </c:pt>
                <c:pt idx="348">
                  <c:v>1.6353880999999999</c:v>
                </c:pt>
                <c:pt idx="349">
                  <c:v>0.88877260000000002</c:v>
                </c:pt>
                <c:pt idx="350">
                  <c:v>1.1505042000000001</c:v>
                </c:pt>
                <c:pt idx="351">
                  <c:v>5.8210189999999997</c:v>
                </c:pt>
                <c:pt idx="352">
                  <c:v>1.2385299999999999</c:v>
                </c:pt>
                <c:pt idx="353">
                  <c:v>2.5931632000000002</c:v>
                </c:pt>
                <c:pt idx="354">
                  <c:v>1.8634729999999999</c:v>
                </c:pt>
                <c:pt idx="355">
                  <c:v>2.0286466000000001</c:v>
                </c:pt>
                <c:pt idx="356">
                  <c:v>2.3966759</c:v>
                </c:pt>
                <c:pt idx="357">
                  <c:v>1.9007705000000001</c:v>
                </c:pt>
                <c:pt idx="358">
                  <c:v>2.1881365000000002</c:v>
                </c:pt>
                <c:pt idx="359">
                  <c:v>1.3222519000000001</c:v>
                </c:pt>
                <c:pt idx="360">
                  <c:v>0.89487889999999992</c:v>
                </c:pt>
                <c:pt idx="361">
                  <c:v>1.0780022</c:v>
                </c:pt>
                <c:pt idx="362">
                  <c:v>0.75686559999999992</c:v>
                </c:pt>
                <c:pt idx="363">
                  <c:v>3.5977353999999999</c:v>
                </c:pt>
                <c:pt idx="364">
                  <c:v>3.2819012999999999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4F-477E-9662-D6BB2DFB75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2053631"/>
        <c:axId val="1522063199"/>
      </c:scatterChart>
      <c:valAx>
        <c:axId val="1522053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Jours de l'année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2063199"/>
        <c:crosses val="autoZero"/>
        <c:crossBetween val="midCat"/>
      </c:valAx>
      <c:valAx>
        <c:axId val="1522063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CHF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2053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301114488161207E-2"/>
          <c:y val="3.5894344726511818E-2"/>
          <c:w val="0.89758763683812881"/>
          <c:h val="0.87859540829881366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yVal>
            <c:numRef>
              <c:f>'2021'!$X$17:$X$381</c:f>
              <c:numCache>
                <c:formatCode>0.00</c:formatCode>
                <c:ptCount val="365"/>
                <c:pt idx="0">
                  <c:v>13.639539899999999</c:v>
                </c:pt>
                <c:pt idx="1">
                  <c:v>13.786068799999999</c:v>
                </c:pt>
                <c:pt idx="2">
                  <c:v>15.821899099999998</c:v>
                </c:pt>
                <c:pt idx="3">
                  <c:v>17.425987200000002</c:v>
                </c:pt>
                <c:pt idx="4">
                  <c:v>16.893460300000001</c:v>
                </c:pt>
                <c:pt idx="5">
                  <c:v>19.429244899999997</c:v>
                </c:pt>
                <c:pt idx="6">
                  <c:v>13.8836578</c:v>
                </c:pt>
                <c:pt idx="7">
                  <c:v>10.358155499999999</c:v>
                </c:pt>
                <c:pt idx="8">
                  <c:v>13.153135200000001</c:v>
                </c:pt>
                <c:pt idx="9">
                  <c:v>13.618907699999999</c:v>
                </c:pt>
                <c:pt idx="10">
                  <c:v>14.658458999999999</c:v>
                </c:pt>
                <c:pt idx="11">
                  <c:v>17.3780219</c:v>
                </c:pt>
                <c:pt idx="12">
                  <c:v>12.2862951</c:v>
                </c:pt>
                <c:pt idx="13">
                  <c:v>13.301357400000001</c:v>
                </c:pt>
                <c:pt idx="14">
                  <c:v>13.484266400000001</c:v>
                </c:pt>
                <c:pt idx="15">
                  <c:v>16.478820899999999</c:v>
                </c:pt>
                <c:pt idx="16">
                  <c:v>17.212110900000003</c:v>
                </c:pt>
                <c:pt idx="17">
                  <c:v>13.4004791</c:v>
                </c:pt>
                <c:pt idx="18">
                  <c:v>10.163840200000001</c:v>
                </c:pt>
                <c:pt idx="19">
                  <c:v>11.912754</c:v>
                </c:pt>
                <c:pt idx="20">
                  <c:v>10.6811905</c:v>
                </c:pt>
                <c:pt idx="21">
                  <c:v>9.8009647000000015</c:v>
                </c:pt>
                <c:pt idx="22">
                  <c:v>10.597302000000001</c:v>
                </c:pt>
                <c:pt idx="23">
                  <c:v>9.7098678000000014</c:v>
                </c:pt>
                <c:pt idx="24">
                  <c:v>17.360401600000003</c:v>
                </c:pt>
                <c:pt idx="25">
                  <c:v>14.887193100000001</c:v>
                </c:pt>
                <c:pt idx="26">
                  <c:v>16.592153800000002</c:v>
                </c:pt>
                <c:pt idx="27">
                  <c:v>11.391875500000001</c:v>
                </c:pt>
                <c:pt idx="28">
                  <c:v>9.9636338000000002</c:v>
                </c:pt>
                <c:pt idx="29">
                  <c:v>10.7910273</c:v>
                </c:pt>
                <c:pt idx="30">
                  <c:v>9.9253958000000004</c:v>
                </c:pt>
                <c:pt idx="31">
                  <c:v>12.668242100000001</c:v>
                </c:pt>
                <c:pt idx="32">
                  <c:v>13.781483</c:v>
                </c:pt>
                <c:pt idx="33">
                  <c:v>12.402965399999999</c:v>
                </c:pt>
                <c:pt idx="34">
                  <c:v>13.033197100000001</c:v>
                </c:pt>
                <c:pt idx="35">
                  <c:v>11.5867924</c:v>
                </c:pt>
                <c:pt idx="36">
                  <c:v>12.406905700000001</c:v>
                </c:pt>
                <c:pt idx="37">
                  <c:v>14.658357599999999</c:v>
                </c:pt>
                <c:pt idx="38">
                  <c:v>10.584496099999999</c:v>
                </c:pt>
                <c:pt idx="39">
                  <c:v>13.349090700000001</c:v>
                </c:pt>
                <c:pt idx="40">
                  <c:v>21.833377800000001</c:v>
                </c:pt>
                <c:pt idx="41">
                  <c:v>17.912980900000001</c:v>
                </c:pt>
                <c:pt idx="42">
                  <c:v>23.139889</c:v>
                </c:pt>
                <c:pt idx="43">
                  <c:v>20.696125800000001</c:v>
                </c:pt>
                <c:pt idx="44">
                  <c:v>18.060590299999998</c:v>
                </c:pt>
                <c:pt idx="45">
                  <c:v>16.246732000000002</c:v>
                </c:pt>
                <c:pt idx="46">
                  <c:v>6.2669002000000003</c:v>
                </c:pt>
                <c:pt idx="47">
                  <c:v>9.0916594999999987</c:v>
                </c:pt>
                <c:pt idx="48">
                  <c:v>13.107378700000002</c:v>
                </c:pt>
                <c:pt idx="49">
                  <c:v>5.9332715000000009</c:v>
                </c:pt>
                <c:pt idx="50">
                  <c:v>6.3539833000000003</c:v>
                </c:pt>
                <c:pt idx="51">
                  <c:v>7.3256463000000016</c:v>
                </c:pt>
                <c:pt idx="52">
                  <c:v>9.1364605000000019</c:v>
                </c:pt>
                <c:pt idx="53">
                  <c:v>8.2801226999999979</c:v>
                </c:pt>
                <c:pt idx="54">
                  <c:v>6.1466033000000007</c:v>
                </c:pt>
                <c:pt idx="55">
                  <c:v>5.9485145000000017</c:v>
                </c:pt>
                <c:pt idx="56">
                  <c:v>5.2859575999999997</c:v>
                </c:pt>
                <c:pt idx="57">
                  <c:v>6.5173323000000005</c:v>
                </c:pt>
                <c:pt idx="58">
                  <c:v>12.197426399999999</c:v>
                </c:pt>
                <c:pt idx="59">
                  <c:v>9.7535034000000014</c:v>
                </c:pt>
                <c:pt idx="60">
                  <c:v>6.1180251000000005</c:v>
                </c:pt>
                <c:pt idx="61">
                  <c:v>8.8956015999999991</c:v>
                </c:pt>
                <c:pt idx="62">
                  <c:v>6.4653485000000011</c:v>
                </c:pt>
                <c:pt idx="63">
                  <c:v>16.158773699999998</c:v>
                </c:pt>
                <c:pt idx="64">
                  <c:v>9.2957093000000004</c:v>
                </c:pt>
                <c:pt idx="65">
                  <c:v>12.7483868</c:v>
                </c:pt>
                <c:pt idx="66">
                  <c:v>6.0657978000000004</c:v>
                </c:pt>
                <c:pt idx="67">
                  <c:v>6.6906150000000011</c:v>
                </c:pt>
                <c:pt idx="68">
                  <c:v>5.7339701000000005</c:v>
                </c:pt>
                <c:pt idx="69">
                  <c:v>8.5501161999999997</c:v>
                </c:pt>
                <c:pt idx="70">
                  <c:v>5.7061583000000002</c:v>
                </c:pt>
                <c:pt idx="71">
                  <c:v>9.1403379000000005</c:v>
                </c:pt>
                <c:pt idx="72">
                  <c:v>7.7505262999999998</c:v>
                </c:pt>
                <c:pt idx="73">
                  <c:v>11.0991579</c:v>
                </c:pt>
                <c:pt idx="74">
                  <c:v>8.120935900000001</c:v>
                </c:pt>
                <c:pt idx="75">
                  <c:v>11.118554400000001</c:v>
                </c:pt>
                <c:pt idx="76">
                  <c:v>10.605176400000001</c:v>
                </c:pt>
                <c:pt idx="77">
                  <c:v>9.3842014999999996</c:v>
                </c:pt>
                <c:pt idx="78">
                  <c:v>12.0485509</c:v>
                </c:pt>
                <c:pt idx="79">
                  <c:v>7.8887943000000007</c:v>
                </c:pt>
                <c:pt idx="80">
                  <c:v>6.5191040999999998</c:v>
                </c:pt>
                <c:pt idx="81">
                  <c:v>2.6772123000000008</c:v>
                </c:pt>
                <c:pt idx="82">
                  <c:v>1.9828401000000007</c:v>
                </c:pt>
                <c:pt idx="83">
                  <c:v>3.5439890999999997</c:v>
                </c:pt>
                <c:pt idx="84">
                  <c:v>2.1446813000000007</c:v>
                </c:pt>
                <c:pt idx="85">
                  <c:v>1.7872900000000413E-2</c:v>
                </c:pt>
                <c:pt idx="86">
                  <c:v>3.5228520999999997</c:v>
                </c:pt>
                <c:pt idx="87">
                  <c:v>1.3886236000000007</c:v>
                </c:pt>
                <c:pt idx="88">
                  <c:v>1.2247495000000006</c:v>
                </c:pt>
                <c:pt idx="89">
                  <c:v>-0.76831080000000007</c:v>
                </c:pt>
                <c:pt idx="90">
                  <c:v>0.80330229999999947</c:v>
                </c:pt>
                <c:pt idx="91">
                  <c:v>-1.0531967</c:v>
                </c:pt>
                <c:pt idx="92">
                  <c:v>3.7328361000000001</c:v>
                </c:pt>
                <c:pt idx="93">
                  <c:v>3.8768174000000002</c:v>
                </c:pt>
                <c:pt idx="94">
                  <c:v>3.6977599000000003</c:v>
                </c:pt>
                <c:pt idx="95">
                  <c:v>6.1722942999999999</c:v>
                </c:pt>
                <c:pt idx="96">
                  <c:v>6.4891821000000007</c:v>
                </c:pt>
                <c:pt idx="97">
                  <c:v>1.2777052999999992</c:v>
                </c:pt>
                <c:pt idx="98">
                  <c:v>3.4103729999999999</c:v>
                </c:pt>
                <c:pt idx="99">
                  <c:v>1.1845181</c:v>
                </c:pt>
                <c:pt idx="100">
                  <c:v>2.0094157999999998</c:v>
                </c:pt>
                <c:pt idx="101">
                  <c:v>4.1682951999999993</c:v>
                </c:pt>
                <c:pt idx="102">
                  <c:v>2.1821918999999994</c:v>
                </c:pt>
                <c:pt idx="103">
                  <c:v>1.9183839999999996</c:v>
                </c:pt>
                <c:pt idx="104">
                  <c:v>2.3645137000000007</c:v>
                </c:pt>
                <c:pt idx="105">
                  <c:v>0.74212520000000026</c:v>
                </c:pt>
                <c:pt idx="106">
                  <c:v>0.20666340000000005</c:v>
                </c:pt>
                <c:pt idx="107">
                  <c:v>4.6431826000000003</c:v>
                </c:pt>
                <c:pt idx="108">
                  <c:v>3.8970180999999999</c:v>
                </c:pt>
                <c:pt idx="109">
                  <c:v>-0.56236730000000001</c:v>
                </c:pt>
                <c:pt idx="110">
                  <c:v>-0.21440719999999924</c:v>
                </c:pt>
                <c:pt idx="111">
                  <c:v>-1.9713212000000002</c:v>
                </c:pt>
                <c:pt idx="112">
                  <c:v>-6.2083903000000005</c:v>
                </c:pt>
                <c:pt idx="113">
                  <c:v>-17.237703799999998</c:v>
                </c:pt>
                <c:pt idx="114">
                  <c:v>-20.615333</c:v>
                </c:pt>
                <c:pt idx="115">
                  <c:v>-2.9811220999999999</c:v>
                </c:pt>
                <c:pt idx="116">
                  <c:v>-14.2416202</c:v>
                </c:pt>
                <c:pt idx="117">
                  <c:v>0.27506450000000005</c:v>
                </c:pt>
                <c:pt idx="118">
                  <c:v>1.5173573999999999</c:v>
                </c:pt>
                <c:pt idx="119">
                  <c:v>4.0496370000000006</c:v>
                </c:pt>
                <c:pt idx="120">
                  <c:v>4.6388141999999988</c:v>
                </c:pt>
                <c:pt idx="121">
                  <c:v>3.0575920000000005</c:v>
                </c:pt>
                <c:pt idx="122">
                  <c:v>-3.2969105999999995</c:v>
                </c:pt>
                <c:pt idx="123">
                  <c:v>-1.5502583999999993</c:v>
                </c:pt>
                <c:pt idx="124">
                  <c:v>-1.3781257999999998</c:v>
                </c:pt>
                <c:pt idx="125">
                  <c:v>2.7957022</c:v>
                </c:pt>
                <c:pt idx="126">
                  <c:v>4.7537675000000004</c:v>
                </c:pt>
                <c:pt idx="127">
                  <c:v>-4.0565992</c:v>
                </c:pt>
                <c:pt idx="128">
                  <c:v>-2.4282973000000005</c:v>
                </c:pt>
                <c:pt idx="129">
                  <c:v>2.4873471999999999</c:v>
                </c:pt>
                <c:pt idx="130">
                  <c:v>2.5476166</c:v>
                </c:pt>
                <c:pt idx="131">
                  <c:v>-2.1334293999999998</c:v>
                </c:pt>
                <c:pt idx="132">
                  <c:v>0.55243360000000008</c:v>
                </c:pt>
                <c:pt idx="133">
                  <c:v>-3.0252397999999996</c:v>
                </c:pt>
                <c:pt idx="134">
                  <c:v>-0.37587370000000009</c:v>
                </c:pt>
                <c:pt idx="135">
                  <c:v>4.7949839000000001</c:v>
                </c:pt>
                <c:pt idx="136">
                  <c:v>2.2154283000000001</c:v>
                </c:pt>
                <c:pt idx="137">
                  <c:v>-4.7320352000000003</c:v>
                </c:pt>
                <c:pt idx="138">
                  <c:v>-1.0753496000000005</c:v>
                </c:pt>
                <c:pt idx="139">
                  <c:v>-3.0383698999999997</c:v>
                </c:pt>
                <c:pt idx="140">
                  <c:v>1.6106</c:v>
                </c:pt>
                <c:pt idx="141">
                  <c:v>-3.8233107999999998</c:v>
                </c:pt>
                <c:pt idx="142">
                  <c:v>-5.4371146999999995</c:v>
                </c:pt>
                <c:pt idx="143">
                  <c:v>-1.1388349999999998</c:v>
                </c:pt>
                <c:pt idx="144">
                  <c:v>-2.159138</c:v>
                </c:pt>
                <c:pt idx="145">
                  <c:v>0.17074579999999973</c:v>
                </c:pt>
                <c:pt idx="146">
                  <c:v>-0.18601929999999989</c:v>
                </c:pt>
                <c:pt idx="147">
                  <c:v>-6.1602127000000007</c:v>
                </c:pt>
                <c:pt idx="148">
                  <c:v>-5.2100527999999997</c:v>
                </c:pt>
                <c:pt idx="149">
                  <c:v>-6.1081533999999991</c:v>
                </c:pt>
                <c:pt idx="150">
                  <c:v>-5.6349909</c:v>
                </c:pt>
                <c:pt idx="151">
                  <c:v>-5.7042599000000003</c:v>
                </c:pt>
                <c:pt idx="152">
                  <c:v>-2.2831169</c:v>
                </c:pt>
                <c:pt idx="153">
                  <c:v>-2.4951978000000001</c:v>
                </c:pt>
                <c:pt idx="154">
                  <c:v>-1.9813431000000001</c:v>
                </c:pt>
                <c:pt idx="155">
                  <c:v>0.77136999999999967</c:v>
                </c:pt>
                <c:pt idx="156">
                  <c:v>-3.6227031000000003</c:v>
                </c:pt>
                <c:pt idx="157">
                  <c:v>-4.0882022999999998</c:v>
                </c:pt>
                <c:pt idx="158">
                  <c:v>-1.3662579000000004</c:v>
                </c:pt>
                <c:pt idx="159">
                  <c:v>-3.2620566000000002</c:v>
                </c:pt>
                <c:pt idx="160">
                  <c:v>-4.1864815999999996</c:v>
                </c:pt>
                <c:pt idx="161">
                  <c:v>-5.1611722000000002</c:v>
                </c:pt>
                <c:pt idx="162">
                  <c:v>-4.5437767000000004</c:v>
                </c:pt>
                <c:pt idx="163">
                  <c:v>-4.8540101</c:v>
                </c:pt>
                <c:pt idx="164">
                  <c:v>-5.4025353999999997</c:v>
                </c:pt>
                <c:pt idx="165">
                  <c:v>-5.3641103000000001</c:v>
                </c:pt>
                <c:pt idx="166">
                  <c:v>-5.8636982</c:v>
                </c:pt>
                <c:pt idx="167">
                  <c:v>-4.5154304999999999</c:v>
                </c:pt>
                <c:pt idx="168">
                  <c:v>-1.4534865000000003</c:v>
                </c:pt>
                <c:pt idx="169">
                  <c:v>-4.5831655999999992</c:v>
                </c:pt>
                <c:pt idx="170">
                  <c:v>3.1484922000000002</c:v>
                </c:pt>
                <c:pt idx="171">
                  <c:v>-3.4172663999999999</c:v>
                </c:pt>
                <c:pt idx="172">
                  <c:v>-3.3767456999999999</c:v>
                </c:pt>
                <c:pt idx="173">
                  <c:v>-2.6676194999999998</c:v>
                </c:pt>
                <c:pt idx="174">
                  <c:v>-2.2462627000000004</c:v>
                </c:pt>
                <c:pt idx="175">
                  <c:v>0.4052488000000003</c:v>
                </c:pt>
                <c:pt idx="176">
                  <c:v>-5.2640381000000005</c:v>
                </c:pt>
                <c:pt idx="177">
                  <c:v>-1.0696527999999996</c:v>
                </c:pt>
                <c:pt idx="178">
                  <c:v>-0.15637140000000027</c:v>
                </c:pt>
                <c:pt idx="179">
                  <c:v>0.55075490000000027</c:v>
                </c:pt>
                <c:pt idx="180">
                  <c:v>0.30988649999999973</c:v>
                </c:pt>
                <c:pt idx="181">
                  <c:v>-1.5736840999999999</c:v>
                </c:pt>
                <c:pt idx="182">
                  <c:v>-4.7045675999999998</c:v>
                </c:pt>
                <c:pt idx="183">
                  <c:v>-0.87030480000000043</c:v>
                </c:pt>
                <c:pt idx="184">
                  <c:v>0.36075420000000014</c:v>
                </c:pt>
                <c:pt idx="185">
                  <c:v>0.10653690000000005</c:v>
                </c:pt>
                <c:pt idx="186">
                  <c:v>2.2699417999999998</c:v>
                </c:pt>
                <c:pt idx="187">
                  <c:v>-3.1743209000000001</c:v>
                </c:pt>
                <c:pt idx="188">
                  <c:v>0.70956909999999995</c:v>
                </c:pt>
                <c:pt idx="189">
                  <c:v>-3.3172790000000001</c:v>
                </c:pt>
                <c:pt idx="190">
                  <c:v>-3.2772141999999995</c:v>
                </c:pt>
                <c:pt idx="191">
                  <c:v>-3.4357924000000004</c:v>
                </c:pt>
                <c:pt idx="192">
                  <c:v>-2.3004521999999996</c:v>
                </c:pt>
                <c:pt idx="193">
                  <c:v>1.6702882999999997</c:v>
                </c:pt>
                <c:pt idx="194">
                  <c:v>-0.78663870000000014</c:v>
                </c:pt>
                <c:pt idx="195">
                  <c:v>1.6869228999999999</c:v>
                </c:pt>
                <c:pt idx="196">
                  <c:v>-1.7578172000000003</c:v>
                </c:pt>
                <c:pt idx="197">
                  <c:v>-5.5171363000000007</c:v>
                </c:pt>
                <c:pt idx="198">
                  <c:v>-3.6774293</c:v>
                </c:pt>
                <c:pt idx="199">
                  <c:v>-5.0085293000000002</c:v>
                </c:pt>
                <c:pt idx="200">
                  <c:v>-5.0526933999999999</c:v>
                </c:pt>
                <c:pt idx="201">
                  <c:v>-5.0814371000000005</c:v>
                </c:pt>
                <c:pt idx="202">
                  <c:v>-3.2219598</c:v>
                </c:pt>
                <c:pt idx="203">
                  <c:v>-4.3478418000000003</c:v>
                </c:pt>
                <c:pt idx="204">
                  <c:v>1.7464875</c:v>
                </c:pt>
                <c:pt idx="205">
                  <c:v>2.7185638999999995</c:v>
                </c:pt>
                <c:pt idx="206">
                  <c:v>3.8400958000000003</c:v>
                </c:pt>
                <c:pt idx="207">
                  <c:v>-2.9722053000000002</c:v>
                </c:pt>
                <c:pt idx="208">
                  <c:v>-2.0471225000000004</c:v>
                </c:pt>
                <c:pt idx="209">
                  <c:v>-3.6999047000000003</c:v>
                </c:pt>
                <c:pt idx="210">
                  <c:v>-0.31915529999999981</c:v>
                </c:pt>
                <c:pt idx="211">
                  <c:v>-1.7526812000000001</c:v>
                </c:pt>
                <c:pt idx="212">
                  <c:v>3.1172070999999999</c:v>
                </c:pt>
                <c:pt idx="213">
                  <c:v>0.65170529999999971</c:v>
                </c:pt>
                <c:pt idx="214">
                  <c:v>0.80556570000000005</c:v>
                </c:pt>
                <c:pt idx="215">
                  <c:v>1.8017832</c:v>
                </c:pt>
                <c:pt idx="216">
                  <c:v>1.3294644</c:v>
                </c:pt>
                <c:pt idx="217">
                  <c:v>-3.2699705999999997</c:v>
                </c:pt>
                <c:pt idx="218">
                  <c:v>4.6304204000000002</c:v>
                </c:pt>
                <c:pt idx="219">
                  <c:v>-2.8220866</c:v>
                </c:pt>
                <c:pt idx="220">
                  <c:v>-0.80488960000000009</c:v>
                </c:pt>
                <c:pt idx="221">
                  <c:v>-1.4485193000000001</c:v>
                </c:pt>
                <c:pt idx="222">
                  <c:v>-3.9830257999999996</c:v>
                </c:pt>
                <c:pt idx="223">
                  <c:v>-2.2908303000000001</c:v>
                </c:pt>
                <c:pt idx="224">
                  <c:v>-1.3244047999999995</c:v>
                </c:pt>
                <c:pt idx="225">
                  <c:v>-2.9376458999999997</c:v>
                </c:pt>
                <c:pt idx="226">
                  <c:v>-0.65214229999999995</c:v>
                </c:pt>
                <c:pt idx="227">
                  <c:v>-1.3432294999999996</c:v>
                </c:pt>
                <c:pt idx="228">
                  <c:v>-4.2521127999999999</c:v>
                </c:pt>
                <c:pt idx="229">
                  <c:v>-2.6152145</c:v>
                </c:pt>
                <c:pt idx="230">
                  <c:v>-2.4503772000000001</c:v>
                </c:pt>
                <c:pt idx="231">
                  <c:v>-4.2298717999999997</c:v>
                </c:pt>
                <c:pt idx="232">
                  <c:v>-3.0623858000000004</c:v>
                </c:pt>
                <c:pt idx="233">
                  <c:v>-1.3148782999999997</c:v>
                </c:pt>
                <c:pt idx="234">
                  <c:v>-1.0876057000000001</c:v>
                </c:pt>
                <c:pt idx="235">
                  <c:v>-3.4230134999999997</c:v>
                </c:pt>
                <c:pt idx="236">
                  <c:v>-0.41102349999999976</c:v>
                </c:pt>
                <c:pt idx="237">
                  <c:v>-2.8987802</c:v>
                </c:pt>
                <c:pt idx="238">
                  <c:v>-3.1715703</c:v>
                </c:pt>
                <c:pt idx="239">
                  <c:v>-0.33836479999999991</c:v>
                </c:pt>
                <c:pt idx="240">
                  <c:v>-0.58743480000000003</c:v>
                </c:pt>
                <c:pt idx="241">
                  <c:v>-3.8475912000000001</c:v>
                </c:pt>
                <c:pt idx="242">
                  <c:v>-3.8758890000000004</c:v>
                </c:pt>
                <c:pt idx="243">
                  <c:v>-3.6764967</c:v>
                </c:pt>
                <c:pt idx="244">
                  <c:v>-3.2725436999999999</c:v>
                </c:pt>
                <c:pt idx="245">
                  <c:v>-1.3568700000000002</c:v>
                </c:pt>
                <c:pt idx="246">
                  <c:v>-3.3615504</c:v>
                </c:pt>
                <c:pt idx="247">
                  <c:v>0.16760419999999998</c:v>
                </c:pt>
                <c:pt idx="248">
                  <c:v>-1.2146029</c:v>
                </c:pt>
                <c:pt idx="249">
                  <c:v>-2.4705430000000002</c:v>
                </c:pt>
                <c:pt idx="250">
                  <c:v>-2.7071779999999999</c:v>
                </c:pt>
                <c:pt idx="251">
                  <c:v>2.5867561000000001</c:v>
                </c:pt>
                <c:pt idx="252">
                  <c:v>2.2131635999999997</c:v>
                </c:pt>
                <c:pt idx="253">
                  <c:v>1.0514828999999999</c:v>
                </c:pt>
                <c:pt idx="254">
                  <c:v>-0.98175219999999985</c:v>
                </c:pt>
                <c:pt idx="255">
                  <c:v>-2.4694734999999999</c:v>
                </c:pt>
                <c:pt idx="256">
                  <c:v>-0.18147149999999979</c:v>
                </c:pt>
                <c:pt idx="257">
                  <c:v>1.1722161000000002</c:v>
                </c:pt>
                <c:pt idx="258">
                  <c:v>0.21263889999999996</c:v>
                </c:pt>
                <c:pt idx="259">
                  <c:v>-0.55984549999999977</c:v>
                </c:pt>
                <c:pt idx="260">
                  <c:v>-0.49692280000000011</c:v>
                </c:pt>
                <c:pt idx="261">
                  <c:v>5.7315433999999996</c:v>
                </c:pt>
                <c:pt idx="262">
                  <c:v>2.6215641999999999</c:v>
                </c:pt>
                <c:pt idx="263">
                  <c:v>-0.92077519999999957</c:v>
                </c:pt>
                <c:pt idx="264">
                  <c:v>-1.2969656999999999</c:v>
                </c:pt>
                <c:pt idx="265">
                  <c:v>-0.94556270000000042</c:v>
                </c:pt>
                <c:pt idx="266">
                  <c:v>-0.78291010000000005</c:v>
                </c:pt>
                <c:pt idx="267">
                  <c:v>0.89907210000000015</c:v>
                </c:pt>
                <c:pt idx="268">
                  <c:v>1.2213389000000001</c:v>
                </c:pt>
                <c:pt idx="269">
                  <c:v>1.4680072000000002</c:v>
                </c:pt>
                <c:pt idx="270">
                  <c:v>-0.19397710000000012</c:v>
                </c:pt>
                <c:pt idx="271">
                  <c:v>0.21559799999999996</c:v>
                </c:pt>
                <c:pt idx="272">
                  <c:v>-0.7141367999999999</c:v>
                </c:pt>
                <c:pt idx="273">
                  <c:v>-0.40529899999999985</c:v>
                </c:pt>
                <c:pt idx="274">
                  <c:v>-0.63690129999999989</c:v>
                </c:pt>
                <c:pt idx="275">
                  <c:v>4.5687144999999996</c:v>
                </c:pt>
                <c:pt idx="276">
                  <c:v>3.6796139999999995</c:v>
                </c:pt>
                <c:pt idx="277">
                  <c:v>1.7323854999999999</c:v>
                </c:pt>
                <c:pt idx="278">
                  <c:v>0.88837260000000029</c:v>
                </c:pt>
                <c:pt idx="279">
                  <c:v>-0.3881701999999998</c:v>
                </c:pt>
                <c:pt idx="280">
                  <c:v>3.0085812000000001</c:v>
                </c:pt>
                <c:pt idx="281">
                  <c:v>4.1368741</c:v>
                </c:pt>
                <c:pt idx="282">
                  <c:v>2.4348501000000002</c:v>
                </c:pt>
                <c:pt idx="283">
                  <c:v>3.7913280000000005</c:v>
                </c:pt>
                <c:pt idx="284">
                  <c:v>2.2910818000000002</c:v>
                </c:pt>
                <c:pt idx="285">
                  <c:v>0.98400930000000031</c:v>
                </c:pt>
                <c:pt idx="286">
                  <c:v>5.2360090999999995</c:v>
                </c:pt>
                <c:pt idx="287">
                  <c:v>-5.1880399999999938E-2</c:v>
                </c:pt>
                <c:pt idx="288">
                  <c:v>4.762543</c:v>
                </c:pt>
                <c:pt idx="289">
                  <c:v>8.4053599000000006</c:v>
                </c:pt>
                <c:pt idx="290">
                  <c:v>6.2818811999999991</c:v>
                </c:pt>
                <c:pt idx="291">
                  <c:v>4.5122640000000001</c:v>
                </c:pt>
                <c:pt idx="292">
                  <c:v>5.1483290000000004</c:v>
                </c:pt>
                <c:pt idx="293">
                  <c:v>1.6235000000000004</c:v>
                </c:pt>
                <c:pt idx="294">
                  <c:v>4.3503779000000007</c:v>
                </c:pt>
                <c:pt idx="295">
                  <c:v>4.9124454000000002</c:v>
                </c:pt>
                <c:pt idx="296">
                  <c:v>7.8609016999999994</c:v>
                </c:pt>
                <c:pt idx="297">
                  <c:v>4.4089733000000004</c:v>
                </c:pt>
                <c:pt idx="298">
                  <c:v>5.1483175000000001</c:v>
                </c:pt>
                <c:pt idx="299">
                  <c:v>7.8650327999999998</c:v>
                </c:pt>
                <c:pt idx="300">
                  <c:v>9.0559057000000003</c:v>
                </c:pt>
                <c:pt idx="301">
                  <c:v>7.3126525000000004</c:v>
                </c:pt>
                <c:pt idx="302">
                  <c:v>10.6984011</c:v>
                </c:pt>
                <c:pt idx="303">
                  <c:v>8.2765029999999999</c:v>
                </c:pt>
                <c:pt idx="304">
                  <c:v>6.3972647999999994</c:v>
                </c:pt>
                <c:pt idx="305">
                  <c:v>7.5316588000000007</c:v>
                </c:pt>
                <c:pt idx="306">
                  <c:v>10.748241200000001</c:v>
                </c:pt>
                <c:pt idx="307">
                  <c:v>8.7356563999999999</c:v>
                </c:pt>
                <c:pt idx="308">
                  <c:v>7.5577709000000004</c:v>
                </c:pt>
                <c:pt idx="309">
                  <c:v>8.2615802000000009</c:v>
                </c:pt>
                <c:pt idx="310">
                  <c:v>12.674719400000001</c:v>
                </c:pt>
                <c:pt idx="311">
                  <c:v>8.901435300000001</c:v>
                </c:pt>
                <c:pt idx="312">
                  <c:v>10.714237599999999</c:v>
                </c:pt>
                <c:pt idx="313">
                  <c:v>10.3764517</c:v>
                </c:pt>
                <c:pt idx="314">
                  <c:v>11.889447499999999</c:v>
                </c:pt>
                <c:pt idx="315">
                  <c:v>10.448764799999999</c:v>
                </c:pt>
                <c:pt idx="316">
                  <c:v>9.9676498000000002</c:v>
                </c:pt>
                <c:pt idx="317">
                  <c:v>7.1566206999999995</c:v>
                </c:pt>
                <c:pt idx="318">
                  <c:v>9.0098830999999997</c:v>
                </c:pt>
                <c:pt idx="319">
                  <c:v>10.2649711</c:v>
                </c:pt>
                <c:pt idx="320">
                  <c:v>11.171959000000001</c:v>
                </c:pt>
                <c:pt idx="321">
                  <c:v>9.6850137000000007</c:v>
                </c:pt>
                <c:pt idx="322">
                  <c:v>14.1252707</c:v>
                </c:pt>
                <c:pt idx="323">
                  <c:v>17.395501200000002</c:v>
                </c:pt>
                <c:pt idx="324">
                  <c:v>12.6184663</c:v>
                </c:pt>
                <c:pt idx="325">
                  <c:v>12.9260579</c:v>
                </c:pt>
                <c:pt idx="326">
                  <c:v>13.4210025</c:v>
                </c:pt>
                <c:pt idx="327">
                  <c:v>11.886101099999999</c:v>
                </c:pt>
                <c:pt idx="328">
                  <c:v>15.083024100000001</c:v>
                </c:pt>
                <c:pt idx="329">
                  <c:v>11.875252499999998</c:v>
                </c:pt>
                <c:pt idx="330">
                  <c:v>5.8819233999999998</c:v>
                </c:pt>
                <c:pt idx="331">
                  <c:v>7.6374164999999996</c:v>
                </c:pt>
                <c:pt idx="332">
                  <c:v>9.9423858000000003</c:v>
                </c:pt>
                <c:pt idx="333">
                  <c:v>35.974236900000001</c:v>
                </c:pt>
                <c:pt idx="334">
                  <c:v>31.8791002</c:v>
                </c:pt>
                <c:pt idx="335">
                  <c:v>25.7602686</c:v>
                </c:pt>
                <c:pt idx="336">
                  <c:v>31.9331526</c:v>
                </c:pt>
                <c:pt idx="337">
                  <c:v>32.5936758</c:v>
                </c:pt>
                <c:pt idx="338">
                  <c:v>28.3162767</c:v>
                </c:pt>
                <c:pt idx="339">
                  <c:v>26.380889499999999</c:v>
                </c:pt>
                <c:pt idx="340">
                  <c:v>25.531928400000002</c:v>
                </c:pt>
                <c:pt idx="341">
                  <c:v>27.230112300000002</c:v>
                </c:pt>
                <c:pt idx="342">
                  <c:v>20.446246299999999</c:v>
                </c:pt>
                <c:pt idx="343">
                  <c:v>16.608376799999998</c:v>
                </c:pt>
                <c:pt idx="344">
                  <c:v>15.460903099999999</c:v>
                </c:pt>
                <c:pt idx="345">
                  <c:v>19.765015099999999</c:v>
                </c:pt>
                <c:pt idx="346">
                  <c:v>31.664559499999999</c:v>
                </c:pt>
                <c:pt idx="347">
                  <c:v>25.136348000000002</c:v>
                </c:pt>
                <c:pt idx="348">
                  <c:v>17.896464700000003</c:v>
                </c:pt>
                <c:pt idx="349">
                  <c:v>15.254120199999999</c:v>
                </c:pt>
                <c:pt idx="350">
                  <c:v>14.9863958</c:v>
                </c:pt>
                <c:pt idx="351">
                  <c:v>10.7876338</c:v>
                </c:pt>
                <c:pt idx="352">
                  <c:v>18.429296399999998</c:v>
                </c:pt>
                <c:pt idx="353">
                  <c:v>20.0823824</c:v>
                </c:pt>
                <c:pt idx="354">
                  <c:v>17.073049400000002</c:v>
                </c:pt>
                <c:pt idx="355">
                  <c:v>18.668011</c:v>
                </c:pt>
                <c:pt idx="356">
                  <c:v>13.3393041</c:v>
                </c:pt>
                <c:pt idx="357">
                  <c:v>14.288827900000001</c:v>
                </c:pt>
                <c:pt idx="358">
                  <c:v>15.927449099999999</c:v>
                </c:pt>
                <c:pt idx="359">
                  <c:v>12.7134033</c:v>
                </c:pt>
                <c:pt idx="360">
                  <c:v>11.870009899999999</c:v>
                </c:pt>
                <c:pt idx="361">
                  <c:v>9.8364353999999992</c:v>
                </c:pt>
                <c:pt idx="362">
                  <c:v>9.7564791999999994</c:v>
                </c:pt>
                <c:pt idx="363">
                  <c:v>7.7559669999999992</c:v>
                </c:pt>
                <c:pt idx="364">
                  <c:v>10.1930347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A3-46E5-8F98-4C0C85FED5DF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yVal>
            <c:numRef>
              <c:f>'2021'!$Z$17:$Z$381</c:f>
              <c:numCache>
                <c:formatCode>0.00</c:formatCode>
                <c:ptCount val="365"/>
                <c:pt idx="0">
                  <c:v>9.9771299999999993E-2</c:v>
                </c:pt>
                <c:pt idx="1">
                  <c:v>0.12936319999999998</c:v>
                </c:pt>
                <c:pt idx="2">
                  <c:v>0.41978969999999999</c:v>
                </c:pt>
                <c:pt idx="3">
                  <c:v>5.8515199999999996E-2</c:v>
                </c:pt>
                <c:pt idx="4">
                  <c:v>0.21436449999999996</c:v>
                </c:pt>
                <c:pt idx="5">
                  <c:v>0.56588709999999998</c:v>
                </c:pt>
                <c:pt idx="6">
                  <c:v>2.6005461999999997</c:v>
                </c:pt>
                <c:pt idx="7">
                  <c:v>5.7165732999999994</c:v>
                </c:pt>
                <c:pt idx="8">
                  <c:v>5.3082544</c:v>
                </c:pt>
                <c:pt idx="9">
                  <c:v>6.3650362999999999</c:v>
                </c:pt>
                <c:pt idx="10">
                  <c:v>4.9627610000000004</c:v>
                </c:pt>
                <c:pt idx="11">
                  <c:v>0.62299570000000004</c:v>
                </c:pt>
                <c:pt idx="12">
                  <c:v>1.8621768999999999</c:v>
                </c:pt>
                <c:pt idx="13">
                  <c:v>1.0464225999999999</c:v>
                </c:pt>
                <c:pt idx="14">
                  <c:v>0.97973359999999987</c:v>
                </c:pt>
                <c:pt idx="15">
                  <c:v>1.5517718999999999</c:v>
                </c:pt>
                <c:pt idx="16">
                  <c:v>1.7839459</c:v>
                </c:pt>
                <c:pt idx="17">
                  <c:v>4.8752465000000003</c:v>
                </c:pt>
                <c:pt idx="18">
                  <c:v>6.2066309999999989</c:v>
                </c:pt>
                <c:pt idx="19">
                  <c:v>4.7097051999999993</c:v>
                </c:pt>
                <c:pt idx="20">
                  <c:v>2.3010134999999998</c:v>
                </c:pt>
                <c:pt idx="21">
                  <c:v>3.4749040999999998</c:v>
                </c:pt>
                <c:pt idx="22">
                  <c:v>3.5916443999999998</c:v>
                </c:pt>
                <c:pt idx="23">
                  <c:v>7.8835858000000005</c:v>
                </c:pt>
                <c:pt idx="24">
                  <c:v>9.4726399999999988E-2</c:v>
                </c:pt>
                <c:pt idx="25">
                  <c:v>2.8599348999999998</c:v>
                </c:pt>
                <c:pt idx="26">
                  <c:v>0.74764300000000006</c:v>
                </c:pt>
                <c:pt idx="27">
                  <c:v>0.93495569999999995</c:v>
                </c:pt>
                <c:pt idx="28">
                  <c:v>1.9658517999999998</c:v>
                </c:pt>
                <c:pt idx="29">
                  <c:v>1.5866423000000001</c:v>
                </c:pt>
                <c:pt idx="30">
                  <c:v>4.2044049999999995</c:v>
                </c:pt>
                <c:pt idx="31">
                  <c:v>1.9459467000000001</c:v>
                </c:pt>
                <c:pt idx="32">
                  <c:v>2.9397977999999996</c:v>
                </c:pt>
                <c:pt idx="33">
                  <c:v>1.1643889999999999</c:v>
                </c:pt>
                <c:pt idx="34">
                  <c:v>3.7233828999999998</c:v>
                </c:pt>
                <c:pt idx="35">
                  <c:v>5.0006851999999995</c:v>
                </c:pt>
                <c:pt idx="36">
                  <c:v>2.3402447</c:v>
                </c:pt>
                <c:pt idx="37">
                  <c:v>2.6949079999999999</c:v>
                </c:pt>
                <c:pt idx="38">
                  <c:v>3.6956046999999996</c:v>
                </c:pt>
                <c:pt idx="39">
                  <c:v>2.7264276999999999</c:v>
                </c:pt>
                <c:pt idx="40">
                  <c:v>1.4052974000000003</c:v>
                </c:pt>
                <c:pt idx="41">
                  <c:v>6.8607862999999991</c:v>
                </c:pt>
                <c:pt idx="42">
                  <c:v>6.359926999999999</c:v>
                </c:pt>
                <c:pt idx="43">
                  <c:v>6.7466285999999993</c:v>
                </c:pt>
                <c:pt idx="44">
                  <c:v>11.3053481</c:v>
                </c:pt>
                <c:pt idx="45">
                  <c:v>6.0407711999999991</c:v>
                </c:pt>
                <c:pt idx="46">
                  <c:v>7.238863799999999</c:v>
                </c:pt>
                <c:pt idx="47">
                  <c:v>13.435125299999999</c:v>
                </c:pt>
                <c:pt idx="48">
                  <c:v>8.4280476999999987</c:v>
                </c:pt>
                <c:pt idx="49">
                  <c:v>13.968490899999999</c:v>
                </c:pt>
                <c:pt idx="50">
                  <c:v>14.095931899999998</c:v>
                </c:pt>
                <c:pt idx="51">
                  <c:v>9.3531209000000004</c:v>
                </c:pt>
                <c:pt idx="52">
                  <c:v>5.0327898999999992</c:v>
                </c:pt>
                <c:pt idx="53">
                  <c:v>10.361553300000001</c:v>
                </c:pt>
                <c:pt idx="54">
                  <c:v>9.1214463000000006</c:v>
                </c:pt>
                <c:pt idx="55">
                  <c:v>8.214471099999999</c:v>
                </c:pt>
                <c:pt idx="56">
                  <c:v>7.5842279999999995</c:v>
                </c:pt>
                <c:pt idx="57">
                  <c:v>5.5965076999999992</c:v>
                </c:pt>
                <c:pt idx="58">
                  <c:v>9.4929327999999984</c:v>
                </c:pt>
                <c:pt idx="59">
                  <c:v>13.586219799999999</c:v>
                </c:pt>
                <c:pt idx="60">
                  <c:v>10.609314899999999</c:v>
                </c:pt>
                <c:pt idx="61">
                  <c:v>5.7077023999999996</c:v>
                </c:pt>
                <c:pt idx="62">
                  <c:v>8.2126474999999992</c:v>
                </c:pt>
                <c:pt idx="63">
                  <c:v>4.2387910999999994</c:v>
                </c:pt>
                <c:pt idx="64">
                  <c:v>9.401717099999999</c:v>
                </c:pt>
                <c:pt idx="65">
                  <c:v>11.5560212</c:v>
                </c:pt>
                <c:pt idx="66">
                  <c:v>10.761590200000001</c:v>
                </c:pt>
                <c:pt idx="67">
                  <c:v>8.1194777999999985</c:v>
                </c:pt>
                <c:pt idx="68">
                  <c:v>11.7834819</c:v>
                </c:pt>
                <c:pt idx="69">
                  <c:v>2.6354253999999999</c:v>
                </c:pt>
                <c:pt idx="70">
                  <c:v>14.203560099999999</c:v>
                </c:pt>
                <c:pt idx="71">
                  <c:v>6.2280148999999998</c:v>
                </c:pt>
                <c:pt idx="72">
                  <c:v>6.4753736999999996</c:v>
                </c:pt>
                <c:pt idx="73">
                  <c:v>4.1518636999999998</c:v>
                </c:pt>
                <c:pt idx="74">
                  <c:v>6.6857584999999995</c:v>
                </c:pt>
                <c:pt idx="75">
                  <c:v>5.8402815999999991</c:v>
                </c:pt>
                <c:pt idx="76">
                  <c:v>11.272110000000001</c:v>
                </c:pt>
                <c:pt idx="77">
                  <c:v>11.3373913</c:v>
                </c:pt>
                <c:pt idx="78">
                  <c:v>15.423390700000001</c:v>
                </c:pt>
                <c:pt idx="79">
                  <c:v>8.8953600999999995</c:v>
                </c:pt>
                <c:pt idx="80">
                  <c:v>11.042815900000001</c:v>
                </c:pt>
                <c:pt idx="81">
                  <c:v>11.309537299999999</c:v>
                </c:pt>
                <c:pt idx="82">
                  <c:v>12.247544699999999</c:v>
                </c:pt>
                <c:pt idx="83">
                  <c:v>14.626565299999998</c:v>
                </c:pt>
                <c:pt idx="84">
                  <c:v>10.823133899999998</c:v>
                </c:pt>
                <c:pt idx="85">
                  <c:v>11.519900700000001</c:v>
                </c:pt>
                <c:pt idx="86">
                  <c:v>15.379159099999999</c:v>
                </c:pt>
                <c:pt idx="87">
                  <c:v>10.280490799999999</c:v>
                </c:pt>
                <c:pt idx="88">
                  <c:v>11.059773699999999</c:v>
                </c:pt>
                <c:pt idx="89">
                  <c:v>9.2229691999999996</c:v>
                </c:pt>
                <c:pt idx="90">
                  <c:v>9.9908736999999999</c:v>
                </c:pt>
                <c:pt idx="91">
                  <c:v>12.054665499999999</c:v>
                </c:pt>
                <c:pt idx="92">
                  <c:v>13.097895900000001</c:v>
                </c:pt>
                <c:pt idx="93">
                  <c:v>15.849371399999999</c:v>
                </c:pt>
                <c:pt idx="94">
                  <c:v>12.947498499999998</c:v>
                </c:pt>
                <c:pt idx="95">
                  <c:v>10.932677699999999</c:v>
                </c:pt>
                <c:pt idx="96">
                  <c:v>12.0298979</c:v>
                </c:pt>
                <c:pt idx="97">
                  <c:v>15.4191067</c:v>
                </c:pt>
                <c:pt idx="98">
                  <c:v>14.117847000000001</c:v>
                </c:pt>
                <c:pt idx="99">
                  <c:v>10.299815499999999</c:v>
                </c:pt>
                <c:pt idx="100">
                  <c:v>11.611817</c:v>
                </c:pt>
                <c:pt idx="101">
                  <c:v>13.1874488</c:v>
                </c:pt>
                <c:pt idx="102">
                  <c:v>13.879036900000001</c:v>
                </c:pt>
                <c:pt idx="103">
                  <c:v>16.184431199999999</c:v>
                </c:pt>
                <c:pt idx="104">
                  <c:v>13.834235899999999</c:v>
                </c:pt>
                <c:pt idx="105">
                  <c:v>15.528487599999998</c:v>
                </c:pt>
                <c:pt idx="106">
                  <c:v>13.177371000000001</c:v>
                </c:pt>
                <c:pt idx="107">
                  <c:v>11.8625726</c:v>
                </c:pt>
                <c:pt idx="108">
                  <c:v>12.964424299999999</c:v>
                </c:pt>
                <c:pt idx="109">
                  <c:v>15.2659433</c:v>
                </c:pt>
                <c:pt idx="110">
                  <c:v>12.2741744</c:v>
                </c:pt>
                <c:pt idx="111">
                  <c:v>16.898046799999999</c:v>
                </c:pt>
                <c:pt idx="112">
                  <c:v>17.648012700000002</c:v>
                </c:pt>
                <c:pt idx="113">
                  <c:v>34.492186199999999</c:v>
                </c:pt>
                <c:pt idx="114">
                  <c:v>32.435626599999999</c:v>
                </c:pt>
                <c:pt idx="115">
                  <c:v>12.840525299999999</c:v>
                </c:pt>
                <c:pt idx="116">
                  <c:v>26.427709799999999</c:v>
                </c:pt>
                <c:pt idx="117">
                  <c:v>12.754737899999999</c:v>
                </c:pt>
                <c:pt idx="118">
                  <c:v>10.3698946</c:v>
                </c:pt>
                <c:pt idx="119">
                  <c:v>4.5733774</c:v>
                </c:pt>
                <c:pt idx="120">
                  <c:v>5.5384450000000003</c:v>
                </c:pt>
                <c:pt idx="121">
                  <c:v>13.108651999999999</c:v>
                </c:pt>
                <c:pt idx="122">
                  <c:v>16.302089799999997</c:v>
                </c:pt>
                <c:pt idx="123">
                  <c:v>11.391429599999999</c:v>
                </c:pt>
                <c:pt idx="124">
                  <c:v>13.349391399999998</c:v>
                </c:pt>
                <c:pt idx="125">
                  <c:v>3.3219682000000001</c:v>
                </c:pt>
                <c:pt idx="126">
                  <c:v>16.129175700000001</c:v>
                </c:pt>
                <c:pt idx="127">
                  <c:v>18.247260799999999</c:v>
                </c:pt>
                <c:pt idx="128">
                  <c:v>15.5109013</c:v>
                </c:pt>
                <c:pt idx="129">
                  <c:v>2.8366343999999999</c:v>
                </c:pt>
                <c:pt idx="130">
                  <c:v>3.4484810000000001</c:v>
                </c:pt>
                <c:pt idx="131">
                  <c:v>15.258664599999999</c:v>
                </c:pt>
                <c:pt idx="132">
                  <c:v>11.9653344</c:v>
                </c:pt>
                <c:pt idx="133">
                  <c:v>12.015962999999999</c:v>
                </c:pt>
                <c:pt idx="134">
                  <c:v>6.6568080999999992</c:v>
                </c:pt>
                <c:pt idx="135">
                  <c:v>8.4162824999999994</c:v>
                </c:pt>
                <c:pt idx="136">
                  <c:v>9.5919780999999986</c:v>
                </c:pt>
                <c:pt idx="137">
                  <c:v>13.2291872</c:v>
                </c:pt>
                <c:pt idx="138">
                  <c:v>11.784700000000001</c:v>
                </c:pt>
                <c:pt idx="139">
                  <c:v>19.221187499999999</c:v>
                </c:pt>
                <c:pt idx="140">
                  <c:v>4.1088047999999997</c:v>
                </c:pt>
                <c:pt idx="141">
                  <c:v>15.944322799999998</c:v>
                </c:pt>
                <c:pt idx="142">
                  <c:v>17.351255500000001</c:v>
                </c:pt>
                <c:pt idx="143">
                  <c:v>10.0240054</c:v>
                </c:pt>
                <c:pt idx="144">
                  <c:v>15.315664399999999</c:v>
                </c:pt>
                <c:pt idx="145">
                  <c:v>11.384902199999999</c:v>
                </c:pt>
                <c:pt idx="146">
                  <c:v>16.458243299999999</c:v>
                </c:pt>
                <c:pt idx="147">
                  <c:v>15.4385639</c:v>
                </c:pt>
                <c:pt idx="148">
                  <c:v>14.2111088</c:v>
                </c:pt>
                <c:pt idx="149">
                  <c:v>15.825951799999999</c:v>
                </c:pt>
                <c:pt idx="150">
                  <c:v>15.528130900000001</c:v>
                </c:pt>
                <c:pt idx="151">
                  <c:v>15.4697943</c:v>
                </c:pt>
                <c:pt idx="152">
                  <c:v>10.8927145</c:v>
                </c:pt>
                <c:pt idx="153">
                  <c:v>13.399592999999999</c:v>
                </c:pt>
                <c:pt idx="154">
                  <c:v>12.231760700000001</c:v>
                </c:pt>
                <c:pt idx="155">
                  <c:v>11.333038800000001</c:v>
                </c:pt>
                <c:pt idx="156">
                  <c:v>13.956307900000001</c:v>
                </c:pt>
                <c:pt idx="157">
                  <c:v>12.1642183</c:v>
                </c:pt>
                <c:pt idx="158">
                  <c:v>9.8651394999999997</c:v>
                </c:pt>
                <c:pt idx="159">
                  <c:v>10.399754999999999</c:v>
                </c:pt>
                <c:pt idx="160">
                  <c:v>16.6922192</c:v>
                </c:pt>
                <c:pt idx="161">
                  <c:v>17.283975399999999</c:v>
                </c:pt>
                <c:pt idx="162">
                  <c:v>14.2034839</c:v>
                </c:pt>
                <c:pt idx="163">
                  <c:v>14.5623989</c:v>
                </c:pt>
                <c:pt idx="164">
                  <c:v>16.392149799999999</c:v>
                </c:pt>
                <c:pt idx="165">
                  <c:v>14.196672700000001</c:v>
                </c:pt>
                <c:pt idx="166">
                  <c:v>14.837823800000001</c:v>
                </c:pt>
                <c:pt idx="167">
                  <c:v>17.423681699999999</c:v>
                </c:pt>
                <c:pt idx="168">
                  <c:v>12.6241249</c:v>
                </c:pt>
                <c:pt idx="169">
                  <c:v>12.710280000000001</c:v>
                </c:pt>
                <c:pt idx="170">
                  <c:v>11.616467</c:v>
                </c:pt>
                <c:pt idx="171">
                  <c:v>13.597844799999999</c:v>
                </c:pt>
                <c:pt idx="172">
                  <c:v>14.367448100000001</c:v>
                </c:pt>
                <c:pt idx="173">
                  <c:v>12.0238891</c:v>
                </c:pt>
                <c:pt idx="174">
                  <c:v>9.6547771000000004</c:v>
                </c:pt>
                <c:pt idx="175">
                  <c:v>9.8697672000000001</c:v>
                </c:pt>
                <c:pt idx="176">
                  <c:v>14.082638899999999</c:v>
                </c:pt>
                <c:pt idx="177">
                  <c:v>14.938398400000001</c:v>
                </c:pt>
                <c:pt idx="178">
                  <c:v>11.123522600000001</c:v>
                </c:pt>
                <c:pt idx="179">
                  <c:v>9.9982971000000003</c:v>
                </c:pt>
                <c:pt idx="180">
                  <c:v>9.3301519000000006</c:v>
                </c:pt>
                <c:pt idx="181">
                  <c:v>8.9297937000000012</c:v>
                </c:pt>
                <c:pt idx="182">
                  <c:v>13.6002388</c:v>
                </c:pt>
                <c:pt idx="183">
                  <c:v>9.5244415999999994</c:v>
                </c:pt>
                <c:pt idx="184">
                  <c:v>7.7543601999999998</c:v>
                </c:pt>
                <c:pt idx="185">
                  <c:v>11.906377500000001</c:v>
                </c:pt>
                <c:pt idx="186">
                  <c:v>4.7920454000000001</c:v>
                </c:pt>
                <c:pt idx="187">
                  <c:v>11.830154499999999</c:v>
                </c:pt>
                <c:pt idx="188">
                  <c:v>7.5828316999999998</c:v>
                </c:pt>
                <c:pt idx="189">
                  <c:v>16.6415814</c:v>
                </c:pt>
                <c:pt idx="190">
                  <c:v>13.489131</c:v>
                </c:pt>
                <c:pt idx="191">
                  <c:v>13.4502396</c:v>
                </c:pt>
                <c:pt idx="192">
                  <c:v>8.9483882000000001</c:v>
                </c:pt>
                <c:pt idx="193">
                  <c:v>5.2596389000000006</c:v>
                </c:pt>
                <c:pt idx="194">
                  <c:v>7.3605419000000003</c:v>
                </c:pt>
                <c:pt idx="195">
                  <c:v>4.3765970999999997</c:v>
                </c:pt>
                <c:pt idx="196">
                  <c:v>12.414166</c:v>
                </c:pt>
                <c:pt idx="197">
                  <c:v>12.122617900000002</c:v>
                </c:pt>
                <c:pt idx="198">
                  <c:v>14.7363421</c:v>
                </c:pt>
                <c:pt idx="199">
                  <c:v>13.849585300000001</c:v>
                </c:pt>
                <c:pt idx="200">
                  <c:v>14.508855799999999</c:v>
                </c:pt>
                <c:pt idx="201">
                  <c:v>12.8171619</c:v>
                </c:pt>
                <c:pt idx="202">
                  <c:v>12.977744600000001</c:v>
                </c:pt>
                <c:pt idx="203">
                  <c:v>13.786385800000001</c:v>
                </c:pt>
                <c:pt idx="204">
                  <c:v>5.4167044999999998</c:v>
                </c:pt>
                <c:pt idx="205">
                  <c:v>10.597922499999999</c:v>
                </c:pt>
                <c:pt idx="206">
                  <c:v>13.507265</c:v>
                </c:pt>
                <c:pt idx="207">
                  <c:v>11.0544037</c:v>
                </c:pt>
                <c:pt idx="208">
                  <c:v>9.0327000999999996</c:v>
                </c:pt>
                <c:pt idx="209">
                  <c:v>17.174979100000002</c:v>
                </c:pt>
                <c:pt idx="210">
                  <c:v>12.8927201</c:v>
                </c:pt>
                <c:pt idx="211">
                  <c:v>8.0671075999999999</c:v>
                </c:pt>
                <c:pt idx="212">
                  <c:v>6.0225641000000003</c:v>
                </c:pt>
                <c:pt idx="213">
                  <c:v>16.2692099</c:v>
                </c:pt>
                <c:pt idx="214">
                  <c:v>6.9928686999999998</c:v>
                </c:pt>
                <c:pt idx="215">
                  <c:v>5.0273912000000003</c:v>
                </c:pt>
                <c:pt idx="216">
                  <c:v>16.961795599999999</c:v>
                </c:pt>
                <c:pt idx="217">
                  <c:v>14.413414599999999</c:v>
                </c:pt>
                <c:pt idx="218">
                  <c:v>3.4296332</c:v>
                </c:pt>
                <c:pt idx="219">
                  <c:v>14.113220200000001</c:v>
                </c:pt>
                <c:pt idx="220">
                  <c:v>9.8815816000000005</c:v>
                </c:pt>
                <c:pt idx="221">
                  <c:v>15.3035161</c:v>
                </c:pt>
                <c:pt idx="222">
                  <c:v>10.5596146</c:v>
                </c:pt>
                <c:pt idx="223">
                  <c:v>15.554675899999999</c:v>
                </c:pt>
                <c:pt idx="224">
                  <c:v>15.979487199999999</c:v>
                </c:pt>
                <c:pt idx="225">
                  <c:v>12.039324300000001</c:v>
                </c:pt>
                <c:pt idx="226">
                  <c:v>11.3437983</c:v>
                </c:pt>
                <c:pt idx="227">
                  <c:v>9.3932238999999988</c:v>
                </c:pt>
                <c:pt idx="228">
                  <c:v>10.3496968</c:v>
                </c:pt>
                <c:pt idx="229">
                  <c:v>11.1086729</c:v>
                </c:pt>
                <c:pt idx="230">
                  <c:v>13.2270532</c:v>
                </c:pt>
                <c:pt idx="231">
                  <c:v>9.7822206000000005</c:v>
                </c:pt>
                <c:pt idx="232">
                  <c:v>12.9933418</c:v>
                </c:pt>
                <c:pt idx="233">
                  <c:v>6.1640958999999995</c:v>
                </c:pt>
                <c:pt idx="234">
                  <c:v>9.6200273000000003</c:v>
                </c:pt>
                <c:pt idx="235">
                  <c:v>12.5764207</c:v>
                </c:pt>
                <c:pt idx="236">
                  <c:v>5.8865106999999997</c:v>
                </c:pt>
                <c:pt idx="237">
                  <c:v>11.327517799999999</c:v>
                </c:pt>
                <c:pt idx="238">
                  <c:v>9.1391142999999992</c:v>
                </c:pt>
                <c:pt idx="239">
                  <c:v>13.425124</c:v>
                </c:pt>
                <c:pt idx="240">
                  <c:v>7.6635515999999999</c:v>
                </c:pt>
                <c:pt idx="241">
                  <c:v>9.1817600000000006</c:v>
                </c:pt>
                <c:pt idx="242">
                  <c:v>9.9109522000000005</c:v>
                </c:pt>
                <c:pt idx="243">
                  <c:v>10.078063100000001</c:v>
                </c:pt>
                <c:pt idx="244">
                  <c:v>10.0139269</c:v>
                </c:pt>
                <c:pt idx="245">
                  <c:v>9.3072412</c:v>
                </c:pt>
                <c:pt idx="246">
                  <c:v>9.9045176000000001</c:v>
                </c:pt>
                <c:pt idx="247">
                  <c:v>15.089579800000001</c:v>
                </c:pt>
                <c:pt idx="248">
                  <c:v>9.6352268999999993</c:v>
                </c:pt>
                <c:pt idx="249">
                  <c:v>9.1685686000000004</c:v>
                </c:pt>
                <c:pt idx="250">
                  <c:v>9.6089316</c:v>
                </c:pt>
                <c:pt idx="251">
                  <c:v>4.7768223000000001</c:v>
                </c:pt>
                <c:pt idx="252">
                  <c:v>5.4232195999999995</c:v>
                </c:pt>
                <c:pt idx="253">
                  <c:v>13.418977900000002</c:v>
                </c:pt>
                <c:pt idx="254">
                  <c:v>8.8448442000000007</c:v>
                </c:pt>
                <c:pt idx="255">
                  <c:v>8.7916263000000008</c:v>
                </c:pt>
                <c:pt idx="256">
                  <c:v>6.3448466999999997</c:v>
                </c:pt>
                <c:pt idx="257">
                  <c:v>4.0585775000000002</c:v>
                </c:pt>
                <c:pt idx="258">
                  <c:v>5.4514835000000001</c:v>
                </c:pt>
                <c:pt idx="259">
                  <c:v>9.3389966999999992</c:v>
                </c:pt>
                <c:pt idx="260">
                  <c:v>13.534586000000001</c:v>
                </c:pt>
                <c:pt idx="261">
                  <c:v>4.3391717999999999</c:v>
                </c:pt>
                <c:pt idx="262">
                  <c:v>5.0122838000000005</c:v>
                </c:pt>
                <c:pt idx="263">
                  <c:v>7.9347079999999997</c:v>
                </c:pt>
                <c:pt idx="264">
                  <c:v>9.4145912999999997</c:v>
                </c:pt>
                <c:pt idx="265">
                  <c:v>7.6127259</c:v>
                </c:pt>
                <c:pt idx="266">
                  <c:v>6.8887476999999997</c:v>
                </c:pt>
                <c:pt idx="267">
                  <c:v>12.0841879</c:v>
                </c:pt>
                <c:pt idx="268">
                  <c:v>7.0406323000000004</c:v>
                </c:pt>
                <c:pt idx="269">
                  <c:v>8.7276264000000001</c:v>
                </c:pt>
                <c:pt idx="270">
                  <c:v>6.8979315000000003</c:v>
                </c:pt>
                <c:pt idx="271">
                  <c:v>6.0150059999999996</c:v>
                </c:pt>
                <c:pt idx="272">
                  <c:v>7.1818703999999993</c:v>
                </c:pt>
                <c:pt idx="273">
                  <c:v>8.9352710000000002</c:v>
                </c:pt>
                <c:pt idx="274">
                  <c:v>8.8567436999999991</c:v>
                </c:pt>
                <c:pt idx="275">
                  <c:v>4.6321846999999998</c:v>
                </c:pt>
                <c:pt idx="276">
                  <c:v>2.8570196000000001</c:v>
                </c:pt>
                <c:pt idx="277">
                  <c:v>4.9472857000000001</c:v>
                </c:pt>
                <c:pt idx="278">
                  <c:v>4.9134785999999995</c:v>
                </c:pt>
                <c:pt idx="279">
                  <c:v>6.0031941999999994</c:v>
                </c:pt>
                <c:pt idx="280">
                  <c:v>4.0938276</c:v>
                </c:pt>
                <c:pt idx="281">
                  <c:v>6.0152450999999996</c:v>
                </c:pt>
                <c:pt idx="282">
                  <c:v>9.9080818999999991</c:v>
                </c:pt>
                <c:pt idx="283">
                  <c:v>7.3897879999999994</c:v>
                </c:pt>
                <c:pt idx="284">
                  <c:v>5.1960838000000003</c:v>
                </c:pt>
                <c:pt idx="285">
                  <c:v>6.5552922999999996</c:v>
                </c:pt>
                <c:pt idx="286">
                  <c:v>7.0440028999999997</c:v>
                </c:pt>
                <c:pt idx="287">
                  <c:v>6.0227363999999994</c:v>
                </c:pt>
                <c:pt idx="288">
                  <c:v>12.501062600000001</c:v>
                </c:pt>
                <c:pt idx="289">
                  <c:v>7.6898849</c:v>
                </c:pt>
                <c:pt idx="290">
                  <c:v>5.4414708000000003</c:v>
                </c:pt>
                <c:pt idx="291">
                  <c:v>5.6828311999999999</c:v>
                </c:pt>
                <c:pt idx="292">
                  <c:v>3.7567686</c:v>
                </c:pt>
                <c:pt idx="293">
                  <c:v>6.0606656000000001</c:v>
                </c:pt>
                <c:pt idx="294">
                  <c:v>6.4826516999999999</c:v>
                </c:pt>
                <c:pt idx="295">
                  <c:v>5.9151602000000008</c:v>
                </c:pt>
                <c:pt idx="296">
                  <c:v>6.7075151000000002</c:v>
                </c:pt>
                <c:pt idx="297">
                  <c:v>5.1795306999999999</c:v>
                </c:pt>
                <c:pt idx="298">
                  <c:v>4.7725137000000002</c:v>
                </c:pt>
                <c:pt idx="299">
                  <c:v>4.2752391999999997</c:v>
                </c:pt>
                <c:pt idx="300">
                  <c:v>3.7669287000000002</c:v>
                </c:pt>
                <c:pt idx="301">
                  <c:v>6.3413531000000001</c:v>
                </c:pt>
                <c:pt idx="302">
                  <c:v>2.5538653</c:v>
                </c:pt>
                <c:pt idx="303">
                  <c:v>7.0122609999999996</c:v>
                </c:pt>
                <c:pt idx="304">
                  <c:v>2.8037320000000001</c:v>
                </c:pt>
                <c:pt idx="305">
                  <c:v>4.7696540000000001</c:v>
                </c:pt>
                <c:pt idx="306">
                  <c:v>1.3793764000000002</c:v>
                </c:pt>
                <c:pt idx="307">
                  <c:v>3.4443115999999998</c:v>
                </c:pt>
                <c:pt idx="308">
                  <c:v>4.6253491000000002</c:v>
                </c:pt>
                <c:pt idx="309">
                  <c:v>7.9803230000000003</c:v>
                </c:pt>
                <c:pt idx="310">
                  <c:v>8.501946199999999</c:v>
                </c:pt>
                <c:pt idx="311">
                  <c:v>3.8781398999999999</c:v>
                </c:pt>
                <c:pt idx="312">
                  <c:v>5.0893335999999998</c:v>
                </c:pt>
                <c:pt idx="313">
                  <c:v>3.5452867000000001</c:v>
                </c:pt>
                <c:pt idx="314">
                  <c:v>3.5711716999999998</c:v>
                </c:pt>
                <c:pt idx="315">
                  <c:v>2.5811912000000001</c:v>
                </c:pt>
                <c:pt idx="316">
                  <c:v>3.5436589999999999</c:v>
                </c:pt>
                <c:pt idx="317">
                  <c:v>4.8557233000000002</c:v>
                </c:pt>
                <c:pt idx="318">
                  <c:v>1.3351480999999998</c:v>
                </c:pt>
                <c:pt idx="319">
                  <c:v>1.3753329000000001</c:v>
                </c:pt>
                <c:pt idx="320">
                  <c:v>1.4208482</c:v>
                </c:pt>
                <c:pt idx="321">
                  <c:v>4.7867663</c:v>
                </c:pt>
                <c:pt idx="322">
                  <c:v>2.1388125000000002</c:v>
                </c:pt>
                <c:pt idx="323">
                  <c:v>1.6723908000000001</c:v>
                </c:pt>
                <c:pt idx="324">
                  <c:v>1.7972448999999999</c:v>
                </c:pt>
                <c:pt idx="325">
                  <c:v>1.6179692999999999</c:v>
                </c:pt>
                <c:pt idx="326">
                  <c:v>1.7727807</c:v>
                </c:pt>
                <c:pt idx="327">
                  <c:v>2.1341285000000001</c:v>
                </c:pt>
                <c:pt idx="328">
                  <c:v>1.1274311000000001</c:v>
                </c:pt>
                <c:pt idx="329">
                  <c:v>3.7658370999999997</c:v>
                </c:pt>
                <c:pt idx="330">
                  <c:v>4.3469733999999995</c:v>
                </c:pt>
                <c:pt idx="331">
                  <c:v>1.3661379</c:v>
                </c:pt>
                <c:pt idx="332">
                  <c:v>3.9851510000000001</c:v>
                </c:pt>
                <c:pt idx="333">
                  <c:v>3.5979326999999999</c:v>
                </c:pt>
                <c:pt idx="334">
                  <c:v>2.9918870000000002</c:v>
                </c:pt>
                <c:pt idx="335">
                  <c:v>2.9136650000000004</c:v>
                </c:pt>
                <c:pt idx="336">
                  <c:v>8.560879400000001</c:v>
                </c:pt>
                <c:pt idx="337">
                  <c:v>0.67956420000000006</c:v>
                </c:pt>
                <c:pt idx="338">
                  <c:v>2.0415657</c:v>
                </c:pt>
                <c:pt idx="339">
                  <c:v>0.73244889999999996</c:v>
                </c:pt>
                <c:pt idx="340">
                  <c:v>5.0076955999999999</c:v>
                </c:pt>
                <c:pt idx="341">
                  <c:v>0.63708209999999998</c:v>
                </c:pt>
                <c:pt idx="342">
                  <c:v>1.8621401</c:v>
                </c:pt>
                <c:pt idx="343">
                  <c:v>0</c:v>
                </c:pt>
                <c:pt idx="344">
                  <c:v>1.2842377</c:v>
                </c:pt>
                <c:pt idx="345">
                  <c:v>3.5033465000000001</c:v>
                </c:pt>
                <c:pt idx="346">
                  <c:v>2.0092965</c:v>
                </c:pt>
                <c:pt idx="347">
                  <c:v>1.8296688000000001</c:v>
                </c:pt>
                <c:pt idx="348">
                  <c:v>1.6353880999999999</c:v>
                </c:pt>
                <c:pt idx="349">
                  <c:v>0.88877260000000002</c:v>
                </c:pt>
                <c:pt idx="350">
                  <c:v>1.1505042000000001</c:v>
                </c:pt>
                <c:pt idx="351">
                  <c:v>5.8210189999999997</c:v>
                </c:pt>
                <c:pt idx="352">
                  <c:v>1.2385299999999999</c:v>
                </c:pt>
                <c:pt idx="353">
                  <c:v>2.5931632000000002</c:v>
                </c:pt>
                <c:pt idx="354">
                  <c:v>1.8634729999999999</c:v>
                </c:pt>
                <c:pt idx="355">
                  <c:v>2.0286466000000001</c:v>
                </c:pt>
                <c:pt idx="356">
                  <c:v>2.3966759</c:v>
                </c:pt>
                <c:pt idx="357">
                  <c:v>1.9007705000000001</c:v>
                </c:pt>
                <c:pt idx="358">
                  <c:v>2.1881365000000002</c:v>
                </c:pt>
                <c:pt idx="359">
                  <c:v>1.3222519000000001</c:v>
                </c:pt>
                <c:pt idx="360">
                  <c:v>0.89487889999999992</c:v>
                </c:pt>
                <c:pt idx="361">
                  <c:v>1.0780022</c:v>
                </c:pt>
                <c:pt idx="362">
                  <c:v>0.75686559999999992</c:v>
                </c:pt>
                <c:pt idx="363">
                  <c:v>3.5977353999999999</c:v>
                </c:pt>
                <c:pt idx="364">
                  <c:v>3.2819012999999999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A3-46E5-8F98-4C0C85FED5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2053631"/>
        <c:axId val="1522063199"/>
      </c:scatterChart>
      <c:valAx>
        <c:axId val="1522053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Jours de l'année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2063199"/>
        <c:crosses val="autoZero"/>
        <c:crossBetween val="midCat"/>
      </c:valAx>
      <c:valAx>
        <c:axId val="1522063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CHF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2053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</a:t>
            </a:r>
            <a:r>
              <a:rPr lang="en-US" baseline="0"/>
              <a:t> costs</a:t>
            </a:r>
            <a:endParaRPr lang="en-US"/>
          </a:p>
        </c:rich>
      </c:tx>
      <c:layout>
        <c:manualLayout>
          <c:xMode val="edge"/>
          <c:yMode val="edge"/>
          <c:x val="0.3014710025653573"/>
          <c:y val="4.748338081671415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E5A-4A86-B39A-6C65DC4B7F51}"/>
              </c:ext>
            </c:extLst>
          </c:dPt>
          <c:dPt>
            <c:idx val="1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8E5A-4A86-B39A-6C65DC4B7F51}"/>
              </c:ext>
            </c:extLst>
          </c:dPt>
          <c:dLbls>
            <c:dLbl>
              <c:idx val="0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0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B9217EF1-84C2-49B3-B287-48A6E2453A02}" type="VALUE">
                      <a:rPr lang="en-US"/>
                      <a:pPr>
                        <a:defRPr sz="10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pattFill prst="pct75">
                  <a:fgClr>
                    <a:schemeClr val="dk1">
                      <a:lumMod val="75000"/>
                      <a:lumOff val="25000"/>
                    </a:schemeClr>
                  </a:fgClr>
                  <a:bgClr>
                    <a:schemeClr val="dk1">
                      <a:lumMod val="65000"/>
                      <a:lumOff val="35000"/>
                    </a:schemeClr>
                  </a:bgClr>
                </a:pattFill>
                <a:ln>
                  <a:noFill/>
                </a:ln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c:sp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8E5A-4A86-B39A-6C65DC4B7F51}"/>
                </c:ext>
              </c:extLst>
            </c:dLbl>
            <c:dLbl>
              <c:idx val="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0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D3D6736E-B51F-464A-9AE7-D2E4A3FADBCE}" type="VALUE">
                      <a:rPr lang="en-US"/>
                      <a:pPr>
                        <a:defRPr sz="10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pattFill prst="pct75">
                  <a:fgClr>
                    <a:schemeClr val="dk1">
                      <a:lumMod val="75000"/>
                      <a:lumOff val="25000"/>
                    </a:schemeClr>
                  </a:fgClr>
                  <a:bgClr>
                    <a:schemeClr val="dk1">
                      <a:lumMod val="65000"/>
                      <a:lumOff val="35000"/>
                    </a:schemeClr>
                  </a:bgClr>
                </a:pattFill>
                <a:ln>
                  <a:noFill/>
                </a:ln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c:sp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8E5A-4A86-B39A-6C65DC4B7F51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Statistiques!$B$1:$C$1</c:f>
              <c:strCache>
                <c:ptCount val="2"/>
                <c:pt idx="0">
                  <c:v> ToPay</c:v>
                </c:pt>
                <c:pt idx="1">
                  <c:v> Savings</c:v>
                </c:pt>
              </c:strCache>
            </c:strRef>
          </c:cat>
          <c:val>
            <c:numRef>
              <c:f>Statistiques!$B$2:$C$2</c:f>
              <c:numCache>
                <c:formatCode>"CHF"\ #\ ##0</c:formatCode>
                <c:ptCount val="2"/>
                <c:pt idx="0">
                  <c:v>1804.7802152999998</c:v>
                </c:pt>
                <c:pt idx="1">
                  <c:v>3069.3375062999994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5A-4A86-B39A-6C65DC4B7F5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066099866351066"/>
          <c:y val="0.82196362954630675"/>
          <c:w val="0.23400157802360594"/>
          <c:h val="0.16547731533558305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48</xdr:col>
      <xdr:colOff>132593</xdr:colOff>
      <xdr:row>33</xdr:row>
      <xdr:rowOff>25829</xdr:rowOff>
    </xdr:from>
    <xdr:to>
      <xdr:col>67</xdr:col>
      <xdr:colOff>203494</xdr:colOff>
      <xdr:row>53</xdr:row>
      <xdr:rowOff>128066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47</xdr:col>
      <xdr:colOff>132593</xdr:colOff>
      <xdr:row>33</xdr:row>
      <xdr:rowOff>25829</xdr:rowOff>
    </xdr:from>
    <xdr:to>
      <xdr:col>66</xdr:col>
      <xdr:colOff>203494</xdr:colOff>
      <xdr:row>53</xdr:row>
      <xdr:rowOff>128066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</xdr:colOff>
      <xdr:row>16</xdr:row>
      <xdr:rowOff>167640</xdr:rowOff>
    </xdr:from>
    <xdr:to>
      <xdr:col>10</xdr:col>
      <xdr:colOff>304800</xdr:colOff>
      <xdr:row>31</xdr:row>
      <xdr:rowOff>99060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eteosuisse.admin.ch/home/valeurs-mesurees.html?param=messwerte-windgeschwindigkeit-kmh-10min&amp;station=CRM&amp;chart=day" TargetMode="External"/><Relationship Id="rId7" Type="http://schemas.openxmlformats.org/officeDocument/2006/relationships/comments" Target="../comments1.xml"/><Relationship Id="rId2" Type="http://schemas.openxmlformats.org/officeDocument/2006/relationships/hyperlink" Target="https://www.meteosuisse.admin.ch/home/valeurs-mesurees.html?param=messwerte-lufttemperatur-10min&amp;station=CRM&amp;chart=day" TargetMode="External"/><Relationship Id="rId1" Type="http://schemas.openxmlformats.org/officeDocument/2006/relationships/hyperlink" Target="https://www.meteosuisse.admin.ch/home/valeurs-mesurees.html?param=messwerte-sonnenscheindauer-kumuliert-10min&amp;station=CRM&amp;chart=day" TargetMode="External"/><Relationship Id="rId6" Type="http://schemas.openxmlformats.org/officeDocument/2006/relationships/vmlDrawing" Target="../drawings/vmlDrawing1.v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eteosuisse.admin.ch/home/valeurs-mesurees.html?param=messwerte-windgeschwindigkeit-kmh-10min&amp;station=CRM&amp;chart=day" TargetMode="External"/><Relationship Id="rId7" Type="http://schemas.openxmlformats.org/officeDocument/2006/relationships/comments" Target="../comments2.xml"/><Relationship Id="rId2" Type="http://schemas.openxmlformats.org/officeDocument/2006/relationships/hyperlink" Target="https://www.meteosuisse.admin.ch/home/valeurs-mesurees.html?param=messwerte-lufttemperatur-10min&amp;station=CRM&amp;chart=day" TargetMode="External"/><Relationship Id="rId1" Type="http://schemas.openxmlformats.org/officeDocument/2006/relationships/hyperlink" Target="https://www.meteosuisse.admin.ch/home/valeurs-mesurees.html?param=messwerte-sonnenscheindauer-kumuliert-10min&amp;station=CRM&amp;chart=day" TargetMode="External"/><Relationship Id="rId6" Type="http://schemas.openxmlformats.org/officeDocument/2006/relationships/vmlDrawing" Target="../drawings/vmlDrawing2.vml"/><Relationship Id="rId5" Type="http://schemas.openxmlformats.org/officeDocument/2006/relationships/drawing" Target="../drawings/drawing2.xml"/><Relationship Id="rId4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R382"/>
  <sheetViews>
    <sheetView zoomScale="90" zoomScaleNormal="90" workbookViewId="0">
      <selection activeCell="L17" sqref="B17:L17"/>
    </sheetView>
  </sheetViews>
  <sheetFormatPr defaultRowHeight="15" x14ac:dyDescent="0.25"/>
  <cols>
    <col min="1" max="1" width="12.28515625" customWidth="1"/>
    <col min="2" max="2" width="8.5703125" customWidth="1"/>
    <col min="13" max="13" width="9.28515625" customWidth="1"/>
    <col min="14" max="15" width="11.7109375" bestFit="1" customWidth="1"/>
    <col min="16" max="16" width="9.28515625" bestFit="1" customWidth="1"/>
    <col min="17" max="18" width="11.7109375" bestFit="1" customWidth="1"/>
    <col min="19" max="19" width="9.28515625" bestFit="1" customWidth="1"/>
    <col min="20" max="20" width="11.7109375" bestFit="1" customWidth="1"/>
    <col min="21" max="21" width="10" customWidth="1"/>
    <col min="23" max="23" width="10" bestFit="1" customWidth="1"/>
    <col min="24" max="25" width="13" customWidth="1"/>
    <col min="28" max="28" width="10.85546875" customWidth="1"/>
    <col min="29" max="29" width="9.5703125" style="2" customWidth="1"/>
    <col min="30" max="30" width="10" style="2" customWidth="1"/>
    <col min="31" max="31" width="9.85546875" style="2" customWidth="1"/>
    <col min="32" max="35" width="8.42578125" style="2" customWidth="1"/>
    <col min="36" max="36" width="9.140625" style="2" customWidth="1"/>
    <col min="37" max="37" width="9.5703125" style="2" customWidth="1"/>
    <col min="38" max="38" width="9.140625" style="2" customWidth="1"/>
    <col min="39" max="40" width="8.42578125" style="2" customWidth="1"/>
    <col min="44" max="44" width="6.7109375" customWidth="1"/>
    <col min="45" max="45" width="8.5703125" customWidth="1"/>
    <col min="48" max="48" width="10" customWidth="1"/>
    <col min="51" max="51" width="9" customWidth="1"/>
    <col min="52" max="52" width="8.140625" customWidth="1"/>
  </cols>
  <sheetData>
    <row r="1" spans="1:54" x14ac:dyDescent="0.25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6" t="s">
        <v>10</v>
      </c>
      <c r="L1" s="16" t="s">
        <v>11</v>
      </c>
      <c r="M1" s="16" t="s">
        <v>12</v>
      </c>
      <c r="N1" s="16" t="s">
        <v>13</v>
      </c>
      <c r="O1" s="16" t="s">
        <v>14</v>
      </c>
      <c r="P1" s="16" t="s">
        <v>15</v>
      </c>
      <c r="Q1" s="16" t="s">
        <v>16</v>
      </c>
      <c r="R1" s="16" t="s">
        <v>17</v>
      </c>
      <c r="S1" s="16" t="s">
        <v>18</v>
      </c>
      <c r="T1" s="16" t="s">
        <v>19</v>
      </c>
      <c r="U1" s="16" t="s">
        <v>20</v>
      </c>
      <c r="V1" s="26" t="s">
        <v>34</v>
      </c>
      <c r="W1" s="26" t="s">
        <v>35</v>
      </c>
      <c r="X1" s="26" t="s">
        <v>38</v>
      </c>
      <c r="Y1" s="26" t="s">
        <v>39</v>
      </c>
      <c r="Z1" s="26" t="s">
        <v>41</v>
      </c>
      <c r="AA1" s="26" t="s">
        <v>39</v>
      </c>
      <c r="AB1" s="26"/>
      <c r="AC1" s="35" t="s">
        <v>42</v>
      </c>
      <c r="AD1" s="35" t="s">
        <v>44</v>
      </c>
      <c r="AE1" s="35" t="s">
        <v>45</v>
      </c>
      <c r="AF1" s="35" t="s">
        <v>24</v>
      </c>
      <c r="AG1" s="35"/>
      <c r="AH1" s="35" t="s">
        <v>44</v>
      </c>
      <c r="AI1" s="35" t="s">
        <v>45</v>
      </c>
      <c r="AJ1" s="35" t="s">
        <v>43</v>
      </c>
      <c r="AK1" s="35" t="s">
        <v>44</v>
      </c>
      <c r="AL1" s="35" t="s">
        <v>45</v>
      </c>
      <c r="AM1" s="35" t="s">
        <v>24</v>
      </c>
      <c r="AN1" s="35"/>
      <c r="AO1" s="35" t="s">
        <v>44</v>
      </c>
      <c r="AP1" s="35" t="s">
        <v>45</v>
      </c>
      <c r="AQ1" s="35" t="s">
        <v>24</v>
      </c>
      <c r="AR1" s="35" t="s">
        <v>91</v>
      </c>
      <c r="AS1" s="35" t="s">
        <v>92</v>
      </c>
      <c r="AT1" s="35" t="s">
        <v>91</v>
      </c>
      <c r="AU1" s="35" t="s">
        <v>91</v>
      </c>
      <c r="AY1" s="19"/>
      <c r="AZ1" s="19"/>
      <c r="BA1" s="19" t="s">
        <v>26</v>
      </c>
      <c r="BB1" s="19" t="s">
        <v>27</v>
      </c>
    </row>
    <row r="2" spans="1:54" x14ac:dyDescent="0.25">
      <c r="A2" s="17">
        <v>2021</v>
      </c>
      <c r="B2" s="18">
        <f>SUM(B4:B15)</f>
        <v>1804.7802152999998</v>
      </c>
      <c r="C2" s="18">
        <f t="shared" ref="C2:L2" si="0">SUM(C4:C15)</f>
        <v>3069.3375062999994</v>
      </c>
      <c r="D2" s="18">
        <f>SUM(D4:D15)</f>
        <v>1410.9977735999996</v>
      </c>
      <c r="E2" s="18">
        <f>SUM(E4:E15)</f>
        <v>1466.3166528000002</v>
      </c>
      <c r="F2" s="18">
        <f>SUM(F4:F15)</f>
        <v>2877.3144264000002</v>
      </c>
      <c r="G2" s="18">
        <f t="shared" si="0"/>
        <v>1.1727168000000001</v>
      </c>
      <c r="H2" s="18">
        <f t="shared" si="0"/>
        <v>1026.3641628000003</v>
      </c>
      <c r="I2" s="18">
        <f t="shared" si="0"/>
        <v>1072.5342111000002</v>
      </c>
      <c r="J2" s="18">
        <f t="shared" si="0"/>
        <v>5.9744952000000007</v>
      </c>
      <c r="K2" s="18">
        <f t="shared" si="0"/>
        <v>1990.8288</v>
      </c>
      <c r="L2" s="18">
        <f t="shared" si="0"/>
        <v>1996.8032952000001</v>
      </c>
      <c r="M2" s="18">
        <f>SUM(M4:M15)</f>
        <v>7258.2190000000001</v>
      </c>
      <c r="N2" s="18">
        <f t="shared" ref="N2:X2" si="1">SUM(N4:N15)</f>
        <v>5588.0970000000016</v>
      </c>
      <c r="O2" s="18">
        <f t="shared" si="1"/>
        <v>12846.316000000001</v>
      </c>
      <c r="P2" s="18">
        <f t="shared" si="1"/>
        <v>19.775999999999996</v>
      </c>
      <c r="Q2" s="18">
        <f t="shared" si="1"/>
        <v>17307.996000000003</v>
      </c>
      <c r="R2" s="18">
        <f t="shared" si="1"/>
        <v>17327.772000000004</v>
      </c>
      <c r="S2" s="18">
        <f t="shared" si="1"/>
        <v>30.733000000000001</v>
      </c>
      <c r="T2" s="18">
        <f t="shared" si="1"/>
        <v>7587</v>
      </c>
      <c r="U2" s="18">
        <f t="shared" si="1"/>
        <v>7617.7329999999993</v>
      </c>
      <c r="V2" s="18">
        <f t="shared" si="1"/>
        <v>365</v>
      </c>
      <c r="W2" s="18">
        <f t="shared" si="1"/>
        <v>152.99999999999997</v>
      </c>
      <c r="X2" s="18">
        <f t="shared" si="1"/>
        <v>1957.7802152999998</v>
      </c>
      <c r="Y2" s="33">
        <f t="shared" ref="Y2:AP2" si="2">SUM(Y4:Y15)</f>
        <v>2108.5292918780997</v>
      </c>
      <c r="Z2" s="18">
        <f t="shared" si="2"/>
        <v>3069.3375062999994</v>
      </c>
      <c r="AA2" s="33">
        <f t="shared" si="2"/>
        <v>3223.0913600303998</v>
      </c>
      <c r="AB2" s="2">
        <f>SUM(AB4:AB15)</f>
        <v>4506.5230000000001</v>
      </c>
      <c r="AC2" s="42">
        <f t="shared" si="2"/>
        <v>8445.2797499999997</v>
      </c>
      <c r="AD2" s="2">
        <f t="shared" si="2"/>
        <v>4801.67047</v>
      </c>
      <c r="AE2" s="2">
        <f t="shared" si="2"/>
        <v>3643.6092799999997</v>
      </c>
      <c r="AF2" s="41">
        <f t="shared" si="2"/>
        <v>1968.2759753599998</v>
      </c>
      <c r="AG2" s="46">
        <f t="shared" si="2"/>
        <v>2119.8332254627203</v>
      </c>
      <c r="AH2" s="40">
        <f t="shared" si="2"/>
        <v>1259.9583313279998</v>
      </c>
      <c r="AI2" s="40">
        <f t="shared" si="2"/>
        <v>708.31764403200009</v>
      </c>
      <c r="AJ2" s="42">
        <f t="shared" si="2"/>
        <v>3319.4414900000002</v>
      </c>
      <c r="AK2" s="2">
        <f t="shared" si="2"/>
        <v>2312.0114500000004</v>
      </c>
      <c r="AL2" s="2">
        <f t="shared" si="2"/>
        <v>1007.43004</v>
      </c>
      <c r="AM2" s="41">
        <f t="shared" si="2"/>
        <v>802.51620425600004</v>
      </c>
      <c r="AN2" s="46">
        <f t="shared" si="2"/>
        <v>864.30995198371204</v>
      </c>
      <c r="AO2" s="40">
        <f t="shared" si="2"/>
        <v>606.67180447999999</v>
      </c>
      <c r="AP2" s="40">
        <f t="shared" si="2"/>
        <v>195.84439977600005</v>
      </c>
      <c r="AQ2" s="79">
        <f>SUM(AQ4:AQ15)</f>
        <v>17827.79</v>
      </c>
      <c r="AR2">
        <f>AVERAGE(AR4:AR15)</f>
        <v>48.902946428571433</v>
      </c>
      <c r="AS2">
        <f>SUM(AS4:AS15)/60</f>
        <v>1885.85</v>
      </c>
      <c r="AT2" s="138">
        <f>AVERAGE(AT4:AT15)</f>
        <v>10.092351510496671</v>
      </c>
      <c r="AU2" s="138">
        <f>AVERAGE(AU4:AU15)</f>
        <v>8.8811456733230933</v>
      </c>
      <c r="AY2" s="19"/>
      <c r="AZ2" s="19"/>
      <c r="BA2" s="19" t="s">
        <v>28</v>
      </c>
      <c r="BB2" s="19" t="s">
        <v>28</v>
      </c>
    </row>
    <row r="3" spans="1:54" x14ac:dyDescent="0.25">
      <c r="A3" s="16"/>
      <c r="B3" s="16" t="s">
        <v>22</v>
      </c>
      <c r="C3" s="16" t="s">
        <v>22</v>
      </c>
      <c r="D3" s="16" t="s">
        <v>22</v>
      </c>
      <c r="E3" s="16" t="s">
        <v>22</v>
      </c>
      <c r="F3" s="16" t="s">
        <v>22</v>
      </c>
      <c r="G3" s="16" t="s">
        <v>22</v>
      </c>
      <c r="H3" s="16" t="s">
        <v>22</v>
      </c>
      <c r="I3" s="16" t="s">
        <v>22</v>
      </c>
      <c r="J3" s="16" t="s">
        <v>22</v>
      </c>
      <c r="K3" s="16" t="s">
        <v>22</v>
      </c>
      <c r="L3" s="16" t="s">
        <v>22</v>
      </c>
      <c r="M3" s="16" t="s">
        <v>25</v>
      </c>
      <c r="N3" s="16" t="s">
        <v>25</v>
      </c>
      <c r="O3" s="16" t="s">
        <v>25</v>
      </c>
      <c r="P3" s="16" t="s">
        <v>25</v>
      </c>
      <c r="Q3" s="16" t="s">
        <v>25</v>
      </c>
      <c r="R3" s="16" t="s">
        <v>25</v>
      </c>
      <c r="S3" s="16" t="s">
        <v>25</v>
      </c>
      <c r="T3" s="16" t="s">
        <v>25</v>
      </c>
      <c r="U3" s="16" t="s">
        <v>25</v>
      </c>
      <c r="V3" s="28" t="s">
        <v>37</v>
      </c>
      <c r="W3" s="27" t="s">
        <v>36</v>
      </c>
      <c r="X3" s="27" t="s">
        <v>36</v>
      </c>
      <c r="Y3" s="27" t="s">
        <v>36</v>
      </c>
      <c r="Z3" s="27" t="s">
        <v>36</v>
      </c>
      <c r="AA3" s="27" t="s">
        <v>36</v>
      </c>
      <c r="AB3" s="30"/>
      <c r="AC3" s="36" t="s">
        <v>25</v>
      </c>
      <c r="AD3" s="36" t="s">
        <v>25</v>
      </c>
      <c r="AE3" s="36" t="s">
        <v>25</v>
      </c>
      <c r="AF3" s="36" t="s">
        <v>36</v>
      </c>
      <c r="AG3" s="36"/>
      <c r="AH3" s="36" t="s">
        <v>36</v>
      </c>
      <c r="AI3" s="36" t="s">
        <v>36</v>
      </c>
      <c r="AJ3" s="36" t="s">
        <v>25</v>
      </c>
      <c r="AK3" s="36" t="s">
        <v>25</v>
      </c>
      <c r="AL3" s="36" t="s">
        <v>25</v>
      </c>
      <c r="AM3" s="36" t="s">
        <v>36</v>
      </c>
      <c r="AN3" s="36"/>
      <c r="AO3" s="36" t="s">
        <v>36</v>
      </c>
      <c r="AP3" s="36" t="s">
        <v>36</v>
      </c>
      <c r="AQ3" s="35" t="s">
        <v>64</v>
      </c>
      <c r="AR3" s="35" t="s">
        <v>64</v>
      </c>
      <c r="AS3" s="35" t="s">
        <v>88</v>
      </c>
      <c r="AT3" s="35" t="s">
        <v>89</v>
      </c>
      <c r="AU3" s="35" t="s">
        <v>90</v>
      </c>
      <c r="AY3" s="19" t="s">
        <v>29</v>
      </c>
      <c r="AZ3" s="20" t="s">
        <v>30</v>
      </c>
      <c r="BA3" s="21">
        <v>26.24</v>
      </c>
      <c r="BB3" s="22">
        <v>5.93</v>
      </c>
    </row>
    <row r="4" spans="1:54" x14ac:dyDescent="0.25">
      <c r="A4" s="6">
        <v>44197</v>
      </c>
      <c r="B4" s="7">
        <f t="shared" ref="B4:L4" si="3">SUM(B17:B47)</f>
        <v>419.98746719999997</v>
      </c>
      <c r="C4" s="7">
        <f t="shared" si="3"/>
        <v>79.724798399999983</v>
      </c>
      <c r="D4" s="15">
        <f t="shared" si="3"/>
        <v>163.99350719999998</v>
      </c>
      <c r="E4" s="15">
        <f t="shared" si="3"/>
        <v>268.50578560000002</v>
      </c>
      <c r="F4" s="7">
        <f t="shared" si="3"/>
        <v>432.49929280000003</v>
      </c>
      <c r="G4" s="15">
        <f t="shared" si="3"/>
        <v>0</v>
      </c>
      <c r="H4" s="15">
        <f t="shared" si="3"/>
        <v>12.511825599999996</v>
      </c>
      <c r="I4" s="7">
        <f t="shared" si="3"/>
        <v>12.511825599999996</v>
      </c>
      <c r="J4" s="15">
        <f t="shared" si="3"/>
        <v>0</v>
      </c>
      <c r="K4" s="15">
        <f t="shared" si="3"/>
        <v>67.212972799999974</v>
      </c>
      <c r="L4" s="7">
        <f t="shared" si="3"/>
        <v>67.212972799999974</v>
      </c>
      <c r="M4" s="8">
        <f>SUM(M17:M47)/1000</f>
        <v>843.58799999999997</v>
      </c>
      <c r="N4" s="8">
        <f t="shared" ref="N4:U4" si="4">SUM(N17:N47)/1000</f>
        <v>1023.269</v>
      </c>
      <c r="O4" s="9">
        <f>SUM(O17:O47)/1000</f>
        <v>1866.857</v>
      </c>
      <c r="P4" s="8">
        <f t="shared" si="4"/>
        <v>0</v>
      </c>
      <c r="Q4" s="8">
        <f t="shared" si="4"/>
        <v>210.99199999999999</v>
      </c>
      <c r="R4" s="9">
        <f t="shared" si="4"/>
        <v>210.99199999999999</v>
      </c>
      <c r="S4" s="8">
        <f t="shared" si="4"/>
        <v>0</v>
      </c>
      <c r="T4" s="8">
        <f t="shared" si="4"/>
        <v>256.14699999999999</v>
      </c>
      <c r="U4" s="9">
        <f t="shared" si="4"/>
        <v>256.14699999999999</v>
      </c>
      <c r="V4" s="29">
        <f>DAY(DATE(2021,2,1)-1)</f>
        <v>31</v>
      </c>
      <c r="W4" s="29">
        <f t="shared" ref="W4:W15" si="5">V4*153/365</f>
        <v>12.994520547945205</v>
      </c>
      <c r="X4" s="29">
        <f t="shared" ref="X4:X15" si="6">F4-I4+W4</f>
        <v>432.98198774794525</v>
      </c>
      <c r="Y4" s="34">
        <f t="shared" ref="Y4:Y15" si="7">X4+X4*$BA$5</f>
        <v>466.32160080453707</v>
      </c>
      <c r="Z4" s="29">
        <f t="shared" ref="Z4:Z15" si="8">I4+L4</f>
        <v>79.724798399999969</v>
      </c>
      <c r="AA4" s="34">
        <f t="shared" ref="AA4:AA15" si="9">I4+L4+L4*$BA$5</f>
        <v>84.90019730559996</v>
      </c>
      <c r="AB4" s="42">
        <f>SUM(AB17:AB47)</f>
        <v>1417.9899999999998</v>
      </c>
      <c r="AC4" s="42">
        <f>SUM(AC17:AC47)</f>
        <v>1504.9175000000002</v>
      </c>
      <c r="AD4" s="2">
        <f>SUM(AD17:AD47)</f>
        <v>866.78720000000021</v>
      </c>
      <c r="AE4" s="2">
        <f>SUM(AE17:AE47)</f>
        <v>638.13029999999981</v>
      </c>
      <c r="AF4" s="41">
        <f t="shared" ref="AF4:AF9" si="10">AH4+AI4</f>
        <v>351.49749159999999</v>
      </c>
      <c r="AG4" s="46">
        <f t="shared" ref="AG4:AG15" si="11">AF4+AF4*$BA$5</f>
        <v>378.5627984532</v>
      </c>
      <c r="AH4" s="40">
        <f>SUM(AH17:AH47)</f>
        <v>227.44496128</v>
      </c>
      <c r="AI4" s="40">
        <f>SUM(AI17:AI47)</f>
        <v>124.05253032000002</v>
      </c>
      <c r="AJ4" s="42">
        <f t="shared" ref="AJ4:AP4" si="12">SUM(AJ17:AJ47)</f>
        <v>0</v>
      </c>
      <c r="AK4" s="2">
        <f t="shared" si="12"/>
        <v>0</v>
      </c>
      <c r="AL4" s="2">
        <f t="shared" si="12"/>
        <v>0</v>
      </c>
      <c r="AM4" s="41">
        <f t="shared" ref="AM4:AM9" si="13">AO4+AP4</f>
        <v>0</v>
      </c>
      <c r="AN4" s="46">
        <f t="shared" ref="AN4:AN15" si="14">AM4+AM4*$BA$5</f>
        <v>0</v>
      </c>
      <c r="AO4" s="40">
        <f t="shared" si="12"/>
        <v>0</v>
      </c>
      <c r="AP4" s="40">
        <f t="shared" si="12"/>
        <v>0</v>
      </c>
      <c r="AQ4" s="79">
        <v>0</v>
      </c>
      <c r="AR4">
        <f>AVERAGE(AR17:AR47)</f>
        <v>0</v>
      </c>
      <c r="AS4">
        <f>SUM(AS17:AS47)</f>
        <v>2677</v>
      </c>
      <c r="AT4" s="138">
        <f>AVERAGE(AT17:AT47)</f>
        <v>1.9096774193548383</v>
      </c>
      <c r="AU4" s="138">
        <f>AVERAGE(AU17:AU47)</f>
        <v>12.077419354838709</v>
      </c>
      <c r="AY4" s="19" t="s">
        <v>31</v>
      </c>
      <c r="AZ4" s="20" t="s">
        <v>32</v>
      </c>
      <c r="BA4" s="21">
        <v>19.440000000000001</v>
      </c>
      <c r="BB4" s="22">
        <v>5.93</v>
      </c>
    </row>
    <row r="5" spans="1:54" x14ac:dyDescent="0.25">
      <c r="A5" s="6">
        <v>44228</v>
      </c>
      <c r="B5" s="7">
        <f>SUM(B48:B75)</f>
        <v>333.95248270000002</v>
      </c>
      <c r="C5" s="7">
        <f t="shared" ref="C5:L5" si="15">SUM(C48:C75)</f>
        <v>186.87365489999999</v>
      </c>
      <c r="D5" s="15">
        <f t="shared" si="15"/>
        <v>177.07662720000005</v>
      </c>
      <c r="E5" s="15">
        <f t="shared" si="15"/>
        <v>184.035552</v>
      </c>
      <c r="F5" s="7">
        <f t="shared" si="15"/>
        <v>361.11217920000001</v>
      </c>
      <c r="G5" s="15">
        <f t="shared" si="15"/>
        <v>0</v>
      </c>
      <c r="H5" s="15">
        <f t="shared" si="15"/>
        <v>27.159696499999995</v>
      </c>
      <c r="I5" s="7">
        <f t="shared" si="15"/>
        <v>27.159696499999995</v>
      </c>
      <c r="J5" s="15">
        <f t="shared" si="15"/>
        <v>0</v>
      </c>
      <c r="K5" s="15">
        <f t="shared" si="15"/>
        <v>159.71395840000002</v>
      </c>
      <c r="L5" s="7">
        <f t="shared" si="15"/>
        <v>159.71395840000002</v>
      </c>
      <c r="M5" s="8">
        <f>SUM(M48:M75)/1000</f>
        <v>910.88800000000003</v>
      </c>
      <c r="N5" s="8">
        <f t="shared" ref="N5:U5" si="16">SUM(N48:N75)/1000</f>
        <v>701.35500000000002</v>
      </c>
      <c r="O5" s="9">
        <f>SUM(O48:O75)/1000</f>
        <v>1612.2429999999999</v>
      </c>
      <c r="P5" s="8">
        <f t="shared" si="16"/>
        <v>0</v>
      </c>
      <c r="Q5" s="8">
        <f t="shared" si="16"/>
        <v>458.005</v>
      </c>
      <c r="R5" s="9">
        <f t="shared" si="16"/>
        <v>458.005</v>
      </c>
      <c r="S5" s="8">
        <f t="shared" si="16"/>
        <v>0</v>
      </c>
      <c r="T5" s="8">
        <f t="shared" si="16"/>
        <v>608.66600000000005</v>
      </c>
      <c r="U5" s="9">
        <f t="shared" si="16"/>
        <v>608.66600000000005</v>
      </c>
      <c r="V5" s="29">
        <f>DAY(DATE(2021,3,1)-1)</f>
        <v>28</v>
      </c>
      <c r="W5" s="29">
        <f t="shared" si="5"/>
        <v>11.736986301369862</v>
      </c>
      <c r="X5" s="29">
        <f t="shared" si="6"/>
        <v>345.6894690013699</v>
      </c>
      <c r="Y5" s="34">
        <f t="shared" si="7"/>
        <v>372.3075581144754</v>
      </c>
      <c r="Z5" s="29">
        <f t="shared" si="8"/>
        <v>186.87365490000002</v>
      </c>
      <c r="AA5" s="34">
        <f t="shared" si="9"/>
        <v>199.17162969680001</v>
      </c>
      <c r="AB5" s="42">
        <f>SUM(AB48:AB75)</f>
        <v>1003.6100000000001</v>
      </c>
      <c r="AC5" s="42">
        <f>SUM(AC48:AC75)</f>
        <v>1154.4114000000004</v>
      </c>
      <c r="AD5" s="44">
        <f>SUM(AD48:AD75)</f>
        <v>630.89320000000009</v>
      </c>
      <c r="AE5" s="44">
        <f t="shared" ref="AE5:AP5" si="17">SUM(AE48:AE75)</f>
        <v>523.51820000000009</v>
      </c>
      <c r="AF5" s="41">
        <f t="shared" si="10"/>
        <v>267.31831375999997</v>
      </c>
      <c r="AG5" s="46">
        <f t="shared" si="11"/>
        <v>287.90182391951998</v>
      </c>
      <c r="AH5" s="45">
        <f t="shared" si="17"/>
        <v>165.54637567999998</v>
      </c>
      <c r="AI5" s="45">
        <f t="shared" si="17"/>
        <v>101.77193808</v>
      </c>
      <c r="AJ5" s="42">
        <f>SUM(AJ48:AJ75)</f>
        <v>137.3562</v>
      </c>
      <c r="AK5" s="44">
        <f t="shared" si="17"/>
        <v>74.762</v>
      </c>
      <c r="AL5" s="44">
        <f t="shared" si="17"/>
        <v>62.594200000000008</v>
      </c>
      <c r="AM5" s="41">
        <f>AO5+AP5</f>
        <v>31.785861279999999</v>
      </c>
      <c r="AN5" s="46">
        <f t="shared" si="14"/>
        <v>34.233372598559995</v>
      </c>
      <c r="AO5" s="45">
        <f t="shared" si="17"/>
        <v>19.617548800000002</v>
      </c>
      <c r="AP5" s="45">
        <f t="shared" si="17"/>
        <v>12.168312479999999</v>
      </c>
      <c r="AQ5" s="81">
        <f>AQ75-AQ48</f>
        <v>1571.7900000000009</v>
      </c>
      <c r="AR5" s="79">
        <f>AVERAGE(AR48:AR75)</f>
        <v>56.135357142857174</v>
      </c>
      <c r="AS5" s="79">
        <f>SUM(AS48:AS75)</f>
        <v>6110</v>
      </c>
      <c r="AT5" s="79">
        <f>AVERAGE(AT48:AT75)</f>
        <v>4.0071428571428571</v>
      </c>
      <c r="AU5" s="79">
        <f>AVERAGE(AU48:AU75)</f>
        <v>9.764285714285716</v>
      </c>
      <c r="AY5" s="19" t="s">
        <v>33</v>
      </c>
      <c r="AZ5" s="19"/>
      <c r="BA5" s="23">
        <v>7.6999999999999999E-2</v>
      </c>
      <c r="BB5" s="19"/>
    </row>
    <row r="6" spans="1:54" x14ac:dyDescent="0.25">
      <c r="A6" s="6">
        <v>44256</v>
      </c>
      <c r="B6" s="7">
        <f>SUM(B76:B106)</f>
        <v>211.59185550000004</v>
      </c>
      <c r="C6" s="7">
        <f t="shared" ref="C6:L6" si="18">SUM(C76:C106)</f>
        <v>304.6373845</v>
      </c>
      <c r="D6" s="15">
        <f t="shared" si="18"/>
        <v>173.50199999999998</v>
      </c>
      <c r="E6" s="15">
        <f t="shared" si="18"/>
        <v>122.84360959999999</v>
      </c>
      <c r="F6" s="7">
        <f t="shared" si="18"/>
        <v>296.34560959999999</v>
      </c>
      <c r="G6" s="15">
        <f t="shared" si="18"/>
        <v>1.2453E-3</v>
      </c>
      <c r="H6" s="15">
        <f t="shared" si="18"/>
        <v>84.752508800000001</v>
      </c>
      <c r="I6" s="7">
        <f t="shared" si="18"/>
        <v>84.753754099999995</v>
      </c>
      <c r="J6" s="15">
        <f t="shared" si="18"/>
        <v>0.19867680000000001</v>
      </c>
      <c r="K6" s="15">
        <f t="shared" si="18"/>
        <v>219.6849536</v>
      </c>
      <c r="L6" s="7">
        <f t="shared" si="18"/>
        <v>219.88363040000002</v>
      </c>
      <c r="M6" s="8">
        <f>SUM(M76:M106)/1000</f>
        <v>892.5</v>
      </c>
      <c r="N6" s="8">
        <f t="shared" ref="N6:U6" si="19">SUM(N76:N106)/1000</f>
        <v>468.154</v>
      </c>
      <c r="O6" s="9">
        <f t="shared" si="19"/>
        <v>1360.654</v>
      </c>
      <c r="P6" s="8">
        <f t="shared" si="19"/>
        <v>2.1000000000000001E-2</v>
      </c>
      <c r="Q6" s="8">
        <f t="shared" si="19"/>
        <v>1429.2159999999999</v>
      </c>
      <c r="R6" s="9">
        <f t="shared" si="19"/>
        <v>1429.2370000000001</v>
      </c>
      <c r="S6" s="8">
        <f t="shared" si="19"/>
        <v>1.022</v>
      </c>
      <c r="T6" s="8">
        <f t="shared" si="19"/>
        <v>837.21400000000006</v>
      </c>
      <c r="U6" s="9">
        <f t="shared" si="19"/>
        <v>838.23599999999999</v>
      </c>
      <c r="V6" s="29">
        <f>DAY(DATE(2021,4,1)-1)</f>
        <v>31</v>
      </c>
      <c r="W6" s="29">
        <f t="shared" si="5"/>
        <v>12.994520547945205</v>
      </c>
      <c r="X6" s="29">
        <f t="shared" si="6"/>
        <v>224.58637604794521</v>
      </c>
      <c r="Y6" s="34">
        <f t="shared" si="7"/>
        <v>241.87952700363698</v>
      </c>
      <c r="Z6" s="29">
        <f t="shared" si="8"/>
        <v>304.6373845</v>
      </c>
      <c r="AA6" s="34">
        <f t="shared" si="9"/>
        <v>321.56842404079998</v>
      </c>
      <c r="AB6" s="42">
        <f>SUM(AB76:AB106)</f>
        <v>1011.6000000000001</v>
      </c>
      <c r="AC6" s="42">
        <f t="shared" ref="AC6:AI6" si="20">SUM(AC76:AC106)</f>
        <v>1011.9912999999999</v>
      </c>
      <c r="AD6" s="44">
        <f>SUM(AD76:AD106)</f>
        <v>487.63299999999992</v>
      </c>
      <c r="AE6" s="44">
        <f t="shared" si="20"/>
        <v>524.3583000000001</v>
      </c>
      <c r="AF6" s="41">
        <f t="shared" si="10"/>
        <v>229.89015272000006</v>
      </c>
      <c r="AG6" s="46">
        <f t="shared" si="11"/>
        <v>247.59169447944006</v>
      </c>
      <c r="AH6" s="44">
        <f t="shared" si="20"/>
        <v>127.9548992</v>
      </c>
      <c r="AI6" s="44">
        <f t="shared" si="20"/>
        <v>101.93525352000005</v>
      </c>
      <c r="AJ6" s="42">
        <f>SUM(AJ76:AJ106)</f>
        <v>431.29910000000001</v>
      </c>
      <c r="AK6" s="44">
        <f>SUM(AK76:AK106)</f>
        <v>284.10559999999998</v>
      </c>
      <c r="AL6" s="44">
        <f>SUM(AL76:AL106)</f>
        <v>147.1935</v>
      </c>
      <c r="AM6" s="41">
        <f t="shared" si="13"/>
        <v>103.16372584000001</v>
      </c>
      <c r="AN6" s="46">
        <f t="shared" si="14"/>
        <v>111.10733272968001</v>
      </c>
      <c r="AO6" s="44">
        <f>SUM(AO76:AO106)</f>
        <v>74.549309440000002</v>
      </c>
      <c r="AP6" s="44">
        <f>SUM(AP76:AP106)</f>
        <v>28.614416400000003</v>
      </c>
      <c r="AQ6" s="81">
        <f>AQ106-AQ75</f>
        <v>1927</v>
      </c>
      <c r="AR6" s="79">
        <f>AVERAGE(AR76:AR106)</f>
        <v>62.161290322580648</v>
      </c>
      <c r="AS6" s="79">
        <f>SUM(AS76:AS106)</f>
        <v>11488</v>
      </c>
      <c r="AT6" s="79">
        <f>AVERAGE(AT76:AT106)</f>
        <v>5.6935483870967749</v>
      </c>
      <c r="AU6" s="79">
        <f>AVERAGE(AU76:AU106)</f>
        <v>10.322580645161292</v>
      </c>
      <c r="AY6" s="19" t="s">
        <v>35</v>
      </c>
      <c r="AZ6" s="19" t="s">
        <v>40</v>
      </c>
      <c r="BA6" s="31">
        <v>153</v>
      </c>
      <c r="BB6" s="19"/>
    </row>
    <row r="7" spans="1:54" x14ac:dyDescent="0.25">
      <c r="A7" s="6">
        <v>44287</v>
      </c>
      <c r="B7" s="7">
        <f>SUM(B107:B136)</f>
        <v>-6.4668244999999933</v>
      </c>
      <c r="C7" s="7">
        <f t="shared" ref="C7:L7" si="21">SUM(C107:C136)</f>
        <v>444.94971009999995</v>
      </c>
      <c r="D7" s="15">
        <f t="shared" si="21"/>
        <v>106.5298392</v>
      </c>
      <c r="E7" s="15">
        <f t="shared" si="21"/>
        <v>63.170963199999989</v>
      </c>
      <c r="F7" s="7">
        <f t="shared" si="21"/>
        <v>169.70080239999999</v>
      </c>
      <c r="G7" s="15">
        <f t="shared" si="21"/>
        <v>2.6684999999999999E-3</v>
      </c>
      <c r="H7" s="15">
        <f t="shared" si="21"/>
        <v>131.16762690000002</v>
      </c>
      <c r="I7" s="7">
        <f t="shared" si="21"/>
        <v>176.16762690000004</v>
      </c>
      <c r="J7" s="15">
        <f t="shared" si="21"/>
        <v>0.128304</v>
      </c>
      <c r="K7" s="15">
        <f t="shared" si="21"/>
        <v>268.65377919999997</v>
      </c>
      <c r="L7" s="7">
        <f t="shared" si="21"/>
        <v>268.78208319999999</v>
      </c>
      <c r="M7" s="47">
        <f t="shared" ref="M7:U7" si="22">SUM(M107:M136)/1000</f>
        <v>547.99300000000005</v>
      </c>
      <c r="N7" s="47">
        <f t="shared" si="22"/>
        <v>240.74299999999999</v>
      </c>
      <c r="O7" s="32">
        <f t="shared" si="22"/>
        <v>788.73599999999999</v>
      </c>
      <c r="P7" s="47">
        <f t="shared" si="22"/>
        <v>4.4999999999999998E-2</v>
      </c>
      <c r="Q7" s="47">
        <f t="shared" si="22"/>
        <v>2211.933</v>
      </c>
      <c r="R7" s="32">
        <f t="shared" si="22"/>
        <v>2211.9780000000001</v>
      </c>
      <c r="S7" s="47">
        <f t="shared" si="22"/>
        <v>0.66</v>
      </c>
      <c r="T7" s="47">
        <f t="shared" si="22"/>
        <v>1023.833</v>
      </c>
      <c r="U7" s="32">
        <f t="shared" si="22"/>
        <v>1024.4929999999999</v>
      </c>
      <c r="V7" s="29">
        <f>DAY(DATE(2021,5,1)-1)</f>
        <v>30</v>
      </c>
      <c r="W7" s="29">
        <f t="shared" si="5"/>
        <v>12.575342465753424</v>
      </c>
      <c r="X7" s="29">
        <f t="shared" si="6"/>
        <v>6.1085179657533661</v>
      </c>
      <c r="Y7" s="34">
        <f t="shared" si="7"/>
        <v>6.5788738491163752</v>
      </c>
      <c r="Z7" s="29">
        <f t="shared" si="8"/>
        <v>444.94971010000006</v>
      </c>
      <c r="AA7" s="34">
        <f t="shared" si="9"/>
        <v>465.64593050640008</v>
      </c>
      <c r="AB7" s="42">
        <f>SUM(AB107:AB136)</f>
        <v>677.51</v>
      </c>
      <c r="AC7" s="42">
        <f>SUM(AC107:AC136)</f>
        <v>676.53701000000012</v>
      </c>
      <c r="AD7" s="44">
        <f>SUM(AD107:AD136)</f>
        <v>352.5102999999998</v>
      </c>
      <c r="AE7" s="44">
        <f t="shared" ref="AE7:AP7" si="23">SUM(AE107:AE136)</f>
        <v>324.02670999999992</v>
      </c>
      <c r="AF7" s="41">
        <f t="shared" si="10"/>
        <v>155.48949514399999</v>
      </c>
      <c r="AG7" s="46">
        <f t="shared" si="11"/>
        <v>167.46218627008798</v>
      </c>
      <c r="AH7" s="44">
        <f t="shared" si="23"/>
        <v>92.498702719999997</v>
      </c>
      <c r="AI7" s="44">
        <f t="shared" si="23"/>
        <v>62.990792423999999</v>
      </c>
      <c r="AJ7" s="42">
        <f t="shared" si="23"/>
        <v>359.48309000000006</v>
      </c>
      <c r="AK7" s="44">
        <f t="shared" si="23"/>
        <v>335.42957999999999</v>
      </c>
      <c r="AL7" s="44">
        <f t="shared" si="23"/>
        <v>24.053509999999996</v>
      </c>
      <c r="AM7" s="41">
        <f t="shared" si="13"/>
        <v>92.692724135999995</v>
      </c>
      <c r="AN7" s="46">
        <f t="shared" si="14"/>
        <v>99.830063894471991</v>
      </c>
      <c r="AO7" s="44">
        <f t="shared" si="23"/>
        <v>88.016721791999998</v>
      </c>
      <c r="AP7" s="44">
        <f t="shared" si="23"/>
        <v>4.6760023440000023</v>
      </c>
      <c r="AQ7" s="81">
        <f>AQ136-AQ106</f>
        <v>1468</v>
      </c>
      <c r="AR7" s="79">
        <f>AVERAGE(AR107:AR136)</f>
        <v>48.93333333333333</v>
      </c>
      <c r="AS7" s="79">
        <f>SUM(AS107:AS136)</f>
        <v>14507</v>
      </c>
      <c r="AT7" s="79">
        <f>AVERAGE(AT107:AT136)</f>
        <v>8.4966666666666661</v>
      </c>
      <c r="AU7" s="79">
        <f>AVERAGE(AU107:AU136)</f>
        <v>11.456666666666667</v>
      </c>
      <c r="AY7" s="19"/>
      <c r="AZ7" s="19"/>
      <c r="BA7" s="31"/>
      <c r="BB7" s="19"/>
    </row>
    <row r="8" spans="1:54" x14ac:dyDescent="0.25">
      <c r="A8" s="6">
        <v>44317</v>
      </c>
      <c r="B8" s="7">
        <f>SUM(B137:B167)</f>
        <v>-33.323285200000001</v>
      </c>
      <c r="C8" s="7">
        <f t="shared" ref="C8:L8" si="24">SUM(C137:C167)</f>
        <v>378.91548840000002</v>
      </c>
      <c r="D8" s="15">
        <f t="shared" si="24"/>
        <v>67.425112800000008</v>
      </c>
      <c r="E8" s="15">
        <f t="shared" si="24"/>
        <v>36.289395200000001</v>
      </c>
      <c r="F8" s="7">
        <f t="shared" si="24"/>
        <v>103.714508</v>
      </c>
      <c r="G8" s="15">
        <f t="shared" si="24"/>
        <v>0.34168660000000001</v>
      </c>
      <c r="H8" s="15">
        <f t="shared" si="24"/>
        <v>136.69610660000001</v>
      </c>
      <c r="I8" s="7">
        <f t="shared" si="24"/>
        <v>137.03779319999998</v>
      </c>
      <c r="J8" s="15">
        <f t="shared" si="24"/>
        <v>1.5250680000000003</v>
      </c>
      <c r="K8" s="15">
        <f t="shared" si="24"/>
        <v>240.35262719999994</v>
      </c>
      <c r="L8" s="7">
        <f t="shared" si="24"/>
        <v>241.87769519999995</v>
      </c>
      <c r="M8" s="47">
        <f>SUM(M137:M167)/1000</f>
        <v>346.83699999999999</v>
      </c>
      <c r="N8" s="47">
        <f t="shared" ref="N8:U8" si="25">SUM(N137:N167)/1000</f>
        <v>138.298</v>
      </c>
      <c r="O8" s="32">
        <f t="shared" si="25"/>
        <v>485.13499999999999</v>
      </c>
      <c r="P8" s="47">
        <f t="shared" si="25"/>
        <v>5.7619999999999996</v>
      </c>
      <c r="Q8" s="47">
        <f t="shared" si="25"/>
        <v>2305.1619999999998</v>
      </c>
      <c r="R8" s="32">
        <f t="shared" si="25"/>
        <v>2310.924</v>
      </c>
      <c r="S8" s="47">
        <f t="shared" si="25"/>
        <v>7.8449999999999998</v>
      </c>
      <c r="T8" s="47">
        <f t="shared" si="25"/>
        <v>915.97799999999995</v>
      </c>
      <c r="U8" s="32">
        <f t="shared" si="25"/>
        <v>923.82299999999998</v>
      </c>
      <c r="V8" s="29">
        <f>DAY(DATE(2021,6,1)-1)</f>
        <v>31</v>
      </c>
      <c r="W8" s="29">
        <f t="shared" si="5"/>
        <v>12.994520547945205</v>
      </c>
      <c r="X8" s="29">
        <f t="shared" si="6"/>
        <v>-20.32876465205478</v>
      </c>
      <c r="Y8" s="34">
        <f t="shared" si="7"/>
        <v>-21.894079530262999</v>
      </c>
      <c r="Z8" s="29">
        <f t="shared" si="8"/>
        <v>378.91548839999996</v>
      </c>
      <c r="AA8" s="34">
        <f t="shared" si="9"/>
        <v>397.54007093039996</v>
      </c>
      <c r="AB8" s="42">
        <f>SUM(AB137:AB167)</f>
        <v>305.81</v>
      </c>
      <c r="AC8" s="42">
        <f t="shared" ref="AC8:AP8" si="26">SUM(AC137:AC167)</f>
        <v>309.8177</v>
      </c>
      <c r="AD8" s="44">
        <f t="shared" si="26"/>
        <v>218.15695999999994</v>
      </c>
      <c r="AE8" s="44">
        <f t="shared" si="26"/>
        <v>91.66073999999999</v>
      </c>
      <c r="AF8" s="41">
        <f t="shared" si="10"/>
        <v>75.063234159999993</v>
      </c>
      <c r="AG8" s="46">
        <f t="shared" si="11"/>
        <v>80.843103190319994</v>
      </c>
      <c r="AH8" s="44">
        <f>SUM(AH137:AH167)</f>
        <v>57.244386303999995</v>
      </c>
      <c r="AI8" s="44">
        <f t="shared" si="26"/>
        <v>17.818847856000001</v>
      </c>
      <c r="AJ8" s="42">
        <f t="shared" si="26"/>
        <v>339.61247000000009</v>
      </c>
      <c r="AK8" s="44">
        <f t="shared" si="26"/>
        <v>293.04431</v>
      </c>
      <c r="AL8" s="44">
        <f t="shared" si="26"/>
        <v>46.568160000000013</v>
      </c>
      <c r="AM8" s="41">
        <f t="shared" si="13"/>
        <v>85.947677247999991</v>
      </c>
      <c r="AN8" s="46">
        <f t="shared" si="14"/>
        <v>92.565648396095995</v>
      </c>
      <c r="AO8" s="44">
        <f t="shared" si="26"/>
        <v>76.894826943999988</v>
      </c>
      <c r="AP8" s="44">
        <f t="shared" si="26"/>
        <v>9.0528503039999997</v>
      </c>
      <c r="AQ8" s="81">
        <f>AQ167-AQ136</f>
        <v>1523</v>
      </c>
      <c r="AR8" s="79">
        <f>AVERAGE(AR137:AR167)</f>
        <v>49.12903225806452</v>
      </c>
      <c r="AS8" s="79">
        <f>SUM(AS137:AS167)</f>
        <v>11404</v>
      </c>
      <c r="AT8" s="79">
        <f>AVERAGE(AT137:AT167)</f>
        <v>11.348387096774196</v>
      </c>
      <c r="AU8" s="79">
        <f>AVERAGE(AU137:AU167)</f>
        <v>11.396774193548385</v>
      </c>
      <c r="AY8" s="19"/>
      <c r="AZ8" s="19"/>
      <c r="BA8" s="31"/>
      <c r="BB8" s="19"/>
    </row>
    <row r="9" spans="1:54" x14ac:dyDescent="0.25">
      <c r="A9" s="6">
        <v>44348</v>
      </c>
      <c r="B9" s="7">
        <f>SUM(B168:B197)</f>
        <v>-83.743208899999999</v>
      </c>
      <c r="C9" s="7">
        <f t="shared" ref="C9:L9" si="27">SUM(C168:C197)</f>
        <v>391.24233449999997</v>
      </c>
      <c r="D9" s="15">
        <f t="shared" si="27"/>
        <v>54.140594399999998</v>
      </c>
      <c r="E9" s="15">
        <f t="shared" si="27"/>
        <v>25.594495999999996</v>
      </c>
      <c r="F9" s="7">
        <f t="shared" si="27"/>
        <v>79.73509039999999</v>
      </c>
      <c r="G9" s="15">
        <f t="shared" si="27"/>
        <v>0.60942610000000008</v>
      </c>
      <c r="H9" s="15">
        <f t="shared" si="27"/>
        <v>162.86887320000002</v>
      </c>
      <c r="I9" s="7">
        <f t="shared" si="27"/>
        <v>163.47829930000003</v>
      </c>
      <c r="J9" s="15">
        <f t="shared" si="27"/>
        <v>2.5466399999999996</v>
      </c>
      <c r="K9" s="15">
        <f t="shared" si="27"/>
        <v>225.2173952</v>
      </c>
      <c r="L9" s="7">
        <f t="shared" si="27"/>
        <v>227.7640352</v>
      </c>
      <c r="M9" s="47">
        <f>SUM(M168:M197)/1000</f>
        <v>278.50099999999998</v>
      </c>
      <c r="N9" s="47">
        <f t="shared" ref="N9:U9" si="28">SUM(N168:N197)/1000</f>
        <v>97.54</v>
      </c>
      <c r="O9" s="32">
        <f t="shared" si="28"/>
        <v>376.041</v>
      </c>
      <c r="P9" s="47">
        <f t="shared" si="28"/>
        <v>10.276999999999999</v>
      </c>
      <c r="Q9" s="47">
        <f t="shared" si="28"/>
        <v>2746.5239999999999</v>
      </c>
      <c r="R9" s="32">
        <f t="shared" si="28"/>
        <v>2756.8009999999999</v>
      </c>
      <c r="S9" s="47">
        <f t="shared" si="28"/>
        <v>13.1</v>
      </c>
      <c r="T9" s="47">
        <f t="shared" si="28"/>
        <v>858.298</v>
      </c>
      <c r="U9" s="32">
        <f t="shared" si="28"/>
        <v>871.39800000000002</v>
      </c>
      <c r="V9" s="29">
        <f>DAY(DATE(2021,7,1)-1)</f>
        <v>30</v>
      </c>
      <c r="W9" s="29">
        <f t="shared" si="5"/>
        <v>12.575342465753424</v>
      </c>
      <c r="X9" s="29">
        <f t="shared" si="6"/>
        <v>-71.167866434246619</v>
      </c>
      <c r="Y9" s="34">
        <f t="shared" si="7"/>
        <v>-76.64779214968361</v>
      </c>
      <c r="Z9" s="29">
        <f t="shared" si="8"/>
        <v>391.24233450000003</v>
      </c>
      <c r="AA9" s="34">
        <f t="shared" si="9"/>
        <v>408.78016521040001</v>
      </c>
      <c r="AB9" s="42">
        <f>SUM(AB168:AB197)</f>
        <v>90.002999999999986</v>
      </c>
      <c r="AC9" s="42">
        <f>SUM(AC168:AC197)</f>
        <v>87.230670000000018</v>
      </c>
      <c r="AD9" s="44">
        <f>SUM(AD168:AD197)</f>
        <v>47.56091</v>
      </c>
      <c r="AE9" s="44">
        <f>SUM(AE168:AE197)</f>
        <v>39.669759999999997</v>
      </c>
      <c r="AF9" s="41">
        <f t="shared" si="10"/>
        <v>20.191784127999995</v>
      </c>
      <c r="AG9" s="46">
        <f t="shared" si="11"/>
        <v>21.746551505855994</v>
      </c>
      <c r="AH9" s="44">
        <f t="shared" ref="AH9:AP9" si="29">SUM(AH168:AH197)</f>
        <v>12.479982783999997</v>
      </c>
      <c r="AI9" s="44">
        <f t="shared" si="29"/>
        <v>7.7118013439999995</v>
      </c>
      <c r="AJ9" s="42">
        <f>SUM(AJ168:AJ197)</f>
        <v>363.8787299999999</v>
      </c>
      <c r="AK9" s="44">
        <f t="shared" si="29"/>
        <v>351.03246000000007</v>
      </c>
      <c r="AL9" s="44">
        <f t="shared" si="29"/>
        <v>12.846270000000001</v>
      </c>
      <c r="AM9" s="41">
        <f t="shared" si="13"/>
        <v>94.608232392000005</v>
      </c>
      <c r="AN9" s="46">
        <f t="shared" si="14"/>
        <v>101.89306628618401</v>
      </c>
      <c r="AO9" s="44">
        <f t="shared" si="29"/>
        <v>92.110917504</v>
      </c>
      <c r="AP9" s="44">
        <f t="shared" si="29"/>
        <v>2.497314888</v>
      </c>
      <c r="AQ9" s="81">
        <f>AQ197-AQ167</f>
        <v>1611</v>
      </c>
      <c r="AR9" s="79">
        <f>AVERAGE(AR168:AR197)</f>
        <v>53.7</v>
      </c>
      <c r="AS9" s="79">
        <f>SUM(AS168:AS197)</f>
        <v>14782</v>
      </c>
      <c r="AT9" s="79">
        <f>AVERAGE(AT168:AT197)</f>
        <v>19.053333333333335</v>
      </c>
      <c r="AU9" s="79">
        <f>AVERAGE(AU168:AU197)</f>
        <v>7.0100000000000016</v>
      </c>
      <c r="AY9" s="19"/>
      <c r="AZ9" s="19"/>
      <c r="BA9" s="31"/>
      <c r="BB9" s="19"/>
    </row>
    <row r="10" spans="1:54" x14ac:dyDescent="0.25">
      <c r="A10" s="6">
        <v>44378</v>
      </c>
      <c r="B10" s="7">
        <f>SUM(B198:B228)</f>
        <v>-52.787006699999999</v>
      </c>
      <c r="C10" s="7">
        <f t="shared" ref="C10:L10" si="30">SUM(C198:C228)</f>
        <v>340.40302350000002</v>
      </c>
      <c r="D10" s="15">
        <f t="shared" si="30"/>
        <v>62.863128000000003</v>
      </c>
      <c r="E10" s="15">
        <f t="shared" si="30"/>
        <v>25.037158399999996</v>
      </c>
      <c r="F10" s="7">
        <f t="shared" si="30"/>
        <v>87.900286399999999</v>
      </c>
      <c r="G10" s="15">
        <f t="shared" si="30"/>
        <v>0.21193820000000002</v>
      </c>
      <c r="H10" s="15">
        <f t="shared" si="30"/>
        <v>140.47535490000004</v>
      </c>
      <c r="I10" s="7">
        <f t="shared" si="30"/>
        <v>140.68729310000001</v>
      </c>
      <c r="J10" s="15">
        <f t="shared" si="30"/>
        <v>1.3384439999999997</v>
      </c>
      <c r="K10" s="15">
        <f t="shared" si="30"/>
        <v>198.37728639999995</v>
      </c>
      <c r="L10" s="7">
        <f t="shared" si="30"/>
        <v>199.71573039999996</v>
      </c>
      <c r="M10" s="47">
        <f>SUM(M198:M228)/1000</f>
        <v>323.37</v>
      </c>
      <c r="N10" s="47">
        <f t="shared" ref="N10:U10" si="31">SUM(N198:N228)/1000</f>
        <v>95.415999999999997</v>
      </c>
      <c r="O10" s="32">
        <f t="shared" si="31"/>
        <v>418.786</v>
      </c>
      <c r="P10" s="47">
        <f t="shared" si="31"/>
        <v>3.5739999999999998</v>
      </c>
      <c r="Q10" s="47">
        <f t="shared" si="31"/>
        <v>2368.893</v>
      </c>
      <c r="R10" s="32">
        <f t="shared" si="31"/>
        <v>2372.4670000000001</v>
      </c>
      <c r="S10" s="47">
        <f t="shared" si="31"/>
        <v>6.8849999999999998</v>
      </c>
      <c r="T10" s="47">
        <f t="shared" si="31"/>
        <v>756.01099999999997</v>
      </c>
      <c r="U10" s="32">
        <f t="shared" si="31"/>
        <v>762.89599999999996</v>
      </c>
      <c r="V10" s="29">
        <f>DAY(DATE(2021,8,1)-1)</f>
        <v>31</v>
      </c>
      <c r="W10" s="29">
        <f t="shared" si="5"/>
        <v>12.994520547945205</v>
      </c>
      <c r="X10" s="29">
        <f t="shared" si="6"/>
        <v>-39.792486152054799</v>
      </c>
      <c r="Y10" s="34">
        <f t="shared" si="7"/>
        <v>-42.856507585763019</v>
      </c>
      <c r="Z10" s="29">
        <f t="shared" si="8"/>
        <v>340.40302349999996</v>
      </c>
      <c r="AA10" s="34">
        <f t="shared" si="9"/>
        <v>355.78113474079998</v>
      </c>
      <c r="AB10" s="42">
        <f>SUM(AB198:AB228)</f>
        <v>0</v>
      </c>
      <c r="AC10" s="42">
        <f>SUM(AC198:AC228)</f>
        <v>77.446099999999987</v>
      </c>
      <c r="AD10" s="44">
        <f t="shared" ref="AD10:AP10" si="32">SUM(AD198:AD228)</f>
        <v>54.208899999999993</v>
      </c>
      <c r="AE10" s="44">
        <f t="shared" si="32"/>
        <v>23.237199999999994</v>
      </c>
      <c r="AF10" s="41">
        <f t="shared" ref="AF10:AF15" si="33">AH10+AI10</f>
        <v>18.741727039999997</v>
      </c>
      <c r="AG10" s="46">
        <f t="shared" si="11"/>
        <v>20.184840022079996</v>
      </c>
      <c r="AH10" s="44">
        <f t="shared" si="32"/>
        <v>14.224415359999998</v>
      </c>
      <c r="AI10" s="44">
        <f t="shared" si="32"/>
        <v>4.5173116799999997</v>
      </c>
      <c r="AJ10" s="42">
        <f t="shared" si="32"/>
        <v>288.99880000000007</v>
      </c>
      <c r="AK10" s="44">
        <f t="shared" si="32"/>
        <v>253.61669999999998</v>
      </c>
      <c r="AL10" s="44">
        <f t="shared" si="32"/>
        <v>35.382100000000008</v>
      </c>
      <c r="AM10" s="41">
        <f t="shared" ref="AM10:AM15" si="34">AO10+AP10</f>
        <v>73.427302319999981</v>
      </c>
      <c r="AN10" s="46">
        <f t="shared" si="14"/>
        <v>79.081204598639985</v>
      </c>
      <c r="AO10" s="44">
        <f t="shared" si="32"/>
        <v>66.549022079999986</v>
      </c>
      <c r="AP10" s="44">
        <f t="shared" si="32"/>
        <v>6.8782802399999996</v>
      </c>
      <c r="AQ10" s="81">
        <f>AQ228-AQ197</f>
        <v>1662</v>
      </c>
      <c r="AR10" s="79">
        <f>AVERAGE(AR198:AR228)</f>
        <v>53.612903225806448</v>
      </c>
      <c r="AS10" s="79">
        <f>SUM(AS198:AS228)</f>
        <v>11776</v>
      </c>
      <c r="AT10" s="79">
        <f>AVERAGE(AT198:AT228)</f>
        <v>18.93548387096774</v>
      </c>
      <c r="AU10" s="79">
        <f>AVERAGE(AU198:AU228)</f>
        <v>7.5000000000000018</v>
      </c>
      <c r="AY10" s="19"/>
      <c r="AZ10" s="19"/>
      <c r="BA10" s="31"/>
      <c r="BB10" s="19"/>
    </row>
    <row r="11" spans="1:54" x14ac:dyDescent="0.25">
      <c r="A11" s="6">
        <v>44409</v>
      </c>
      <c r="B11" s="7">
        <f>SUM(B229:B259)</f>
        <v>-46.106712000000002</v>
      </c>
      <c r="C11" s="7">
        <f t="shared" ref="C11:L11" si="35">SUM(C229:C259)</f>
        <v>335.64137920000002</v>
      </c>
      <c r="D11" s="15">
        <f t="shared" si="35"/>
        <v>61.803064799999994</v>
      </c>
      <c r="E11" s="15">
        <f t="shared" si="35"/>
        <v>27.987321600000001</v>
      </c>
      <c r="F11" s="7">
        <f t="shared" si="35"/>
        <v>89.790386400000003</v>
      </c>
      <c r="G11" s="15">
        <f t="shared" si="35"/>
        <v>5.7520999999999996E-3</v>
      </c>
      <c r="H11" s="15">
        <f t="shared" si="35"/>
        <v>135.89134630000001</v>
      </c>
      <c r="I11" s="7">
        <f t="shared" si="35"/>
        <v>135.8970984</v>
      </c>
      <c r="J11" s="15">
        <f t="shared" si="35"/>
        <v>0.2373624</v>
      </c>
      <c r="K11" s="15">
        <f t="shared" si="35"/>
        <v>199.50691839999999</v>
      </c>
      <c r="L11" s="7">
        <f t="shared" si="35"/>
        <v>199.74428079999998</v>
      </c>
      <c r="M11" s="47">
        <f>SUM(M229:M259)/1000</f>
        <v>317.91699999999997</v>
      </c>
      <c r="N11" s="47">
        <f t="shared" ref="N11:U11" si="36">SUM(N229:N259)/1000</f>
        <v>106.65900000000001</v>
      </c>
      <c r="O11" s="32">
        <f t="shared" si="36"/>
        <v>424.57600000000002</v>
      </c>
      <c r="P11" s="47">
        <f t="shared" si="36"/>
        <v>9.7000000000000003E-2</v>
      </c>
      <c r="Q11" s="47">
        <f t="shared" si="36"/>
        <v>2291.5909999999999</v>
      </c>
      <c r="R11" s="32">
        <f t="shared" si="36"/>
        <v>2291.6880000000001</v>
      </c>
      <c r="S11" s="47">
        <f t="shared" si="36"/>
        <v>1.2210000000000001</v>
      </c>
      <c r="T11" s="47">
        <f t="shared" si="36"/>
        <v>760.31600000000003</v>
      </c>
      <c r="U11" s="32">
        <f t="shared" si="36"/>
        <v>761.53700000000003</v>
      </c>
      <c r="V11" s="29">
        <f>DAY(DATE(2021,9,1)-1)</f>
        <v>31</v>
      </c>
      <c r="W11" s="29">
        <f t="shared" si="5"/>
        <v>12.994520547945205</v>
      </c>
      <c r="X11" s="29">
        <f t="shared" si="6"/>
        <v>-33.112191452054795</v>
      </c>
      <c r="Y11" s="34">
        <f t="shared" si="7"/>
        <v>-35.661830193863011</v>
      </c>
      <c r="Z11" s="29">
        <f t="shared" si="8"/>
        <v>335.64137919999996</v>
      </c>
      <c r="AA11" s="34">
        <f t="shared" si="9"/>
        <v>351.02168882159998</v>
      </c>
      <c r="AB11" s="42">
        <f>SUM(AB229:AB259)</f>
        <v>0</v>
      </c>
      <c r="AC11" s="42">
        <f t="shared" ref="AC11:AP11" si="37">SUM(AC229:AC259)</f>
        <v>78.298400000000001</v>
      </c>
      <c r="AD11" s="44">
        <f t="shared" si="37"/>
        <v>55.878900000000002</v>
      </c>
      <c r="AE11" s="44">
        <f t="shared" si="37"/>
        <v>22.419500000000003</v>
      </c>
      <c r="AF11" s="41">
        <f t="shared" si="33"/>
        <v>19.020974160000002</v>
      </c>
      <c r="AG11" s="46">
        <f t="shared" si="11"/>
        <v>20.485589170320001</v>
      </c>
      <c r="AH11" s="44">
        <f t="shared" si="37"/>
        <v>14.662623360000001</v>
      </c>
      <c r="AI11" s="44">
        <f t="shared" si="37"/>
        <v>4.3583507999999993</v>
      </c>
      <c r="AJ11" s="42">
        <f t="shared" si="37"/>
        <v>307.33962000000002</v>
      </c>
      <c r="AK11" s="44">
        <f t="shared" si="37"/>
        <v>277.06347000000005</v>
      </c>
      <c r="AL11" s="44">
        <f t="shared" si="37"/>
        <v>30.276149999999994</v>
      </c>
      <c r="AM11" s="41">
        <f t="shared" si="34"/>
        <v>78.587138088000003</v>
      </c>
      <c r="AN11" s="46">
        <f t="shared" si="14"/>
        <v>84.638347720776011</v>
      </c>
      <c r="AO11" s="44">
        <f t="shared" si="37"/>
        <v>72.701454527999999</v>
      </c>
      <c r="AP11" s="44">
        <f t="shared" si="37"/>
        <v>5.8856835600000004</v>
      </c>
      <c r="AQ11" s="81">
        <f>AQ259-AQ228</f>
        <v>2189</v>
      </c>
      <c r="AR11" s="79">
        <f>AVERAGE(AR229:AR259)</f>
        <v>70.612903225806448</v>
      </c>
      <c r="AS11" s="79">
        <f>SUM(AS229:AS259)</f>
        <v>13198</v>
      </c>
      <c r="AT11" s="79">
        <f>AVERAGE(AT229:AT259)</f>
        <v>18.287096774193547</v>
      </c>
      <c r="AU11" s="79">
        <f>AVERAGE(AU229:AU259)</f>
        <v>7.6516129032258062</v>
      </c>
      <c r="AY11" s="19"/>
      <c r="AZ11" s="19"/>
      <c r="BA11" s="31"/>
      <c r="BB11" s="19"/>
    </row>
    <row r="12" spans="1:54" x14ac:dyDescent="0.25">
      <c r="A12" s="6">
        <v>44440</v>
      </c>
      <c r="B12" s="7">
        <f>SUM(B260:B289)</f>
        <v>-8.0425921999999996</v>
      </c>
      <c r="C12" s="7">
        <f t="shared" ref="C12:L12" si="38">SUM(C260:C289)</f>
        <v>251.93951940000002</v>
      </c>
      <c r="D12" s="15">
        <f t="shared" si="38"/>
        <v>59.013035999999985</v>
      </c>
      <c r="E12" s="15">
        <f t="shared" si="38"/>
        <v>41.454476799999995</v>
      </c>
      <c r="F12" s="7">
        <f t="shared" si="38"/>
        <v>100.46751280000001</v>
      </c>
      <c r="G12" s="15">
        <f t="shared" si="38"/>
        <v>0</v>
      </c>
      <c r="H12" s="15">
        <f t="shared" si="38"/>
        <v>108.51010500000001</v>
      </c>
      <c r="I12" s="7">
        <f t="shared" si="38"/>
        <v>108.51010500000001</v>
      </c>
      <c r="J12" s="15">
        <f t="shared" si="38"/>
        <v>0</v>
      </c>
      <c r="K12" s="15">
        <f t="shared" si="38"/>
        <v>143.42941440000001</v>
      </c>
      <c r="L12" s="7">
        <f t="shared" si="38"/>
        <v>143.42941440000001</v>
      </c>
      <c r="M12" s="47">
        <f>SUM(M260:M289)/1000</f>
        <v>303.565</v>
      </c>
      <c r="N12" s="47">
        <f t="shared" ref="N12:U12" si="39">SUM(N260:N289)/1000</f>
        <v>157.982</v>
      </c>
      <c r="O12" s="32">
        <f t="shared" si="39"/>
        <v>461.54700000000003</v>
      </c>
      <c r="P12" s="47">
        <f t="shared" si="39"/>
        <v>0</v>
      </c>
      <c r="Q12" s="47">
        <f t="shared" si="39"/>
        <v>1829.85</v>
      </c>
      <c r="R12" s="32">
        <f t="shared" si="39"/>
        <v>1829.85</v>
      </c>
      <c r="S12" s="47">
        <f t="shared" si="39"/>
        <v>0</v>
      </c>
      <c r="T12" s="47">
        <f t="shared" si="39"/>
        <v>546.60599999999999</v>
      </c>
      <c r="U12" s="32">
        <f t="shared" si="39"/>
        <v>546.60599999999999</v>
      </c>
      <c r="V12" s="29">
        <f>DAY(DATE(2021,10,1)-1)</f>
        <v>30</v>
      </c>
      <c r="W12" s="29">
        <f t="shared" si="5"/>
        <v>12.575342465753424</v>
      </c>
      <c r="X12" s="29">
        <f t="shared" si="6"/>
        <v>4.5327502657534229</v>
      </c>
      <c r="Y12" s="34">
        <f t="shared" si="7"/>
        <v>4.8817720362164367</v>
      </c>
      <c r="Z12" s="29">
        <f t="shared" si="8"/>
        <v>251.93951940000002</v>
      </c>
      <c r="AA12" s="34">
        <f t="shared" si="9"/>
        <v>262.9835843088</v>
      </c>
      <c r="AB12" s="42">
        <f>SUM(AB260:AB289)</f>
        <v>0</v>
      </c>
      <c r="AC12" s="42">
        <f t="shared" ref="AC12:AP12" si="40">SUM(AC260:AC289)</f>
        <v>95.712400000000017</v>
      </c>
      <c r="AD12" s="44">
        <f t="shared" si="40"/>
        <v>65.422600000000017</v>
      </c>
      <c r="AE12" s="44">
        <f t="shared" si="40"/>
        <v>30.2898</v>
      </c>
      <c r="AF12" s="41">
        <f t="shared" si="33"/>
        <v>23.055227359999996</v>
      </c>
      <c r="AG12" s="46">
        <f t="shared" si="11"/>
        <v>24.830479866719998</v>
      </c>
      <c r="AH12" s="44">
        <f t="shared" si="40"/>
        <v>17.166890239999994</v>
      </c>
      <c r="AI12" s="44">
        <f t="shared" si="40"/>
        <v>5.888337120000001</v>
      </c>
      <c r="AJ12" s="42">
        <f t="shared" si="40"/>
        <v>190.76062000000005</v>
      </c>
      <c r="AK12" s="44">
        <f t="shared" si="40"/>
        <v>150.05175999999997</v>
      </c>
      <c r="AL12" s="44">
        <f t="shared" si="40"/>
        <v>40.708860000000008</v>
      </c>
      <c r="AM12" s="41">
        <f t="shared" si="34"/>
        <v>47.287384207999999</v>
      </c>
      <c r="AN12" s="46">
        <f t="shared" si="14"/>
        <v>50.928512792016001</v>
      </c>
      <c r="AO12" s="44">
        <f t="shared" si="40"/>
        <v>39.373581823999999</v>
      </c>
      <c r="AP12" s="44">
        <f t="shared" si="40"/>
        <v>7.9138023840000011</v>
      </c>
      <c r="AQ12" s="81">
        <f>AQ289-AQ259</f>
        <v>1267</v>
      </c>
      <c r="AR12" s="79">
        <f>AVERAGE(AR260:AR289)</f>
        <v>42.233333333333334</v>
      </c>
      <c r="AS12" s="79">
        <f>SUM(AS260:AS289)</f>
        <v>12925</v>
      </c>
      <c r="AT12" s="79">
        <f>AVERAGE(AT260:AT289)</f>
        <v>16.579999999999998</v>
      </c>
      <c r="AU12" s="79">
        <f>AVERAGE(AU260:AU289)</f>
        <v>5.9466666666666672</v>
      </c>
      <c r="AY12" s="19"/>
      <c r="AZ12" s="19"/>
      <c r="BA12" s="31"/>
      <c r="BB12" s="19"/>
    </row>
    <row r="13" spans="1:54" x14ac:dyDescent="0.25">
      <c r="A13" s="6">
        <v>44470</v>
      </c>
      <c r="B13" s="7">
        <f>SUM(B290:B320)</f>
        <v>131.89295730000001</v>
      </c>
      <c r="C13" s="7">
        <f t="shared" ref="C13:L13" si="41">SUM(C290:C320)</f>
        <v>187.50993789999993</v>
      </c>
      <c r="D13" s="15">
        <f t="shared" si="41"/>
        <v>87.697922399999982</v>
      </c>
      <c r="E13" s="15">
        <f t="shared" si="41"/>
        <v>106.68318080000002</v>
      </c>
      <c r="F13" s="7">
        <f t="shared" si="41"/>
        <v>194.38110320000001</v>
      </c>
      <c r="G13" s="15">
        <f t="shared" si="41"/>
        <v>0</v>
      </c>
      <c r="H13" s="15">
        <f t="shared" si="41"/>
        <v>62.488145899999999</v>
      </c>
      <c r="I13" s="7">
        <f t="shared" si="41"/>
        <v>62.488145899999999</v>
      </c>
      <c r="J13" s="15">
        <f t="shared" si="41"/>
        <v>0</v>
      </c>
      <c r="K13" s="15">
        <f t="shared" si="41"/>
        <v>125.02179200000003</v>
      </c>
      <c r="L13" s="7">
        <f t="shared" si="41"/>
        <v>125.02179200000003</v>
      </c>
      <c r="M13" s="47">
        <f>SUM(M290:M320)/1000</f>
        <v>451.12099999999998</v>
      </c>
      <c r="N13" s="47">
        <f t="shared" ref="N13:U13" si="42">SUM(N290:N320)/1000</f>
        <v>406.56700000000001</v>
      </c>
      <c r="O13" s="32">
        <f t="shared" si="42"/>
        <v>857.68799999999999</v>
      </c>
      <c r="P13" s="47">
        <f t="shared" si="42"/>
        <v>0</v>
      </c>
      <c r="Q13" s="47">
        <f t="shared" si="42"/>
        <v>1053.7629999999999</v>
      </c>
      <c r="R13" s="32">
        <f t="shared" si="42"/>
        <v>1053.7629999999999</v>
      </c>
      <c r="S13" s="47">
        <f t="shared" si="42"/>
        <v>0</v>
      </c>
      <c r="T13" s="47">
        <f t="shared" si="42"/>
        <v>476.45499999999998</v>
      </c>
      <c r="U13" s="32">
        <f t="shared" si="42"/>
        <v>476.45499999999998</v>
      </c>
      <c r="V13" s="29">
        <f>DAY(DATE(2021,11,1)-1)</f>
        <v>31</v>
      </c>
      <c r="W13" s="29">
        <f t="shared" si="5"/>
        <v>12.994520547945205</v>
      </c>
      <c r="X13" s="29">
        <f t="shared" si="6"/>
        <v>144.88747784794521</v>
      </c>
      <c r="Y13" s="34">
        <f t="shared" si="7"/>
        <v>156.04381364223698</v>
      </c>
      <c r="Z13" s="29">
        <f t="shared" si="8"/>
        <v>187.50993790000004</v>
      </c>
      <c r="AA13" s="34">
        <f t="shared" si="9"/>
        <v>197.13661588400004</v>
      </c>
      <c r="AB13" s="42">
        <f>SUM(AB290:AB320)</f>
        <v>0</v>
      </c>
      <c r="AC13" s="42">
        <f t="shared" ref="AC13:AP13" si="43">SUM(AC290:AC320)</f>
        <v>439.48060000000004</v>
      </c>
      <c r="AD13" s="44">
        <f t="shared" si="43"/>
        <v>235.42730000000003</v>
      </c>
      <c r="AE13" s="44">
        <f t="shared" si="43"/>
        <v>204.05329999999995</v>
      </c>
      <c r="AF13" s="41">
        <f t="shared" si="33"/>
        <v>101.44408503999998</v>
      </c>
      <c r="AG13" s="46">
        <f t="shared" si="11"/>
        <v>109.25527958807997</v>
      </c>
      <c r="AH13" s="44">
        <f t="shared" si="43"/>
        <v>61.776123519999977</v>
      </c>
      <c r="AI13" s="44">
        <f t="shared" si="43"/>
        <v>39.667961519999992</v>
      </c>
      <c r="AJ13" s="42">
        <f t="shared" si="43"/>
        <v>216.95909999999998</v>
      </c>
      <c r="AK13" s="44">
        <f t="shared" si="43"/>
        <v>181.53209999999999</v>
      </c>
      <c r="AL13" s="44">
        <f t="shared" si="43"/>
        <v>35.427000000000007</v>
      </c>
      <c r="AM13" s="41">
        <f t="shared" si="34"/>
        <v>54.521031839999992</v>
      </c>
      <c r="AN13" s="46">
        <f t="shared" si="14"/>
        <v>58.719151291679992</v>
      </c>
      <c r="AO13" s="44">
        <f t="shared" si="43"/>
        <v>47.634023039999995</v>
      </c>
      <c r="AP13" s="44">
        <f t="shared" si="43"/>
        <v>6.8870088000000003</v>
      </c>
      <c r="AQ13" s="81">
        <f>AQ320-AQ289</f>
        <v>1456</v>
      </c>
      <c r="AR13" s="79">
        <f>AVERAGE(AR290:AR320)</f>
        <v>46.967741935483872</v>
      </c>
      <c r="AS13" s="79">
        <f>SUM(AS290:AS320)</f>
        <v>9326</v>
      </c>
      <c r="AT13" s="79">
        <f>AVERAGE(AT290:AT320)</f>
        <v>9.4516129032258061</v>
      </c>
      <c r="AU13" s="79">
        <f>AVERAGE(AU290:AU320)</f>
        <v>6.4741935483870945</v>
      </c>
      <c r="AY13" s="19"/>
      <c r="AZ13" s="19"/>
      <c r="BA13" s="31"/>
      <c r="BB13" s="19"/>
    </row>
    <row r="14" spans="1:54" x14ac:dyDescent="0.25">
      <c r="A14" s="6">
        <v>44501</v>
      </c>
      <c r="B14" s="7">
        <f>SUM(B321:B350)</f>
        <v>340.25996489999994</v>
      </c>
      <c r="C14" s="7">
        <f t="shared" ref="C14:L14" si="44">SUM(C321:C350)</f>
        <v>98.810083099999972</v>
      </c>
      <c r="D14" s="15">
        <f t="shared" si="44"/>
        <v>147.2027904</v>
      </c>
      <c r="E14" s="15">
        <f t="shared" si="44"/>
        <v>210.41541120000002</v>
      </c>
      <c r="F14" s="7">
        <f t="shared" si="44"/>
        <v>357.61820160000002</v>
      </c>
      <c r="G14" s="15">
        <f t="shared" si="44"/>
        <v>0</v>
      </c>
      <c r="H14" s="15">
        <f t="shared" si="44"/>
        <v>17.358236700000003</v>
      </c>
      <c r="I14" s="7">
        <f t="shared" si="44"/>
        <v>17.358236700000003</v>
      </c>
      <c r="J14" s="15">
        <f t="shared" si="44"/>
        <v>0</v>
      </c>
      <c r="K14" s="15">
        <f t="shared" si="44"/>
        <v>81.45184639999998</v>
      </c>
      <c r="L14" s="7">
        <f t="shared" si="44"/>
        <v>81.45184639999998</v>
      </c>
      <c r="M14" s="47">
        <f>SUM(M321:M350)/1000</f>
        <v>757.21600000000001</v>
      </c>
      <c r="N14" s="47">
        <f t="shared" ref="N14:U14" si="45">SUM(N321:N350)/1000</f>
        <v>801.88800000000003</v>
      </c>
      <c r="O14" s="32">
        <f t="shared" si="45"/>
        <v>1559.104</v>
      </c>
      <c r="P14" s="47">
        <f t="shared" si="45"/>
        <v>0</v>
      </c>
      <c r="Q14" s="47">
        <f t="shared" si="45"/>
        <v>292.71899999999999</v>
      </c>
      <c r="R14" s="32">
        <f t="shared" si="45"/>
        <v>292.71899999999999</v>
      </c>
      <c r="S14" s="47">
        <f t="shared" si="45"/>
        <v>0</v>
      </c>
      <c r="T14" s="47">
        <f t="shared" si="45"/>
        <v>310.411</v>
      </c>
      <c r="U14" s="32">
        <f t="shared" si="45"/>
        <v>310.411</v>
      </c>
      <c r="V14" s="29">
        <f>DAY(DATE(2021,12,1)-1)</f>
        <v>30</v>
      </c>
      <c r="W14" s="29">
        <f t="shared" si="5"/>
        <v>12.575342465753424</v>
      </c>
      <c r="X14" s="29">
        <f t="shared" si="6"/>
        <v>352.83530736575341</v>
      </c>
      <c r="Y14" s="34">
        <f t="shared" si="7"/>
        <v>380.00362603291643</v>
      </c>
      <c r="Z14" s="29">
        <f t="shared" si="8"/>
        <v>98.810083099999986</v>
      </c>
      <c r="AA14" s="34">
        <f t="shared" si="9"/>
        <v>105.08187527279999</v>
      </c>
      <c r="AB14" s="42">
        <f>SUM(AB321:AB350)</f>
        <v>0</v>
      </c>
      <c r="AC14" s="42">
        <f t="shared" ref="AC14:AP14" si="46">SUM(AC321:AC350)</f>
        <v>979.76067000000012</v>
      </c>
      <c r="AD14" s="44">
        <f t="shared" si="46"/>
        <v>599.58246000000008</v>
      </c>
      <c r="AE14" s="44">
        <f t="shared" si="46"/>
        <v>380.17821000000004</v>
      </c>
      <c r="AF14" s="41">
        <f t="shared" si="33"/>
        <v>231.237081528</v>
      </c>
      <c r="AG14" s="46">
        <f t="shared" si="11"/>
        <v>249.04233680565599</v>
      </c>
      <c r="AH14" s="44">
        <f t="shared" si="46"/>
        <v>157.330437504</v>
      </c>
      <c r="AI14" s="44">
        <f t="shared" si="46"/>
        <v>73.906644024000002</v>
      </c>
      <c r="AJ14" s="42">
        <f t="shared" si="46"/>
        <v>231.31616</v>
      </c>
      <c r="AK14" s="44">
        <f t="shared" si="46"/>
        <v>60.406749999999981</v>
      </c>
      <c r="AL14" s="44">
        <f t="shared" si="46"/>
        <v>170.90940999999998</v>
      </c>
      <c r="AM14" s="41">
        <f t="shared" si="34"/>
        <v>49.075520504000004</v>
      </c>
      <c r="AN14" s="46">
        <f t="shared" si="14"/>
        <v>52.854335582808005</v>
      </c>
      <c r="AO14" s="44">
        <f t="shared" si="46"/>
        <v>15.850731199999998</v>
      </c>
      <c r="AP14" s="44">
        <f t="shared" si="46"/>
        <v>33.224789304000005</v>
      </c>
      <c r="AQ14" s="81">
        <f>AQ350-AQ320</f>
        <v>1525</v>
      </c>
      <c r="AR14" s="79">
        <f>AVERAGE(AR321:AR350)</f>
        <v>50.833333333333336</v>
      </c>
      <c r="AS14" s="79">
        <f>SUM(AS321:AS350)</f>
        <v>3136</v>
      </c>
      <c r="AT14" s="79">
        <f>AVERAGE(AT321:AT350)</f>
        <v>4.6033333333333326</v>
      </c>
      <c r="AU14" s="79">
        <f>AVERAGE(AU321:AU350)</f>
        <v>8.4799999999999986</v>
      </c>
      <c r="AY14" s="19"/>
      <c r="AZ14" s="19"/>
      <c r="BA14" s="31"/>
      <c r="BB14" s="19"/>
    </row>
    <row r="15" spans="1:54" x14ac:dyDescent="0.25">
      <c r="A15" s="6">
        <v>44531</v>
      </c>
      <c r="B15" s="7">
        <f>SUM(B351:B381)</f>
        <v>597.56511719999992</v>
      </c>
      <c r="C15" s="7">
        <f t="shared" ref="C15:L15" si="47">SUM(C351:C381)</f>
        <v>68.690192400000001</v>
      </c>
      <c r="D15" s="15">
        <f t="shared" si="47"/>
        <v>249.7501512</v>
      </c>
      <c r="E15" s="15">
        <f t="shared" si="47"/>
        <v>354.29930240000004</v>
      </c>
      <c r="F15" s="7">
        <f t="shared" si="47"/>
        <v>604.04945359999988</v>
      </c>
      <c r="G15" s="15">
        <f t="shared" si="47"/>
        <v>0</v>
      </c>
      <c r="H15" s="15">
        <f t="shared" si="47"/>
        <v>6.4843364000000001</v>
      </c>
      <c r="I15" s="7">
        <f t="shared" si="47"/>
        <v>6.4843364000000001</v>
      </c>
      <c r="J15" s="15">
        <f t="shared" si="47"/>
        <v>0</v>
      </c>
      <c r="K15" s="15">
        <f t="shared" si="47"/>
        <v>62.205855999999983</v>
      </c>
      <c r="L15" s="7">
        <f t="shared" si="47"/>
        <v>62.205855999999983</v>
      </c>
      <c r="M15" s="47">
        <f>SUM(M351:M381)/1000</f>
        <v>1284.723</v>
      </c>
      <c r="N15" s="47">
        <f t="shared" ref="N15:U15" si="48">SUM(N351:N381)/1000</f>
        <v>1350.2260000000001</v>
      </c>
      <c r="O15" s="32">
        <f t="shared" si="48"/>
        <v>2634.9490000000001</v>
      </c>
      <c r="P15" s="47">
        <f t="shared" si="48"/>
        <v>0</v>
      </c>
      <c r="Q15" s="47">
        <f t="shared" si="48"/>
        <v>109.348</v>
      </c>
      <c r="R15" s="32">
        <f t="shared" si="48"/>
        <v>109.348</v>
      </c>
      <c r="S15" s="47">
        <f t="shared" si="48"/>
        <v>0</v>
      </c>
      <c r="T15" s="47">
        <f t="shared" si="48"/>
        <v>237.065</v>
      </c>
      <c r="U15" s="32">
        <f t="shared" si="48"/>
        <v>237.065</v>
      </c>
      <c r="V15" s="29">
        <f>DAY(DATE(2021,13,1)-1)</f>
        <v>31</v>
      </c>
      <c r="W15" s="29">
        <f t="shared" si="5"/>
        <v>12.994520547945205</v>
      </c>
      <c r="X15" s="29">
        <f t="shared" si="6"/>
        <v>610.55963774794509</v>
      </c>
      <c r="Y15" s="34">
        <f t="shared" si="7"/>
        <v>657.57272985453687</v>
      </c>
      <c r="Z15" s="29">
        <f t="shared" si="8"/>
        <v>68.690192399999987</v>
      </c>
      <c r="AA15" s="34">
        <f t="shared" si="9"/>
        <v>73.480043311999992</v>
      </c>
      <c r="AB15" s="42">
        <f>SUM(AB351:AB381)</f>
        <v>0</v>
      </c>
      <c r="AC15" s="42">
        <f t="shared" ref="AC15:AP15" si="49">SUM(AC351:AC381)</f>
        <v>2029.6759999999997</v>
      </c>
      <c r="AD15" s="44">
        <f t="shared" si="49"/>
        <v>1187.6087399999999</v>
      </c>
      <c r="AE15" s="44">
        <f t="shared" si="49"/>
        <v>842.06726000000003</v>
      </c>
      <c r="AF15" s="41">
        <f t="shared" si="33"/>
        <v>475.3264087199999</v>
      </c>
      <c r="AG15" s="46">
        <f t="shared" si="11"/>
        <v>511.92654219143992</v>
      </c>
      <c r="AH15" s="44">
        <f t="shared" si="49"/>
        <v>311.62853337599989</v>
      </c>
      <c r="AI15" s="44">
        <f t="shared" si="49"/>
        <v>163.69787534400001</v>
      </c>
      <c r="AJ15" s="42">
        <f t="shared" si="49"/>
        <v>452.43760000000003</v>
      </c>
      <c r="AK15" s="44">
        <f t="shared" si="49"/>
        <v>50.966720000000009</v>
      </c>
      <c r="AL15" s="44">
        <f t="shared" si="49"/>
        <v>401.47087999999997</v>
      </c>
      <c r="AM15" s="41">
        <f t="shared" si="34"/>
        <v>91.419606399999992</v>
      </c>
      <c r="AN15" s="46">
        <f t="shared" si="14"/>
        <v>98.458916092799996</v>
      </c>
      <c r="AO15" s="44">
        <f t="shared" si="49"/>
        <v>13.373667327999998</v>
      </c>
      <c r="AP15" s="44">
        <f t="shared" si="49"/>
        <v>78.045939071999996</v>
      </c>
      <c r="AQ15" s="81">
        <f>AQ381-AQ350</f>
        <v>1628</v>
      </c>
      <c r="AR15" s="79">
        <f>AVERAGE(AR351:AR381)</f>
        <v>52.516129032258064</v>
      </c>
      <c r="AS15" s="79">
        <f>SUM(AS351:AS381)</f>
        <v>1822</v>
      </c>
      <c r="AT15" s="79">
        <f>AVERAGE(AT351:AT381)</f>
        <v>2.7419354838709671</v>
      </c>
      <c r="AU15" s="79">
        <f>AVERAGE(AU351:AU381)</f>
        <v>8.4935483870967765</v>
      </c>
      <c r="AY15" s="19"/>
      <c r="AZ15" s="19"/>
      <c r="BA15" s="31"/>
      <c r="BB15" s="19"/>
    </row>
    <row r="16" spans="1:54" ht="15.75" thickBot="1" x14ac:dyDescent="0.3">
      <c r="A16" s="16" t="s">
        <v>21</v>
      </c>
      <c r="B16" s="24" t="s">
        <v>22</v>
      </c>
      <c r="C16" s="16" t="s">
        <v>22</v>
      </c>
      <c r="D16" s="16" t="s">
        <v>22</v>
      </c>
      <c r="E16" s="16" t="s">
        <v>22</v>
      </c>
      <c r="F16" s="16" t="s">
        <v>22</v>
      </c>
      <c r="G16" s="16" t="s">
        <v>22</v>
      </c>
      <c r="H16" s="16" t="s">
        <v>22</v>
      </c>
      <c r="I16" s="16" t="s">
        <v>22</v>
      </c>
      <c r="J16" s="16" t="s">
        <v>22</v>
      </c>
      <c r="K16" s="16" t="s">
        <v>22</v>
      </c>
      <c r="L16" s="16" t="s">
        <v>22</v>
      </c>
      <c r="M16" s="16" t="s">
        <v>23</v>
      </c>
      <c r="N16" s="16" t="s">
        <v>23</v>
      </c>
      <c r="O16" s="16" t="s">
        <v>23</v>
      </c>
      <c r="P16" s="16" t="s">
        <v>23</v>
      </c>
      <c r="Q16" s="16" t="s">
        <v>23</v>
      </c>
      <c r="R16" s="16" t="s">
        <v>23</v>
      </c>
      <c r="S16" s="16" t="s">
        <v>23</v>
      </c>
      <c r="T16" s="16" t="s">
        <v>23</v>
      </c>
      <c r="U16" s="16" t="s">
        <v>23</v>
      </c>
      <c r="V16" s="16"/>
      <c r="W16" s="16"/>
      <c r="X16" s="16"/>
      <c r="Y16" s="16"/>
      <c r="Z16" s="16"/>
      <c r="AA16" s="16"/>
      <c r="AB16" s="16"/>
      <c r="AC16" s="36" t="s">
        <v>25</v>
      </c>
      <c r="AD16" s="36" t="s">
        <v>25</v>
      </c>
      <c r="AE16" s="36" t="s">
        <v>25</v>
      </c>
      <c r="AF16" s="36" t="s">
        <v>36</v>
      </c>
      <c r="AG16" s="36"/>
      <c r="AH16" s="36" t="s">
        <v>36</v>
      </c>
      <c r="AI16" s="36" t="s">
        <v>36</v>
      </c>
      <c r="AJ16" s="36" t="s">
        <v>25</v>
      </c>
      <c r="AK16" s="36" t="s">
        <v>25</v>
      </c>
      <c r="AL16" s="36" t="s">
        <v>25</v>
      </c>
      <c r="AM16" s="36" t="s">
        <v>36</v>
      </c>
      <c r="AN16" s="36"/>
      <c r="AO16" s="36" t="s">
        <v>36</v>
      </c>
      <c r="AP16" s="36" t="s">
        <v>36</v>
      </c>
      <c r="AQ16" s="35" t="s">
        <v>64</v>
      </c>
      <c r="AR16" s="35" t="s">
        <v>64</v>
      </c>
      <c r="AS16" s="136" t="s">
        <v>87</v>
      </c>
      <c r="AT16" s="136" t="s">
        <v>85</v>
      </c>
      <c r="AU16" s="137" t="s">
        <v>86</v>
      </c>
    </row>
    <row r="17" spans="1:70" x14ac:dyDescent="0.25">
      <c r="A17" s="12">
        <v>44197</v>
      </c>
      <c r="B17" s="13">
        <f t="shared" ref="B17:B80" si="50">F17-I17</f>
        <v>13.639539899999999</v>
      </c>
      <c r="C17" s="13">
        <f>L17+I17</f>
        <v>9.9771299999999993E-2</v>
      </c>
      <c r="D17" s="13">
        <f t="shared" ref="D17:D48" si="51">M17*$BA$4/100000</f>
        <v>4.9006296000000003</v>
      </c>
      <c r="E17" s="13">
        <f t="shared" ref="E17:E48" si="52">N17*$BA$3/100000</f>
        <v>8.738969599999999</v>
      </c>
      <c r="F17" s="13">
        <f>D17+E17</f>
        <v>13.639599199999999</v>
      </c>
      <c r="G17" s="13">
        <f t="shared" ref="G17:G48" si="53">P17*$BB$4/100000</f>
        <v>0</v>
      </c>
      <c r="H17" s="13">
        <f t="shared" ref="H17:H48" si="54">Q17*$BB$3/100000</f>
        <v>5.9299999999999998E-5</v>
      </c>
      <c r="I17" s="13">
        <f>G17+H17</f>
        <v>5.9299999999999998E-5</v>
      </c>
      <c r="J17" s="13">
        <f t="shared" ref="J17:J48" si="55">S17*$BA$4/100000</f>
        <v>0</v>
      </c>
      <c r="K17" s="13">
        <f t="shared" ref="K17:K48" si="56">T17*$BA$3/100000</f>
        <v>9.9711999999999995E-2</v>
      </c>
      <c r="L17" s="13">
        <f>J17+K17</f>
        <v>9.9711999999999995E-2</v>
      </c>
      <c r="M17" s="14">
        <v>25209</v>
      </c>
      <c r="N17" s="14">
        <v>33304</v>
      </c>
      <c r="O17" s="14">
        <v>58513</v>
      </c>
      <c r="P17" s="14">
        <v>0</v>
      </c>
      <c r="Q17" s="14">
        <v>1</v>
      </c>
      <c r="R17" s="14">
        <v>1</v>
      </c>
      <c r="S17" s="14">
        <v>0</v>
      </c>
      <c r="T17" s="14">
        <v>380</v>
      </c>
      <c r="U17" s="14">
        <v>380</v>
      </c>
      <c r="X17" s="29">
        <f>F17-I17+W17</f>
        <v>13.639539899999999</v>
      </c>
      <c r="Z17" s="29">
        <f>I17+L17</f>
        <v>9.9771299999999993E-2</v>
      </c>
      <c r="AB17" s="43">
        <v>44.66</v>
      </c>
      <c r="AC17" s="37">
        <v>44.445799999999998</v>
      </c>
      <c r="AD17" s="37">
        <v>26.556799999999999</v>
      </c>
      <c r="AE17" s="37">
        <v>17.888999999999999</v>
      </c>
      <c r="AF17" s="39"/>
      <c r="AG17" s="39"/>
      <c r="AH17" s="39">
        <f t="shared" ref="AH17:AH80" si="57">AD17*$BA$3/100</f>
        <v>6.9685043199999992</v>
      </c>
      <c r="AI17" s="39">
        <f t="shared" ref="AI17:AI80" si="58">AE17*$BA$4/100</f>
        <v>3.4776216</v>
      </c>
      <c r="AJ17" s="37">
        <v>0</v>
      </c>
      <c r="AK17" s="37">
        <v>0</v>
      </c>
      <c r="AL17" s="37">
        <v>0</v>
      </c>
      <c r="AM17" s="39"/>
      <c r="AN17" s="39"/>
      <c r="AO17" s="39">
        <f t="shared" ref="AO17:AO80" si="59">AK17*$BA$3/100</f>
        <v>0</v>
      </c>
      <c r="AP17" s="39">
        <f t="shared" ref="AP17:AP80" si="60">AL17*$BA$4/100</f>
        <v>0</v>
      </c>
      <c r="AQ17" s="122">
        <f>AQ18</f>
        <v>51698.21</v>
      </c>
      <c r="AR17" s="125">
        <v>0</v>
      </c>
      <c r="AS17" s="128">
        <v>34</v>
      </c>
      <c r="AT17" s="129">
        <v>1.3</v>
      </c>
      <c r="AU17" s="129">
        <v>5.4</v>
      </c>
      <c r="AW17" s="78" t="s">
        <v>63</v>
      </c>
      <c r="AX17" s="48" t="s">
        <v>42</v>
      </c>
      <c r="AY17" s="82"/>
      <c r="AZ17" s="48" t="s">
        <v>43</v>
      </c>
      <c r="BA17" s="51"/>
      <c r="BB17" s="51"/>
      <c r="BC17" s="51"/>
      <c r="BD17" s="50"/>
      <c r="BE17" s="48" t="s">
        <v>52</v>
      </c>
      <c r="BF17" s="51" t="s">
        <v>53</v>
      </c>
      <c r="BG17" s="51"/>
      <c r="BH17" s="51"/>
      <c r="BI17" s="51" t="s">
        <v>54</v>
      </c>
      <c r="BJ17" s="51"/>
      <c r="BK17" s="50"/>
      <c r="BL17" s="48" t="s">
        <v>56</v>
      </c>
      <c r="BM17" s="51" t="s">
        <v>55</v>
      </c>
      <c r="BN17" s="51"/>
      <c r="BO17" s="51"/>
      <c r="BP17" s="51" t="s">
        <v>54</v>
      </c>
      <c r="BQ17" s="51"/>
      <c r="BR17" s="50"/>
    </row>
    <row r="18" spans="1:70" ht="15.75" thickBot="1" x14ac:dyDescent="0.3">
      <c r="A18" s="1">
        <v>44198</v>
      </c>
      <c r="B18" s="13">
        <f t="shared" si="50"/>
        <v>13.786068799999999</v>
      </c>
      <c r="C18" s="13">
        <f t="shared" ref="C18:C75" si="61">L18+I18</f>
        <v>0.12936319999999998</v>
      </c>
      <c r="D18" s="13">
        <f t="shared" si="51"/>
        <v>5.1037775999999999</v>
      </c>
      <c r="E18" s="13">
        <f t="shared" si="52"/>
        <v>8.6822911999999999</v>
      </c>
      <c r="F18" s="13">
        <f t="shared" ref="F18:F81" si="62">D18+E18</f>
        <v>13.786068799999999</v>
      </c>
      <c r="G18" s="13">
        <f t="shared" si="53"/>
        <v>0</v>
      </c>
      <c r="H18" s="13">
        <f t="shared" si="54"/>
        <v>0</v>
      </c>
      <c r="I18" s="13">
        <f t="shared" ref="I18:I81" si="63">G18+H18</f>
        <v>0</v>
      </c>
      <c r="J18" s="13">
        <f t="shared" si="55"/>
        <v>0</v>
      </c>
      <c r="K18" s="13">
        <f t="shared" si="56"/>
        <v>0.12936319999999998</v>
      </c>
      <c r="L18" s="13">
        <f t="shared" ref="L18:L81" si="64">J18+K18</f>
        <v>0.12936319999999998</v>
      </c>
      <c r="M18" s="3">
        <v>26254</v>
      </c>
      <c r="N18" s="3">
        <v>33088</v>
      </c>
      <c r="O18" s="3">
        <v>59342</v>
      </c>
      <c r="P18" s="3">
        <v>0</v>
      </c>
      <c r="Q18" s="3">
        <v>0</v>
      </c>
      <c r="R18" s="3">
        <v>0</v>
      </c>
      <c r="S18" s="3">
        <v>0</v>
      </c>
      <c r="T18" s="3">
        <v>493</v>
      </c>
      <c r="U18" s="3">
        <v>493</v>
      </c>
      <c r="X18" s="29">
        <f>F18-I18+W18</f>
        <v>13.786068799999999</v>
      </c>
      <c r="Z18" s="29">
        <f t="shared" ref="Z18:Z79" si="65">I18+L18</f>
        <v>0.12936319999999998</v>
      </c>
      <c r="AB18" s="43">
        <v>45.52</v>
      </c>
      <c r="AC18" s="37">
        <v>45.769300000000001</v>
      </c>
      <c r="AD18" s="37">
        <v>26.941199999999998</v>
      </c>
      <c r="AE18" s="37">
        <v>18.828099999999999</v>
      </c>
      <c r="AF18" s="39"/>
      <c r="AG18" s="39"/>
      <c r="AH18" s="39">
        <f t="shared" si="57"/>
        <v>7.0693708799999992</v>
      </c>
      <c r="AI18" s="39">
        <f t="shared" si="58"/>
        <v>3.6601826399999999</v>
      </c>
      <c r="AJ18" s="37">
        <v>0</v>
      </c>
      <c r="AK18" s="37">
        <v>0</v>
      </c>
      <c r="AL18" s="37">
        <v>0</v>
      </c>
      <c r="AM18" s="39"/>
      <c r="AN18" s="39"/>
      <c r="AO18" s="39">
        <f t="shared" si="59"/>
        <v>0</v>
      </c>
      <c r="AP18" s="39">
        <f t="shared" si="60"/>
        <v>0</v>
      </c>
      <c r="AQ18" s="122">
        <f t="shared" ref="AQ18:AQ46" si="66">AQ19</f>
        <v>51698.21</v>
      </c>
      <c r="AR18" s="126">
        <f t="shared" ref="AR18:AR47" si="67">AQ18-AQ17</f>
        <v>0</v>
      </c>
      <c r="AS18" s="130">
        <v>0</v>
      </c>
      <c r="AT18" s="131">
        <v>1.9</v>
      </c>
      <c r="AU18" s="131">
        <v>11.9</v>
      </c>
      <c r="AW18" s="76"/>
      <c r="AX18" s="53" t="s">
        <v>25</v>
      </c>
      <c r="AY18" s="55" t="s">
        <v>36</v>
      </c>
      <c r="AZ18" s="49" t="s">
        <v>25</v>
      </c>
      <c r="BA18" s="4" t="s">
        <v>36</v>
      </c>
      <c r="BB18" s="83" t="s">
        <v>64</v>
      </c>
      <c r="BC18" s="83" t="s">
        <v>65</v>
      </c>
      <c r="BD18" s="84" t="s">
        <v>66</v>
      </c>
      <c r="BE18" s="53" t="s">
        <v>25</v>
      </c>
      <c r="BF18" s="55" t="s">
        <v>25</v>
      </c>
      <c r="BG18" s="55"/>
      <c r="BH18" s="55" t="s">
        <v>36</v>
      </c>
      <c r="BI18" s="55" t="s">
        <v>25</v>
      </c>
      <c r="BJ18" s="55"/>
      <c r="BK18" s="54" t="s">
        <v>36</v>
      </c>
      <c r="BL18" s="56" t="s">
        <v>25</v>
      </c>
      <c r="BM18" s="55" t="s">
        <v>25</v>
      </c>
      <c r="BN18" s="55"/>
      <c r="BO18" s="55" t="s">
        <v>36</v>
      </c>
      <c r="BP18" s="55" t="s">
        <v>25</v>
      </c>
      <c r="BQ18" s="55"/>
      <c r="BR18" s="54" t="s">
        <v>36</v>
      </c>
    </row>
    <row r="19" spans="1:70" ht="15.75" thickBot="1" x14ac:dyDescent="0.3">
      <c r="A19" s="1">
        <v>44199</v>
      </c>
      <c r="B19" s="13">
        <f t="shared" si="50"/>
        <v>15.821899099999998</v>
      </c>
      <c r="C19" s="13">
        <f t="shared" si="61"/>
        <v>0.41978969999999999</v>
      </c>
      <c r="D19" s="13">
        <f t="shared" si="51"/>
        <v>5.1238008000000006</v>
      </c>
      <c r="E19" s="13">
        <f t="shared" si="52"/>
        <v>10.709068799999999</v>
      </c>
      <c r="F19" s="13">
        <f t="shared" si="62"/>
        <v>15.832869599999999</v>
      </c>
      <c r="G19" s="13">
        <f t="shared" si="53"/>
        <v>0</v>
      </c>
      <c r="H19" s="13">
        <f t="shared" si="54"/>
        <v>1.0970499999999999E-2</v>
      </c>
      <c r="I19" s="13">
        <f t="shared" si="63"/>
        <v>1.0970499999999999E-2</v>
      </c>
      <c r="J19" s="13">
        <f t="shared" si="55"/>
        <v>0</v>
      </c>
      <c r="K19" s="13">
        <f t="shared" si="56"/>
        <v>0.40881919999999999</v>
      </c>
      <c r="L19" s="13">
        <f t="shared" si="64"/>
        <v>0.40881919999999999</v>
      </c>
      <c r="M19" s="3">
        <v>26357</v>
      </c>
      <c r="N19" s="3">
        <v>40812</v>
      </c>
      <c r="O19" s="3">
        <v>67169</v>
      </c>
      <c r="P19" s="3">
        <v>0</v>
      </c>
      <c r="Q19" s="3">
        <v>185</v>
      </c>
      <c r="R19" s="3">
        <v>185</v>
      </c>
      <c r="S19" s="3">
        <v>0</v>
      </c>
      <c r="T19" s="3">
        <v>1558</v>
      </c>
      <c r="U19" s="3">
        <v>1558</v>
      </c>
      <c r="X19" s="29">
        <f t="shared" ref="X19:X78" si="68">F19-I19+W19</f>
        <v>15.821899099999998</v>
      </c>
      <c r="Z19" s="29">
        <f t="shared" si="65"/>
        <v>0.41978969999999999</v>
      </c>
      <c r="AB19" s="43">
        <v>50.94</v>
      </c>
      <c r="AC19" s="37">
        <v>51.766599999999997</v>
      </c>
      <c r="AD19" s="37">
        <v>31.695699999999999</v>
      </c>
      <c r="AE19" s="37">
        <v>20.070900000000002</v>
      </c>
      <c r="AF19" s="39"/>
      <c r="AG19" s="39"/>
      <c r="AH19" s="39">
        <f t="shared" si="57"/>
        <v>8.316951679999999</v>
      </c>
      <c r="AI19" s="39">
        <f t="shared" si="58"/>
        <v>3.9017829600000002</v>
      </c>
      <c r="AJ19" s="37">
        <v>0</v>
      </c>
      <c r="AK19" s="37">
        <v>0</v>
      </c>
      <c r="AL19" s="37">
        <v>0</v>
      </c>
      <c r="AM19" s="39"/>
      <c r="AN19" s="39"/>
      <c r="AO19" s="39">
        <f t="shared" si="59"/>
        <v>0</v>
      </c>
      <c r="AP19" s="39">
        <f t="shared" si="60"/>
        <v>0</v>
      </c>
      <c r="AQ19" s="122">
        <f t="shared" si="66"/>
        <v>51698.21</v>
      </c>
      <c r="AR19" s="126">
        <f t="shared" si="67"/>
        <v>0</v>
      </c>
      <c r="AS19" s="130">
        <v>0</v>
      </c>
      <c r="AT19" s="131">
        <v>0.6</v>
      </c>
      <c r="AU19" s="131">
        <v>4.7</v>
      </c>
      <c r="AW19" s="75">
        <v>2021</v>
      </c>
      <c r="AX19" s="65">
        <f>SUM(AX20:AX31)</f>
        <v>8445.2797499999997</v>
      </c>
      <c r="AY19" s="66">
        <f>SUM(AY20:AY31)</f>
        <v>1968.2759753599998</v>
      </c>
      <c r="AZ19" s="52">
        <f>SUM(AZ20:AZ31)</f>
        <v>3319.4414900000002</v>
      </c>
      <c r="BA19" s="64">
        <f>SUM(BA20:BA31)</f>
        <v>802.51620425600004</v>
      </c>
      <c r="BB19" s="85">
        <f>SUM(BB20:BB31)</f>
        <v>17827.79</v>
      </c>
      <c r="BC19" s="85">
        <f>AVERAGE(BC20:BC31)</f>
        <v>170.69994563335547</v>
      </c>
      <c r="BD19" s="63">
        <f>100*BA19/BB19</f>
        <v>4.5014901132221103</v>
      </c>
      <c r="BE19" s="60">
        <f>SUM(BE20:BE31)</f>
        <v>24945.505000000001</v>
      </c>
      <c r="BF19" s="60">
        <f>SUM(BF20:BF31)</f>
        <v>17327.772000000004</v>
      </c>
      <c r="BG19" s="61">
        <f t="shared" ref="BG19:BG31" si="69">BF19/BE19</f>
        <v>0.69462502362650125</v>
      </c>
      <c r="BH19" s="64">
        <f>SUM(BH20:BH31)</f>
        <v>1072.5342111000002</v>
      </c>
      <c r="BI19" s="60">
        <f>SUM(BI20:BI31)</f>
        <v>7617.7329999999993</v>
      </c>
      <c r="BJ19" s="62">
        <f t="shared" ref="BJ19:BJ31" si="70">BI19/BE19</f>
        <v>0.30537497637349892</v>
      </c>
      <c r="BK19" s="63">
        <f>SUM(BK20:BK31)</f>
        <v>1996.8032952000001</v>
      </c>
      <c r="BL19" s="60">
        <f>SUM(BL20:BL31)</f>
        <v>20464.048999999999</v>
      </c>
      <c r="BM19" s="60">
        <f>SUM(BM20:BM31)</f>
        <v>12846.316000000001</v>
      </c>
      <c r="BN19" s="62">
        <f t="shared" ref="BN19:BN31" si="71">BM19/BL19</f>
        <v>0.62775045153576403</v>
      </c>
      <c r="BO19" s="64">
        <f>SUM(BO20:BO31)</f>
        <v>2877.3144264000002</v>
      </c>
      <c r="BP19" s="60">
        <f>SUM(BP20:BP31)</f>
        <v>7617.7329999999993</v>
      </c>
      <c r="BQ19" s="62">
        <f t="shared" ref="BQ19:BQ31" si="72">BP19/BL19</f>
        <v>0.37224954846423597</v>
      </c>
      <c r="BR19" s="63">
        <f>SUM(BR20:BR31)</f>
        <v>1996.8032952000001</v>
      </c>
    </row>
    <row r="20" spans="1:70" x14ac:dyDescent="0.25">
      <c r="A20" s="1">
        <v>44200</v>
      </c>
      <c r="B20" s="13">
        <f t="shared" si="50"/>
        <v>17.425987200000002</v>
      </c>
      <c r="C20" s="13">
        <f t="shared" si="61"/>
        <v>5.8515199999999996E-2</v>
      </c>
      <c r="D20" s="13">
        <f t="shared" si="51"/>
        <v>5.1858144000000008</v>
      </c>
      <c r="E20" s="13">
        <f t="shared" si="52"/>
        <v>12.2401728</v>
      </c>
      <c r="F20" s="13">
        <f t="shared" si="62"/>
        <v>17.425987200000002</v>
      </c>
      <c r="G20" s="13">
        <f t="shared" si="53"/>
        <v>0</v>
      </c>
      <c r="H20" s="13">
        <f t="shared" si="54"/>
        <v>0</v>
      </c>
      <c r="I20" s="13">
        <f t="shared" si="63"/>
        <v>0</v>
      </c>
      <c r="J20" s="13">
        <f t="shared" si="55"/>
        <v>0</v>
      </c>
      <c r="K20" s="13">
        <f t="shared" si="56"/>
        <v>5.8515199999999996E-2</v>
      </c>
      <c r="L20" s="13">
        <f t="shared" si="64"/>
        <v>5.8515199999999996E-2</v>
      </c>
      <c r="M20" s="3">
        <v>26676</v>
      </c>
      <c r="N20" s="3">
        <v>46647</v>
      </c>
      <c r="O20" s="3">
        <v>73323</v>
      </c>
      <c r="P20" s="3">
        <v>0</v>
      </c>
      <c r="Q20" s="3">
        <v>0</v>
      </c>
      <c r="R20" s="3">
        <v>0</v>
      </c>
      <c r="S20" s="3">
        <v>0</v>
      </c>
      <c r="T20" s="3">
        <v>223</v>
      </c>
      <c r="U20" s="3">
        <v>223</v>
      </c>
      <c r="X20" s="29">
        <f t="shared" si="68"/>
        <v>17.425987200000002</v>
      </c>
      <c r="Z20" s="29">
        <f t="shared" si="65"/>
        <v>5.8515199999999996E-2</v>
      </c>
      <c r="AB20" s="43">
        <v>56.39</v>
      </c>
      <c r="AC20" s="37">
        <v>55.8994</v>
      </c>
      <c r="AD20" s="37">
        <v>35.599499999999999</v>
      </c>
      <c r="AE20" s="37">
        <v>20.299900000000001</v>
      </c>
      <c r="AF20" s="39"/>
      <c r="AG20" s="39"/>
      <c r="AH20" s="39">
        <f t="shared" si="57"/>
        <v>9.3413088000000002</v>
      </c>
      <c r="AI20" s="39">
        <f t="shared" si="58"/>
        <v>3.9463005600000001</v>
      </c>
      <c r="AJ20" s="37">
        <v>0</v>
      </c>
      <c r="AK20" s="37">
        <v>0</v>
      </c>
      <c r="AL20" s="37">
        <v>0</v>
      </c>
      <c r="AM20" s="39"/>
      <c r="AN20" s="39"/>
      <c r="AO20" s="39">
        <f t="shared" si="59"/>
        <v>0</v>
      </c>
      <c r="AP20" s="39">
        <f t="shared" si="60"/>
        <v>0</v>
      </c>
      <c r="AQ20" s="122">
        <f t="shared" si="66"/>
        <v>51698.21</v>
      </c>
      <c r="AR20" s="126">
        <f t="shared" si="67"/>
        <v>0</v>
      </c>
      <c r="AS20" s="128">
        <v>0</v>
      </c>
      <c r="AT20" s="129">
        <v>-0.1</v>
      </c>
      <c r="AU20" s="129">
        <v>12.6</v>
      </c>
      <c r="AW20" s="48" t="s">
        <v>49</v>
      </c>
      <c r="AX20" s="65">
        <f t="shared" ref="AX20:AX31" si="73">AC4</f>
        <v>1504.9175000000002</v>
      </c>
      <c r="AY20" s="67">
        <f t="shared" ref="AY20:AY31" si="74">AF4</f>
        <v>351.49749159999999</v>
      </c>
      <c r="AZ20" s="96">
        <f t="shared" ref="AZ20:AZ31" si="75">AJ4</f>
        <v>0</v>
      </c>
      <c r="BA20" s="97">
        <f t="shared" ref="BA20:BA31" si="76">AM4</f>
        <v>0</v>
      </c>
      <c r="BB20" s="98">
        <v>0</v>
      </c>
      <c r="BC20" s="99">
        <v>0</v>
      </c>
      <c r="BD20" s="100">
        <v>0</v>
      </c>
      <c r="BE20" s="72">
        <f t="shared" ref="BE20:BE31" si="77">R4+U4</f>
        <v>467.13900000000001</v>
      </c>
      <c r="BF20" s="72">
        <f t="shared" ref="BF20:BF31" si="78">R4</f>
        <v>210.99199999999999</v>
      </c>
      <c r="BG20" s="73">
        <f t="shared" si="69"/>
        <v>0.45166856117772225</v>
      </c>
      <c r="BH20" s="66">
        <f t="shared" ref="BH20:BH31" si="79">I4</f>
        <v>12.511825599999996</v>
      </c>
      <c r="BI20" s="72">
        <f t="shared" ref="BI20:BI31" si="80">U4</f>
        <v>256.14699999999999</v>
      </c>
      <c r="BJ20" s="74">
        <f t="shared" si="70"/>
        <v>0.54833143882227775</v>
      </c>
      <c r="BK20" s="67">
        <f t="shared" ref="BK20:BK31" si="81">L4</f>
        <v>67.212972799999974</v>
      </c>
      <c r="BL20" s="65">
        <f t="shared" ref="BL20:BL31" si="82">O4+U4</f>
        <v>2123.0039999999999</v>
      </c>
      <c r="BM20" s="72">
        <f t="shared" ref="BM20:BM31" si="83">O4</f>
        <v>1866.857</v>
      </c>
      <c r="BN20" s="74">
        <f t="shared" si="71"/>
        <v>0.87934690655316716</v>
      </c>
      <c r="BO20" s="66">
        <f t="shared" ref="BO20:BO31" si="84">F4</f>
        <v>432.49929280000003</v>
      </c>
      <c r="BP20" s="72">
        <f t="shared" ref="BP20:BP31" si="85">BI20</f>
        <v>256.14699999999999</v>
      </c>
      <c r="BQ20" s="74">
        <f t="shared" si="72"/>
        <v>0.12065309344683288</v>
      </c>
      <c r="BR20" s="67">
        <f t="shared" ref="BR20:BR31" si="86">L4</f>
        <v>67.212972799999974</v>
      </c>
    </row>
    <row r="21" spans="1:70" x14ac:dyDescent="0.25">
      <c r="A21" s="1">
        <v>44201</v>
      </c>
      <c r="B21" s="13">
        <f t="shared" si="50"/>
        <v>16.893460300000001</v>
      </c>
      <c r="C21" s="13">
        <f t="shared" si="61"/>
        <v>0.21436449999999996</v>
      </c>
      <c r="D21" s="13">
        <f t="shared" si="51"/>
        <v>5.6482920000000005</v>
      </c>
      <c r="E21" s="13">
        <f t="shared" si="52"/>
        <v>11.245939199999999</v>
      </c>
      <c r="F21" s="13">
        <f t="shared" si="62"/>
        <v>16.8942312</v>
      </c>
      <c r="G21" s="13">
        <f t="shared" si="53"/>
        <v>0</v>
      </c>
      <c r="H21" s="13">
        <f t="shared" si="54"/>
        <v>7.7090000000000004E-4</v>
      </c>
      <c r="I21" s="13">
        <f t="shared" si="63"/>
        <v>7.7090000000000004E-4</v>
      </c>
      <c r="J21" s="13">
        <f t="shared" si="55"/>
        <v>0</v>
      </c>
      <c r="K21" s="13">
        <f t="shared" si="56"/>
        <v>0.21359359999999997</v>
      </c>
      <c r="L21" s="13">
        <f t="shared" si="64"/>
        <v>0.21359359999999997</v>
      </c>
      <c r="M21" s="3">
        <v>29055</v>
      </c>
      <c r="N21" s="3">
        <v>42858</v>
      </c>
      <c r="O21" s="3">
        <v>71913</v>
      </c>
      <c r="P21" s="3">
        <v>0</v>
      </c>
      <c r="Q21" s="3">
        <v>13</v>
      </c>
      <c r="R21" s="3">
        <v>13</v>
      </c>
      <c r="S21" s="3">
        <v>0</v>
      </c>
      <c r="T21" s="3">
        <v>814</v>
      </c>
      <c r="U21" s="3">
        <v>814</v>
      </c>
      <c r="X21" s="29">
        <f t="shared" si="68"/>
        <v>16.893460300000001</v>
      </c>
      <c r="Z21" s="29">
        <f t="shared" si="65"/>
        <v>0.21436449999999996</v>
      </c>
      <c r="AB21" s="43">
        <v>55.91</v>
      </c>
      <c r="AC21" s="37">
        <v>56.253500000000003</v>
      </c>
      <c r="AD21" s="37">
        <v>34.5</v>
      </c>
      <c r="AE21" s="37">
        <v>21.753499999999999</v>
      </c>
      <c r="AF21" s="39"/>
      <c r="AG21" s="39"/>
      <c r="AH21" s="39">
        <f t="shared" si="57"/>
        <v>9.0527999999999995</v>
      </c>
      <c r="AI21" s="39">
        <f t="shared" si="58"/>
        <v>4.2288803999999995</v>
      </c>
      <c r="AJ21" s="37">
        <v>0</v>
      </c>
      <c r="AK21" s="37">
        <v>0</v>
      </c>
      <c r="AL21" s="37">
        <v>0</v>
      </c>
      <c r="AM21" s="39"/>
      <c r="AN21" s="39"/>
      <c r="AO21" s="39">
        <f t="shared" si="59"/>
        <v>0</v>
      </c>
      <c r="AP21" s="39">
        <f t="shared" si="60"/>
        <v>0</v>
      </c>
      <c r="AQ21" s="122">
        <f t="shared" si="66"/>
        <v>51698.21</v>
      </c>
      <c r="AR21" s="126">
        <f t="shared" si="67"/>
        <v>0</v>
      </c>
      <c r="AS21" s="128">
        <v>0</v>
      </c>
      <c r="AT21" s="129">
        <v>0</v>
      </c>
      <c r="AU21" s="129">
        <v>9.4</v>
      </c>
      <c r="AW21" s="53" t="s">
        <v>50</v>
      </c>
      <c r="AX21" s="68">
        <f t="shared" si="73"/>
        <v>1154.4114000000004</v>
      </c>
      <c r="AY21" s="70">
        <f t="shared" si="74"/>
        <v>267.31831375999997</v>
      </c>
      <c r="AZ21" s="77">
        <f t="shared" si="75"/>
        <v>137.3562</v>
      </c>
      <c r="BA21" s="69">
        <f t="shared" si="76"/>
        <v>31.785861279999999</v>
      </c>
      <c r="BB21" s="80">
        <f t="shared" ref="BB21:BB31" si="87">AQ5</f>
        <v>1571.7900000000009</v>
      </c>
      <c r="BC21" s="80">
        <f>IF(BB21&gt;0,AZ21*1000/BB21,0)</f>
        <v>87.388391579027697</v>
      </c>
      <c r="BD21" s="70">
        <f>IF(BB21&gt;0,100*BA21/BB21,0)</f>
        <v>2.0222715044630633</v>
      </c>
      <c r="BE21" s="57">
        <f t="shared" si="77"/>
        <v>1066.671</v>
      </c>
      <c r="BF21" s="57">
        <f t="shared" si="78"/>
        <v>458.005</v>
      </c>
      <c r="BG21" s="58">
        <f t="shared" si="69"/>
        <v>0.42937794315210592</v>
      </c>
      <c r="BH21" s="69">
        <f t="shared" si="79"/>
        <v>27.159696499999995</v>
      </c>
      <c r="BI21" s="57">
        <f t="shared" si="80"/>
        <v>608.66600000000005</v>
      </c>
      <c r="BJ21" s="59">
        <f t="shared" si="70"/>
        <v>0.57062205684789413</v>
      </c>
      <c r="BK21" s="70">
        <f t="shared" si="81"/>
        <v>159.71395840000002</v>
      </c>
      <c r="BL21" s="68">
        <f t="shared" si="82"/>
        <v>2220.9090000000001</v>
      </c>
      <c r="BM21" s="57">
        <f t="shared" si="83"/>
        <v>1612.2429999999999</v>
      </c>
      <c r="BN21" s="59">
        <f t="shared" si="71"/>
        <v>0.72593834326395179</v>
      </c>
      <c r="BO21" s="69">
        <f t="shared" si="84"/>
        <v>361.11217920000001</v>
      </c>
      <c r="BP21" s="57">
        <f t="shared" si="85"/>
        <v>608.66600000000005</v>
      </c>
      <c r="BQ21" s="59">
        <f t="shared" si="72"/>
        <v>0.27406165673604815</v>
      </c>
      <c r="BR21" s="70">
        <f t="shared" si="86"/>
        <v>159.71395840000002</v>
      </c>
    </row>
    <row r="22" spans="1:70" x14ac:dyDescent="0.25">
      <c r="A22" s="1">
        <v>44202</v>
      </c>
      <c r="B22" s="13">
        <f t="shared" si="50"/>
        <v>19.429244899999997</v>
      </c>
      <c r="C22" s="13">
        <f t="shared" si="61"/>
        <v>0.56588709999999998</v>
      </c>
      <c r="D22" s="13">
        <f t="shared" si="51"/>
        <v>6.1167960000000008</v>
      </c>
      <c r="E22" s="13">
        <f t="shared" si="52"/>
        <v>13.312863999999999</v>
      </c>
      <c r="F22" s="13">
        <f t="shared" si="62"/>
        <v>19.429659999999998</v>
      </c>
      <c r="G22" s="13">
        <f t="shared" si="53"/>
        <v>0</v>
      </c>
      <c r="H22" s="13">
        <f t="shared" si="54"/>
        <v>4.1510000000000001E-4</v>
      </c>
      <c r="I22" s="13">
        <f t="shared" si="63"/>
        <v>4.1510000000000001E-4</v>
      </c>
      <c r="J22" s="13">
        <f t="shared" si="55"/>
        <v>0</v>
      </c>
      <c r="K22" s="13">
        <f t="shared" si="56"/>
        <v>0.56547199999999997</v>
      </c>
      <c r="L22" s="13">
        <f t="shared" si="64"/>
        <v>0.56547199999999997</v>
      </c>
      <c r="M22" s="3">
        <v>31465</v>
      </c>
      <c r="N22" s="3">
        <v>50735</v>
      </c>
      <c r="O22" s="3">
        <v>82200</v>
      </c>
      <c r="P22" s="3">
        <v>0</v>
      </c>
      <c r="Q22" s="3">
        <v>7</v>
      </c>
      <c r="R22" s="3">
        <v>7</v>
      </c>
      <c r="S22" s="3">
        <v>0</v>
      </c>
      <c r="T22" s="3">
        <v>2155</v>
      </c>
      <c r="U22" s="3">
        <v>2155</v>
      </c>
      <c r="X22" s="29">
        <f t="shared" si="68"/>
        <v>19.429244899999997</v>
      </c>
      <c r="Z22" s="29">
        <f t="shared" si="65"/>
        <v>0.56588709999999998</v>
      </c>
      <c r="AB22" s="43">
        <v>53.82</v>
      </c>
      <c r="AC22" s="37">
        <v>57.363900000000001</v>
      </c>
      <c r="AD22" s="37">
        <v>34.664099999999998</v>
      </c>
      <c r="AE22" s="37">
        <v>22.6998</v>
      </c>
      <c r="AF22" s="39"/>
      <c r="AG22" s="39"/>
      <c r="AH22" s="39">
        <f t="shared" si="57"/>
        <v>9.0958598399999993</v>
      </c>
      <c r="AI22" s="39">
        <f t="shared" si="58"/>
        <v>4.4128411200000004</v>
      </c>
      <c r="AJ22" s="37">
        <v>0</v>
      </c>
      <c r="AK22" s="37">
        <v>0</v>
      </c>
      <c r="AL22" s="37">
        <v>0</v>
      </c>
      <c r="AM22" s="39"/>
      <c r="AN22" s="39"/>
      <c r="AO22" s="39">
        <f t="shared" si="59"/>
        <v>0</v>
      </c>
      <c r="AP22" s="39">
        <f t="shared" si="60"/>
        <v>0</v>
      </c>
      <c r="AQ22" s="122">
        <f t="shared" si="66"/>
        <v>51698.21</v>
      </c>
      <c r="AR22" s="126">
        <f t="shared" si="67"/>
        <v>0</v>
      </c>
      <c r="AS22" s="128">
        <v>0</v>
      </c>
      <c r="AT22" s="129">
        <v>0.1</v>
      </c>
      <c r="AU22" s="129">
        <v>2.9</v>
      </c>
      <c r="AW22" s="53" t="s">
        <v>46</v>
      </c>
      <c r="AX22" s="68">
        <f t="shared" si="73"/>
        <v>1011.9912999999999</v>
      </c>
      <c r="AY22" s="70">
        <f t="shared" si="74"/>
        <v>229.89015272000006</v>
      </c>
      <c r="AZ22" s="77">
        <f t="shared" si="75"/>
        <v>431.29910000000001</v>
      </c>
      <c r="BA22" s="69">
        <f t="shared" si="76"/>
        <v>103.16372584000001</v>
      </c>
      <c r="BB22" s="80">
        <f t="shared" si="87"/>
        <v>1927</v>
      </c>
      <c r="BC22" s="80">
        <f t="shared" ref="BC22:BC31" si="88">IF(BB22&gt;0,AZ22*1000/BB22,0)</f>
        <v>223.81894135962639</v>
      </c>
      <c r="BD22" s="70">
        <f t="shared" ref="BD22:BD31" si="89">IF(BB22&gt;0,100*BA22/BB22,0)</f>
        <v>5.3535924151530878</v>
      </c>
      <c r="BE22" s="57">
        <f t="shared" si="77"/>
        <v>2267.473</v>
      </c>
      <c r="BF22" s="57">
        <f t="shared" si="78"/>
        <v>1429.2370000000001</v>
      </c>
      <c r="BG22" s="58">
        <f t="shared" si="69"/>
        <v>0.63032150768719186</v>
      </c>
      <c r="BH22" s="69">
        <f t="shared" si="79"/>
        <v>84.753754099999995</v>
      </c>
      <c r="BI22" s="57">
        <f t="shared" si="80"/>
        <v>838.23599999999999</v>
      </c>
      <c r="BJ22" s="59">
        <f t="shared" si="70"/>
        <v>0.36967849231280814</v>
      </c>
      <c r="BK22" s="70">
        <f t="shared" si="81"/>
        <v>219.88363040000002</v>
      </c>
      <c r="BL22" s="68">
        <f t="shared" si="82"/>
        <v>2198.89</v>
      </c>
      <c r="BM22" s="57">
        <f t="shared" si="83"/>
        <v>1360.654</v>
      </c>
      <c r="BN22" s="59">
        <f t="shared" si="71"/>
        <v>0.61879129924643805</v>
      </c>
      <c r="BO22" s="69">
        <f t="shared" si="84"/>
        <v>296.34560959999999</v>
      </c>
      <c r="BP22" s="57">
        <f t="shared" si="85"/>
        <v>838.23599999999999</v>
      </c>
      <c r="BQ22" s="59">
        <f t="shared" si="72"/>
        <v>0.38120870075356206</v>
      </c>
      <c r="BR22" s="70">
        <f t="shared" si="86"/>
        <v>219.88363040000002</v>
      </c>
    </row>
    <row r="23" spans="1:70" x14ac:dyDescent="0.25">
      <c r="A23" s="1">
        <v>44203</v>
      </c>
      <c r="B23" s="13">
        <f t="shared" si="50"/>
        <v>13.8836578</v>
      </c>
      <c r="C23" s="13">
        <f t="shared" si="61"/>
        <v>2.6005461999999997</v>
      </c>
      <c r="D23" s="13">
        <f t="shared" si="51"/>
        <v>5.8842935999999995</v>
      </c>
      <c r="E23" s="13">
        <f t="shared" si="52"/>
        <v>8.3744960000000006</v>
      </c>
      <c r="F23" s="13">
        <f t="shared" si="62"/>
        <v>14.2587896</v>
      </c>
      <c r="G23" s="13">
        <f t="shared" si="53"/>
        <v>0</v>
      </c>
      <c r="H23" s="13">
        <f t="shared" si="54"/>
        <v>0.37513180000000002</v>
      </c>
      <c r="I23" s="13">
        <f t="shared" si="63"/>
        <v>0.37513180000000002</v>
      </c>
      <c r="J23" s="13">
        <f t="shared" si="55"/>
        <v>0</v>
      </c>
      <c r="K23" s="13">
        <f t="shared" si="56"/>
        <v>2.2254143999999996</v>
      </c>
      <c r="L23" s="13">
        <f t="shared" si="64"/>
        <v>2.2254143999999996</v>
      </c>
      <c r="M23" s="3">
        <v>30269</v>
      </c>
      <c r="N23" s="3">
        <v>31915</v>
      </c>
      <c r="O23" s="3">
        <v>62184</v>
      </c>
      <c r="P23" s="3">
        <v>0</v>
      </c>
      <c r="Q23" s="3">
        <v>6326</v>
      </c>
      <c r="R23" s="3">
        <v>6326</v>
      </c>
      <c r="S23" s="3">
        <v>0</v>
      </c>
      <c r="T23" s="3">
        <v>8481</v>
      </c>
      <c r="U23" s="3">
        <v>8481</v>
      </c>
      <c r="X23" s="29">
        <f t="shared" si="68"/>
        <v>13.8836578</v>
      </c>
      <c r="Z23" s="29">
        <f t="shared" si="65"/>
        <v>2.6005461999999997</v>
      </c>
      <c r="AB23" s="43">
        <v>44.47</v>
      </c>
      <c r="AC23" s="37">
        <v>49.084899999999998</v>
      </c>
      <c r="AD23" s="37">
        <v>25.862200000000001</v>
      </c>
      <c r="AE23" s="37">
        <v>23.2227</v>
      </c>
      <c r="AF23" s="39"/>
      <c r="AG23" s="39"/>
      <c r="AH23" s="39">
        <f t="shared" si="57"/>
        <v>6.7862412800000005</v>
      </c>
      <c r="AI23" s="39">
        <f t="shared" si="58"/>
        <v>4.5144928800000006</v>
      </c>
      <c r="AJ23" s="37">
        <v>0</v>
      </c>
      <c r="AK23" s="37">
        <v>0</v>
      </c>
      <c r="AL23" s="37">
        <v>0</v>
      </c>
      <c r="AM23" s="39"/>
      <c r="AN23" s="39"/>
      <c r="AO23" s="39">
        <f t="shared" si="59"/>
        <v>0</v>
      </c>
      <c r="AP23" s="39">
        <f t="shared" si="60"/>
        <v>0</v>
      </c>
      <c r="AQ23" s="122">
        <f t="shared" si="66"/>
        <v>51698.21</v>
      </c>
      <c r="AR23" s="126">
        <f t="shared" si="67"/>
        <v>0</v>
      </c>
      <c r="AS23" s="128">
        <v>130</v>
      </c>
      <c r="AT23" s="129">
        <v>0.4</v>
      </c>
      <c r="AU23" s="129">
        <v>1.8</v>
      </c>
      <c r="AW23" s="53" t="s">
        <v>47</v>
      </c>
      <c r="AX23" s="68">
        <f t="shared" si="73"/>
        <v>676.53701000000012</v>
      </c>
      <c r="AY23" s="70">
        <f t="shared" si="74"/>
        <v>155.48949514399999</v>
      </c>
      <c r="AZ23" s="77">
        <f t="shared" si="75"/>
        <v>359.48309000000006</v>
      </c>
      <c r="BA23" s="69">
        <f t="shared" si="76"/>
        <v>92.692724135999995</v>
      </c>
      <c r="BB23" s="80">
        <f t="shared" si="87"/>
        <v>1468</v>
      </c>
      <c r="BC23" s="80">
        <f t="shared" si="88"/>
        <v>244.87948910081749</v>
      </c>
      <c r="BD23" s="70">
        <f t="shared" si="89"/>
        <v>6.3142182653950956</v>
      </c>
      <c r="BE23" s="57">
        <f t="shared" si="77"/>
        <v>3236.471</v>
      </c>
      <c r="BF23" s="57">
        <f t="shared" si="78"/>
        <v>2211.9780000000001</v>
      </c>
      <c r="BG23" s="58">
        <f t="shared" si="69"/>
        <v>0.68345367531487233</v>
      </c>
      <c r="BH23" s="69">
        <f t="shared" si="79"/>
        <v>176.16762690000004</v>
      </c>
      <c r="BI23" s="57">
        <f t="shared" si="80"/>
        <v>1024.4929999999999</v>
      </c>
      <c r="BJ23" s="59">
        <f t="shared" si="70"/>
        <v>0.31654632468512772</v>
      </c>
      <c r="BK23" s="70">
        <f t="shared" si="81"/>
        <v>268.78208319999999</v>
      </c>
      <c r="BL23" s="68">
        <f t="shared" si="82"/>
        <v>1813.2289999999998</v>
      </c>
      <c r="BM23" s="57">
        <f t="shared" si="83"/>
        <v>788.73599999999999</v>
      </c>
      <c r="BN23" s="59">
        <f t="shared" si="71"/>
        <v>0.43498973378431521</v>
      </c>
      <c r="BO23" s="69">
        <f t="shared" si="84"/>
        <v>169.70080239999999</v>
      </c>
      <c r="BP23" s="57">
        <f t="shared" si="85"/>
        <v>1024.4929999999999</v>
      </c>
      <c r="BQ23" s="59">
        <f t="shared" si="72"/>
        <v>0.56501026621568484</v>
      </c>
      <c r="BR23" s="70">
        <f t="shared" si="86"/>
        <v>268.78208319999999</v>
      </c>
    </row>
    <row r="24" spans="1:70" x14ac:dyDescent="0.25">
      <c r="A24" s="1">
        <v>44204</v>
      </c>
      <c r="B24" s="13">
        <f t="shared" si="50"/>
        <v>10.358155499999999</v>
      </c>
      <c r="C24" s="13">
        <f t="shared" si="61"/>
        <v>5.7165732999999994</v>
      </c>
      <c r="D24" s="13">
        <f t="shared" si="51"/>
        <v>5.5973592000000005</v>
      </c>
      <c r="E24" s="13">
        <f t="shared" si="52"/>
        <v>6.1131327999999989</v>
      </c>
      <c r="F24" s="13">
        <f t="shared" si="62"/>
        <v>11.710491999999999</v>
      </c>
      <c r="G24" s="13">
        <f t="shared" si="53"/>
        <v>0</v>
      </c>
      <c r="H24" s="13">
        <f t="shared" si="54"/>
        <v>1.3523365000000001</v>
      </c>
      <c r="I24" s="13">
        <f t="shared" si="63"/>
        <v>1.3523365000000001</v>
      </c>
      <c r="J24" s="13">
        <f t="shared" si="55"/>
        <v>0</v>
      </c>
      <c r="K24" s="13">
        <f t="shared" si="56"/>
        <v>4.3642367999999996</v>
      </c>
      <c r="L24" s="13">
        <f t="shared" si="64"/>
        <v>4.3642367999999996</v>
      </c>
      <c r="M24" s="3">
        <v>28793</v>
      </c>
      <c r="N24" s="3">
        <v>23297</v>
      </c>
      <c r="O24" s="3">
        <v>52090</v>
      </c>
      <c r="P24" s="3">
        <v>0</v>
      </c>
      <c r="Q24" s="3">
        <v>22805</v>
      </c>
      <c r="R24" s="3">
        <v>22805</v>
      </c>
      <c r="S24" s="3">
        <v>0</v>
      </c>
      <c r="T24" s="3">
        <v>16632</v>
      </c>
      <c r="U24" s="3">
        <v>16632</v>
      </c>
      <c r="X24" s="29">
        <f t="shared" si="68"/>
        <v>10.358155499999999</v>
      </c>
      <c r="Z24" s="29">
        <f t="shared" si="65"/>
        <v>5.7165732999999994</v>
      </c>
      <c r="AB24" s="43">
        <v>44.94</v>
      </c>
      <c r="AC24" s="37">
        <v>48.445999999999998</v>
      </c>
      <c r="AD24" s="37">
        <v>27.379300000000001</v>
      </c>
      <c r="AE24" s="37">
        <v>21.066700000000001</v>
      </c>
      <c r="AF24" s="39"/>
      <c r="AG24" s="39"/>
      <c r="AH24" s="39">
        <f t="shared" si="57"/>
        <v>7.1843283199999997</v>
      </c>
      <c r="AI24" s="39">
        <f t="shared" si="58"/>
        <v>4.0953664800000009</v>
      </c>
      <c r="AJ24" s="37">
        <v>0</v>
      </c>
      <c r="AK24" s="37">
        <v>0</v>
      </c>
      <c r="AL24" s="37">
        <v>0</v>
      </c>
      <c r="AM24" s="39"/>
      <c r="AN24" s="39"/>
      <c r="AO24" s="39">
        <f t="shared" si="59"/>
        <v>0</v>
      </c>
      <c r="AP24" s="39">
        <f t="shared" si="60"/>
        <v>0</v>
      </c>
      <c r="AQ24" s="122">
        <f t="shared" si="66"/>
        <v>51698.21</v>
      </c>
      <c r="AR24" s="126">
        <f t="shared" si="67"/>
        <v>0</v>
      </c>
      <c r="AS24" s="128">
        <v>408</v>
      </c>
      <c r="AT24" s="129">
        <v>-0.1</v>
      </c>
      <c r="AU24" s="129">
        <v>6.1</v>
      </c>
      <c r="AW24" s="53" t="s">
        <v>48</v>
      </c>
      <c r="AX24" s="68">
        <f t="shared" si="73"/>
        <v>309.8177</v>
      </c>
      <c r="AY24" s="70">
        <f t="shared" si="74"/>
        <v>75.063234159999993</v>
      </c>
      <c r="AZ24" s="77">
        <f t="shared" si="75"/>
        <v>339.61247000000009</v>
      </c>
      <c r="BA24" s="69">
        <f t="shared" si="76"/>
        <v>85.947677247999991</v>
      </c>
      <c r="BB24" s="80">
        <f t="shared" si="87"/>
        <v>1523</v>
      </c>
      <c r="BC24" s="80">
        <f t="shared" si="88"/>
        <v>222.9891464215365</v>
      </c>
      <c r="BD24" s="70">
        <f t="shared" si="89"/>
        <v>5.6433143301378861</v>
      </c>
      <c r="BE24" s="57">
        <f t="shared" si="77"/>
        <v>3234.7469999999998</v>
      </c>
      <c r="BF24" s="57">
        <f t="shared" si="78"/>
        <v>2310.924</v>
      </c>
      <c r="BG24" s="58">
        <f t="shared" si="69"/>
        <v>0.71440641261897764</v>
      </c>
      <c r="BH24" s="69">
        <f t="shared" si="79"/>
        <v>137.03779319999998</v>
      </c>
      <c r="BI24" s="57">
        <f t="shared" si="80"/>
        <v>923.82299999999998</v>
      </c>
      <c r="BJ24" s="59">
        <f t="shared" si="70"/>
        <v>0.28559358738102236</v>
      </c>
      <c r="BK24" s="70">
        <f t="shared" si="81"/>
        <v>241.87769519999995</v>
      </c>
      <c r="BL24" s="68">
        <f t="shared" si="82"/>
        <v>1408.9580000000001</v>
      </c>
      <c r="BM24" s="57">
        <f t="shared" si="83"/>
        <v>485.13499999999999</v>
      </c>
      <c r="BN24" s="59">
        <f t="shared" si="71"/>
        <v>0.34432183216249168</v>
      </c>
      <c r="BO24" s="69">
        <f t="shared" si="84"/>
        <v>103.714508</v>
      </c>
      <c r="BP24" s="57">
        <f t="shared" si="85"/>
        <v>923.82299999999998</v>
      </c>
      <c r="BQ24" s="59">
        <f t="shared" si="72"/>
        <v>0.65567816783750821</v>
      </c>
      <c r="BR24" s="70">
        <f t="shared" si="86"/>
        <v>241.87769519999995</v>
      </c>
    </row>
    <row r="25" spans="1:70" x14ac:dyDescent="0.25">
      <c r="A25" s="1">
        <v>44205</v>
      </c>
      <c r="B25" s="13">
        <f t="shared" si="50"/>
        <v>13.153135200000001</v>
      </c>
      <c r="C25" s="13">
        <f t="shared" si="61"/>
        <v>5.3082544</v>
      </c>
      <c r="D25" s="13">
        <f t="shared" si="51"/>
        <v>6.6599496000000009</v>
      </c>
      <c r="E25" s="13">
        <f t="shared" si="52"/>
        <v>7.6080255999999995</v>
      </c>
      <c r="F25" s="13">
        <f t="shared" si="62"/>
        <v>14.2679752</v>
      </c>
      <c r="G25" s="13">
        <f t="shared" si="53"/>
        <v>0</v>
      </c>
      <c r="H25" s="13">
        <f t="shared" si="54"/>
        <v>1.1148400000000001</v>
      </c>
      <c r="I25" s="13">
        <f t="shared" si="63"/>
        <v>1.1148400000000001</v>
      </c>
      <c r="J25" s="13">
        <f t="shared" si="55"/>
        <v>0</v>
      </c>
      <c r="K25" s="13">
        <f t="shared" si="56"/>
        <v>4.1934144</v>
      </c>
      <c r="L25" s="13">
        <f t="shared" si="64"/>
        <v>4.1934144</v>
      </c>
      <c r="M25" s="3">
        <v>34259</v>
      </c>
      <c r="N25" s="3">
        <v>28994</v>
      </c>
      <c r="O25" s="3">
        <v>63253</v>
      </c>
      <c r="P25" s="3">
        <v>0</v>
      </c>
      <c r="Q25" s="3">
        <v>18800</v>
      </c>
      <c r="R25" s="3">
        <v>18800</v>
      </c>
      <c r="S25" s="3">
        <v>0</v>
      </c>
      <c r="T25" s="3">
        <v>15981</v>
      </c>
      <c r="U25" s="3">
        <v>15981</v>
      </c>
      <c r="X25" s="29">
        <f t="shared" si="68"/>
        <v>13.153135200000001</v>
      </c>
      <c r="Z25" s="29">
        <f t="shared" si="65"/>
        <v>5.3082544</v>
      </c>
      <c r="AB25" s="43">
        <v>49.07</v>
      </c>
      <c r="AC25" s="37">
        <v>56.397599999999997</v>
      </c>
      <c r="AD25" s="37">
        <v>28.3294</v>
      </c>
      <c r="AE25" s="37">
        <v>28.068200000000001</v>
      </c>
      <c r="AF25" s="39"/>
      <c r="AG25" s="39"/>
      <c r="AH25" s="39">
        <f t="shared" si="57"/>
        <v>7.4336345599999989</v>
      </c>
      <c r="AI25" s="39">
        <f t="shared" si="58"/>
        <v>5.4564580800000009</v>
      </c>
      <c r="AJ25" s="37">
        <v>0</v>
      </c>
      <c r="AK25" s="37">
        <v>0</v>
      </c>
      <c r="AL25" s="37">
        <v>0</v>
      </c>
      <c r="AM25" s="39"/>
      <c r="AN25" s="39"/>
      <c r="AO25" s="39">
        <f t="shared" si="59"/>
        <v>0</v>
      </c>
      <c r="AP25" s="39">
        <f t="shared" si="60"/>
        <v>0</v>
      </c>
      <c r="AQ25" s="122">
        <f t="shared" si="66"/>
        <v>51698.21</v>
      </c>
      <c r="AR25" s="126">
        <f t="shared" si="67"/>
        <v>0</v>
      </c>
      <c r="AS25" s="130">
        <v>391</v>
      </c>
      <c r="AT25" s="131">
        <v>-0.6</v>
      </c>
      <c r="AU25" s="131">
        <v>23</v>
      </c>
      <c r="AW25" s="53" t="s">
        <v>51</v>
      </c>
      <c r="AX25" s="68">
        <f t="shared" si="73"/>
        <v>87.230670000000018</v>
      </c>
      <c r="AY25" s="70">
        <f t="shared" si="74"/>
        <v>20.191784127999995</v>
      </c>
      <c r="AZ25" s="77">
        <f t="shared" si="75"/>
        <v>363.8787299999999</v>
      </c>
      <c r="BA25" s="69">
        <f t="shared" si="76"/>
        <v>94.608232392000005</v>
      </c>
      <c r="BB25" s="80">
        <f t="shared" si="87"/>
        <v>1611</v>
      </c>
      <c r="BC25" s="80">
        <f t="shared" si="88"/>
        <v>225.87134078212287</v>
      </c>
      <c r="BD25" s="70">
        <f t="shared" si="89"/>
        <v>5.8726401236499077</v>
      </c>
      <c r="BE25" s="57">
        <f t="shared" si="77"/>
        <v>3628.1990000000001</v>
      </c>
      <c r="BF25" s="57">
        <f t="shared" si="78"/>
        <v>2756.8009999999999</v>
      </c>
      <c r="BG25" s="58">
        <f t="shared" si="69"/>
        <v>0.7598262939822209</v>
      </c>
      <c r="BH25" s="69">
        <f t="shared" si="79"/>
        <v>163.47829930000003</v>
      </c>
      <c r="BI25" s="57">
        <f t="shared" si="80"/>
        <v>871.39800000000002</v>
      </c>
      <c r="BJ25" s="59">
        <f t="shared" si="70"/>
        <v>0.24017370601777907</v>
      </c>
      <c r="BK25" s="70">
        <f t="shared" si="81"/>
        <v>227.7640352</v>
      </c>
      <c r="BL25" s="68">
        <f t="shared" si="82"/>
        <v>1247.4390000000001</v>
      </c>
      <c r="BM25" s="57">
        <f t="shared" si="83"/>
        <v>376.041</v>
      </c>
      <c r="BN25" s="59">
        <f t="shared" si="71"/>
        <v>0.30145041160329278</v>
      </c>
      <c r="BO25" s="69">
        <f t="shared" si="84"/>
        <v>79.73509039999999</v>
      </c>
      <c r="BP25" s="57">
        <f t="shared" si="85"/>
        <v>871.39800000000002</v>
      </c>
      <c r="BQ25" s="59">
        <f t="shared" si="72"/>
        <v>0.69854958839670711</v>
      </c>
      <c r="BR25" s="70">
        <f t="shared" si="86"/>
        <v>227.7640352</v>
      </c>
    </row>
    <row r="26" spans="1:70" x14ac:dyDescent="0.25">
      <c r="A26" s="1">
        <v>44206</v>
      </c>
      <c r="B26" s="13">
        <f t="shared" si="50"/>
        <v>13.618907699999999</v>
      </c>
      <c r="C26" s="13">
        <f t="shared" si="61"/>
        <v>6.3650362999999999</v>
      </c>
      <c r="D26" s="13">
        <f t="shared" si="51"/>
        <v>6.5501135999999995</v>
      </c>
      <c r="E26" s="13">
        <f t="shared" si="52"/>
        <v>7.9499327999999991</v>
      </c>
      <c r="F26" s="13">
        <f t="shared" si="62"/>
        <v>14.500046399999999</v>
      </c>
      <c r="G26" s="13">
        <f t="shared" si="53"/>
        <v>0</v>
      </c>
      <c r="H26" s="13">
        <f t="shared" si="54"/>
        <v>0.88113869999999994</v>
      </c>
      <c r="I26" s="13">
        <f t="shared" si="63"/>
        <v>0.88113869999999994</v>
      </c>
      <c r="J26" s="13">
        <f t="shared" si="55"/>
        <v>0</v>
      </c>
      <c r="K26" s="13">
        <f t="shared" si="56"/>
        <v>5.4838975999999997</v>
      </c>
      <c r="L26" s="13">
        <f t="shared" si="64"/>
        <v>5.4838975999999997</v>
      </c>
      <c r="M26" s="3">
        <v>33694</v>
      </c>
      <c r="N26" s="3">
        <v>30297</v>
      </c>
      <c r="O26" s="3">
        <v>63991</v>
      </c>
      <c r="P26" s="3">
        <v>0</v>
      </c>
      <c r="Q26" s="3">
        <v>14859</v>
      </c>
      <c r="R26" s="3">
        <v>14859</v>
      </c>
      <c r="S26" s="3">
        <v>0</v>
      </c>
      <c r="T26" s="3">
        <v>20899</v>
      </c>
      <c r="U26" s="3">
        <v>20899</v>
      </c>
      <c r="X26" s="29">
        <f t="shared" si="68"/>
        <v>13.618907699999999</v>
      </c>
      <c r="Z26" s="29">
        <f t="shared" si="65"/>
        <v>6.3650362999999999</v>
      </c>
      <c r="AB26" s="43">
        <v>51.45</v>
      </c>
      <c r="AC26" s="37">
        <v>57.147199999999998</v>
      </c>
      <c r="AD26" s="37">
        <v>30.677700000000002</v>
      </c>
      <c r="AE26" s="37">
        <v>26.4695</v>
      </c>
      <c r="AF26" s="39"/>
      <c r="AG26" s="39"/>
      <c r="AH26" s="39">
        <f t="shared" si="57"/>
        <v>8.0498284800000004</v>
      </c>
      <c r="AI26" s="39">
        <f t="shared" si="58"/>
        <v>5.1456708000000004</v>
      </c>
      <c r="AJ26" s="37">
        <v>0</v>
      </c>
      <c r="AK26" s="37">
        <v>0</v>
      </c>
      <c r="AL26" s="37">
        <v>0</v>
      </c>
      <c r="AM26" s="39"/>
      <c r="AN26" s="39"/>
      <c r="AO26" s="39">
        <f t="shared" si="59"/>
        <v>0</v>
      </c>
      <c r="AP26" s="39">
        <f t="shared" si="60"/>
        <v>0</v>
      </c>
      <c r="AQ26" s="122">
        <f t="shared" si="66"/>
        <v>51698.21</v>
      </c>
      <c r="AR26" s="126">
        <f t="shared" si="67"/>
        <v>0</v>
      </c>
      <c r="AS26" s="130">
        <v>235</v>
      </c>
      <c r="AT26" s="131">
        <v>-1</v>
      </c>
      <c r="AU26" s="131">
        <v>27</v>
      </c>
      <c r="AW26" s="53" t="s">
        <v>57</v>
      </c>
      <c r="AX26" s="68">
        <f t="shared" si="73"/>
        <v>77.446099999999987</v>
      </c>
      <c r="AY26" s="70">
        <f t="shared" si="74"/>
        <v>18.741727039999997</v>
      </c>
      <c r="AZ26" s="77">
        <f t="shared" si="75"/>
        <v>288.99880000000007</v>
      </c>
      <c r="BA26" s="69">
        <f t="shared" si="76"/>
        <v>73.427302319999981</v>
      </c>
      <c r="BB26" s="80">
        <f t="shared" si="87"/>
        <v>1662</v>
      </c>
      <c r="BC26" s="80">
        <f t="shared" si="88"/>
        <v>173.88616125150423</v>
      </c>
      <c r="BD26" s="70">
        <f t="shared" si="89"/>
        <v>4.4180085631768939</v>
      </c>
      <c r="BE26" s="57">
        <f t="shared" si="77"/>
        <v>3135.3630000000003</v>
      </c>
      <c r="BF26" s="57">
        <f t="shared" si="78"/>
        <v>2372.4670000000001</v>
      </c>
      <c r="BG26" s="58">
        <f t="shared" si="69"/>
        <v>0.75668016749575728</v>
      </c>
      <c r="BH26" s="69">
        <f t="shared" si="79"/>
        <v>140.68729310000001</v>
      </c>
      <c r="BI26" s="57">
        <f t="shared" si="80"/>
        <v>762.89599999999996</v>
      </c>
      <c r="BJ26" s="59">
        <f t="shared" si="70"/>
        <v>0.24331983250424269</v>
      </c>
      <c r="BK26" s="70">
        <f t="shared" si="81"/>
        <v>199.71573039999996</v>
      </c>
      <c r="BL26" s="68">
        <f t="shared" si="82"/>
        <v>1181.682</v>
      </c>
      <c r="BM26" s="57">
        <f t="shared" si="83"/>
        <v>418.786</v>
      </c>
      <c r="BN26" s="59">
        <f t="shared" si="71"/>
        <v>0.35439822219514217</v>
      </c>
      <c r="BO26" s="69">
        <f t="shared" si="84"/>
        <v>87.900286399999999</v>
      </c>
      <c r="BP26" s="57">
        <f t="shared" si="85"/>
        <v>762.89599999999996</v>
      </c>
      <c r="BQ26" s="59">
        <f t="shared" si="72"/>
        <v>0.64560177780485772</v>
      </c>
      <c r="BR26" s="70">
        <f t="shared" si="86"/>
        <v>199.71573039999996</v>
      </c>
    </row>
    <row r="27" spans="1:70" x14ac:dyDescent="0.25">
      <c r="A27" s="1">
        <v>44207</v>
      </c>
      <c r="B27" s="13">
        <f t="shared" si="50"/>
        <v>14.658458999999999</v>
      </c>
      <c r="C27" s="13">
        <f t="shared" si="61"/>
        <v>4.9627610000000004</v>
      </c>
      <c r="D27" s="13">
        <f t="shared" si="51"/>
        <v>6.2968104</v>
      </c>
      <c r="E27" s="13">
        <f t="shared" si="52"/>
        <v>9.002681599999999</v>
      </c>
      <c r="F27" s="13">
        <f t="shared" si="62"/>
        <v>15.299491999999999</v>
      </c>
      <c r="G27" s="13">
        <f t="shared" si="53"/>
        <v>0</v>
      </c>
      <c r="H27" s="13">
        <f t="shared" si="54"/>
        <v>0.64103299999999996</v>
      </c>
      <c r="I27" s="13">
        <f t="shared" si="63"/>
        <v>0.64103299999999996</v>
      </c>
      <c r="J27" s="13">
        <f t="shared" si="55"/>
        <v>0</v>
      </c>
      <c r="K27" s="13">
        <f t="shared" si="56"/>
        <v>4.3217280000000002</v>
      </c>
      <c r="L27" s="13">
        <f t="shared" si="64"/>
        <v>4.3217280000000002</v>
      </c>
      <c r="M27" s="3">
        <v>32391</v>
      </c>
      <c r="N27" s="3">
        <v>34309</v>
      </c>
      <c r="O27" s="3">
        <v>66700</v>
      </c>
      <c r="P27" s="3">
        <v>0</v>
      </c>
      <c r="Q27" s="3">
        <v>10810</v>
      </c>
      <c r="R27" s="3">
        <v>10810</v>
      </c>
      <c r="S27" s="3">
        <v>0</v>
      </c>
      <c r="T27" s="3">
        <v>16470</v>
      </c>
      <c r="U27" s="3">
        <v>16470</v>
      </c>
      <c r="X27" s="29">
        <f t="shared" si="68"/>
        <v>14.658458999999999</v>
      </c>
      <c r="Z27" s="29">
        <f t="shared" si="65"/>
        <v>4.9627610000000004</v>
      </c>
      <c r="AB27" s="43">
        <v>57.76</v>
      </c>
      <c r="AC27" s="37">
        <v>59.767400000000002</v>
      </c>
      <c r="AD27" s="37">
        <v>34.614100000000001</v>
      </c>
      <c r="AE27" s="37">
        <v>25.153300000000002</v>
      </c>
      <c r="AF27" s="39"/>
      <c r="AG27" s="39"/>
      <c r="AH27" s="39">
        <f t="shared" si="57"/>
        <v>9.0827398399999986</v>
      </c>
      <c r="AI27" s="39">
        <f t="shared" si="58"/>
        <v>4.8898015200000007</v>
      </c>
      <c r="AJ27" s="37">
        <v>0</v>
      </c>
      <c r="AK27" s="37">
        <v>0</v>
      </c>
      <c r="AL27" s="37">
        <v>0</v>
      </c>
      <c r="AM27" s="39"/>
      <c r="AN27" s="39"/>
      <c r="AO27" s="39">
        <f t="shared" si="59"/>
        <v>0</v>
      </c>
      <c r="AP27" s="39">
        <f t="shared" si="60"/>
        <v>0</v>
      </c>
      <c r="AQ27" s="122">
        <f t="shared" si="66"/>
        <v>51698.21</v>
      </c>
      <c r="AR27" s="126">
        <f t="shared" si="67"/>
        <v>0</v>
      </c>
      <c r="AS27" s="128">
        <v>0</v>
      </c>
      <c r="AT27" s="129">
        <v>-3.3</v>
      </c>
      <c r="AU27" s="129">
        <v>7.2</v>
      </c>
      <c r="AW27" s="53" t="s">
        <v>58</v>
      </c>
      <c r="AX27" s="68">
        <f t="shared" si="73"/>
        <v>78.298400000000001</v>
      </c>
      <c r="AY27" s="70">
        <f t="shared" si="74"/>
        <v>19.020974160000002</v>
      </c>
      <c r="AZ27" s="77">
        <f t="shared" si="75"/>
        <v>307.33962000000002</v>
      </c>
      <c r="BA27" s="69">
        <f t="shared" si="76"/>
        <v>78.587138088000003</v>
      </c>
      <c r="BB27" s="80">
        <f t="shared" si="87"/>
        <v>2189</v>
      </c>
      <c r="BC27" s="80">
        <f t="shared" si="88"/>
        <v>140.4018364550023</v>
      </c>
      <c r="BD27" s="70">
        <f t="shared" si="89"/>
        <v>3.5900931058931018</v>
      </c>
      <c r="BE27" s="57">
        <f t="shared" si="77"/>
        <v>3053.2250000000004</v>
      </c>
      <c r="BF27" s="57">
        <f t="shared" si="78"/>
        <v>2291.6880000000001</v>
      </c>
      <c r="BG27" s="58">
        <f t="shared" si="69"/>
        <v>0.75057946924972774</v>
      </c>
      <c r="BH27" s="69">
        <f t="shared" si="79"/>
        <v>135.8970984</v>
      </c>
      <c r="BI27" s="57">
        <f t="shared" si="80"/>
        <v>761.53700000000003</v>
      </c>
      <c r="BJ27" s="59">
        <f t="shared" si="70"/>
        <v>0.24942053075027223</v>
      </c>
      <c r="BK27" s="70">
        <f t="shared" si="81"/>
        <v>199.74428079999998</v>
      </c>
      <c r="BL27" s="68">
        <f t="shared" si="82"/>
        <v>1186.1130000000001</v>
      </c>
      <c r="BM27" s="57">
        <f t="shared" si="83"/>
        <v>424.57600000000002</v>
      </c>
      <c r="BN27" s="59">
        <f t="shared" si="71"/>
        <v>0.35795577655754551</v>
      </c>
      <c r="BO27" s="69">
        <f t="shared" si="84"/>
        <v>89.790386400000003</v>
      </c>
      <c r="BP27" s="57">
        <f t="shared" si="85"/>
        <v>761.53700000000003</v>
      </c>
      <c r="BQ27" s="59">
        <f t="shared" si="72"/>
        <v>0.64204422344245449</v>
      </c>
      <c r="BR27" s="70">
        <f t="shared" si="86"/>
        <v>199.74428079999998</v>
      </c>
    </row>
    <row r="28" spans="1:70" x14ac:dyDescent="0.25">
      <c r="A28" s="1">
        <v>44208</v>
      </c>
      <c r="B28" s="13">
        <f t="shared" si="50"/>
        <v>17.3780219</v>
      </c>
      <c r="C28" s="13">
        <f t="shared" si="61"/>
        <v>0.62299570000000004</v>
      </c>
      <c r="D28" s="13">
        <f t="shared" si="51"/>
        <v>6.1756992000000004</v>
      </c>
      <c r="E28" s="13">
        <f t="shared" si="52"/>
        <v>11.232032</v>
      </c>
      <c r="F28" s="13">
        <f t="shared" si="62"/>
        <v>17.407731200000001</v>
      </c>
      <c r="G28" s="13">
        <f t="shared" si="53"/>
        <v>0</v>
      </c>
      <c r="H28" s="13">
        <f t="shared" si="54"/>
        <v>2.9709299999999998E-2</v>
      </c>
      <c r="I28" s="13">
        <f t="shared" si="63"/>
        <v>2.9709299999999998E-2</v>
      </c>
      <c r="J28" s="13">
        <f t="shared" si="55"/>
        <v>0</v>
      </c>
      <c r="K28" s="13">
        <f t="shared" si="56"/>
        <v>0.59328639999999999</v>
      </c>
      <c r="L28" s="13">
        <f t="shared" si="64"/>
        <v>0.59328639999999999</v>
      </c>
      <c r="M28" s="3">
        <v>31768</v>
      </c>
      <c r="N28" s="3">
        <v>42805</v>
      </c>
      <c r="O28" s="3">
        <v>74573</v>
      </c>
      <c r="P28" s="3">
        <v>0</v>
      </c>
      <c r="Q28" s="3">
        <v>501</v>
      </c>
      <c r="R28" s="3">
        <v>501</v>
      </c>
      <c r="S28" s="3">
        <v>0</v>
      </c>
      <c r="T28" s="3">
        <v>2261</v>
      </c>
      <c r="U28" s="3">
        <v>2261</v>
      </c>
      <c r="X28" s="29">
        <f t="shared" si="68"/>
        <v>17.3780219</v>
      </c>
      <c r="Z28" s="29">
        <f t="shared" si="65"/>
        <v>0.62299570000000004</v>
      </c>
      <c r="AB28" s="43">
        <v>52.62</v>
      </c>
      <c r="AC28" s="37">
        <v>56.774000000000001</v>
      </c>
      <c r="AD28" s="37">
        <v>31.226500000000001</v>
      </c>
      <c r="AE28" s="37">
        <v>25.547499999999999</v>
      </c>
      <c r="AF28" s="39"/>
      <c r="AG28" s="39"/>
      <c r="AH28" s="39">
        <f t="shared" si="57"/>
        <v>8.1938335999999996</v>
      </c>
      <c r="AI28" s="39">
        <f t="shared" si="58"/>
        <v>4.9664340000000005</v>
      </c>
      <c r="AJ28" s="37">
        <v>0</v>
      </c>
      <c r="AK28" s="37">
        <v>0</v>
      </c>
      <c r="AL28" s="37">
        <v>0</v>
      </c>
      <c r="AM28" s="39"/>
      <c r="AN28" s="39"/>
      <c r="AO28" s="39">
        <f t="shared" si="59"/>
        <v>0</v>
      </c>
      <c r="AP28" s="39">
        <f t="shared" si="60"/>
        <v>0</v>
      </c>
      <c r="AQ28" s="122">
        <f t="shared" si="66"/>
        <v>51698.21</v>
      </c>
      <c r="AR28" s="126">
        <f t="shared" si="67"/>
        <v>0</v>
      </c>
      <c r="AS28" s="128">
        <v>0</v>
      </c>
      <c r="AT28" s="129">
        <v>-0.2</v>
      </c>
      <c r="AU28" s="129">
        <v>19.8</v>
      </c>
      <c r="AW28" s="53" t="s">
        <v>59</v>
      </c>
      <c r="AX28" s="68">
        <f t="shared" si="73"/>
        <v>95.712400000000017</v>
      </c>
      <c r="AY28" s="70">
        <f t="shared" si="74"/>
        <v>23.055227359999996</v>
      </c>
      <c r="AZ28" s="77">
        <f t="shared" si="75"/>
        <v>190.76062000000005</v>
      </c>
      <c r="BA28" s="69">
        <f t="shared" si="76"/>
        <v>47.287384207999999</v>
      </c>
      <c r="BB28" s="80">
        <f t="shared" si="87"/>
        <v>1267</v>
      </c>
      <c r="BC28" s="80">
        <f t="shared" si="88"/>
        <v>150.56086819258095</v>
      </c>
      <c r="BD28" s="70">
        <f t="shared" si="89"/>
        <v>3.7322323763220209</v>
      </c>
      <c r="BE28" s="57">
        <f t="shared" si="77"/>
        <v>2376.4560000000001</v>
      </c>
      <c r="BF28" s="57">
        <f t="shared" si="78"/>
        <v>1829.85</v>
      </c>
      <c r="BG28" s="58">
        <f t="shared" si="69"/>
        <v>0.76999111281673205</v>
      </c>
      <c r="BH28" s="69">
        <f t="shared" si="79"/>
        <v>108.51010500000001</v>
      </c>
      <c r="BI28" s="57">
        <f t="shared" si="80"/>
        <v>546.60599999999999</v>
      </c>
      <c r="BJ28" s="59">
        <f t="shared" si="70"/>
        <v>0.23000888718326784</v>
      </c>
      <c r="BK28" s="70">
        <f t="shared" si="81"/>
        <v>143.42941440000001</v>
      </c>
      <c r="BL28" s="68">
        <f t="shared" si="82"/>
        <v>1008.153</v>
      </c>
      <c r="BM28" s="57">
        <f t="shared" si="83"/>
        <v>461.54700000000003</v>
      </c>
      <c r="BN28" s="59">
        <f t="shared" si="71"/>
        <v>0.45781443887981288</v>
      </c>
      <c r="BO28" s="69">
        <f t="shared" si="84"/>
        <v>100.46751280000001</v>
      </c>
      <c r="BP28" s="57">
        <f t="shared" si="85"/>
        <v>546.60599999999999</v>
      </c>
      <c r="BQ28" s="59">
        <f t="shared" si="72"/>
        <v>0.54218556112018712</v>
      </c>
      <c r="BR28" s="70">
        <f t="shared" si="86"/>
        <v>143.42941440000001</v>
      </c>
    </row>
    <row r="29" spans="1:70" x14ac:dyDescent="0.25">
      <c r="A29" s="1">
        <v>44209</v>
      </c>
      <c r="B29" s="13">
        <f t="shared" si="50"/>
        <v>12.2862951</v>
      </c>
      <c r="C29" s="13">
        <f t="shared" si="61"/>
        <v>1.8621768999999999</v>
      </c>
      <c r="D29" s="13">
        <f t="shared" si="51"/>
        <v>5.0376816</v>
      </c>
      <c r="E29" s="13">
        <f t="shared" si="52"/>
        <v>7.5290431999999994</v>
      </c>
      <c r="F29" s="13">
        <f t="shared" si="62"/>
        <v>12.566724799999999</v>
      </c>
      <c r="G29" s="13">
        <f t="shared" si="53"/>
        <v>0</v>
      </c>
      <c r="H29" s="13">
        <f t="shared" si="54"/>
        <v>0.28042969999999995</v>
      </c>
      <c r="I29" s="13">
        <f t="shared" si="63"/>
        <v>0.28042969999999995</v>
      </c>
      <c r="J29" s="13">
        <f t="shared" si="55"/>
        <v>0</v>
      </c>
      <c r="K29" s="13">
        <f t="shared" si="56"/>
        <v>1.5817471999999999</v>
      </c>
      <c r="L29" s="13">
        <f t="shared" si="64"/>
        <v>1.5817471999999999</v>
      </c>
      <c r="M29" s="3">
        <v>25914</v>
      </c>
      <c r="N29" s="3">
        <v>28693</v>
      </c>
      <c r="O29" s="3">
        <v>54607</v>
      </c>
      <c r="P29" s="3">
        <v>0</v>
      </c>
      <c r="Q29" s="3">
        <v>4729</v>
      </c>
      <c r="R29" s="3">
        <v>4729</v>
      </c>
      <c r="S29" s="3">
        <v>0</v>
      </c>
      <c r="T29" s="3">
        <v>6028</v>
      </c>
      <c r="U29" s="3">
        <v>6028</v>
      </c>
      <c r="X29" s="29">
        <f t="shared" si="68"/>
        <v>12.2862951</v>
      </c>
      <c r="Z29" s="29">
        <f t="shared" si="65"/>
        <v>1.8621768999999999</v>
      </c>
      <c r="AB29" s="43">
        <v>39.43</v>
      </c>
      <c r="AC29" s="37">
        <v>44.5578</v>
      </c>
      <c r="AD29" s="37">
        <v>23.7803</v>
      </c>
      <c r="AE29" s="37">
        <v>20.7775</v>
      </c>
      <c r="AF29" s="39"/>
      <c r="AG29" s="39"/>
      <c r="AH29" s="39">
        <f t="shared" si="57"/>
        <v>6.2399507199999995</v>
      </c>
      <c r="AI29" s="39">
        <f t="shared" si="58"/>
        <v>4.0391459999999997</v>
      </c>
      <c r="AJ29" s="37">
        <v>0</v>
      </c>
      <c r="AK29" s="37">
        <v>0</v>
      </c>
      <c r="AL29" s="37">
        <v>0</v>
      </c>
      <c r="AM29" s="39"/>
      <c r="AN29" s="39"/>
      <c r="AO29" s="39">
        <f t="shared" si="59"/>
        <v>0</v>
      </c>
      <c r="AP29" s="39">
        <f t="shared" si="60"/>
        <v>0</v>
      </c>
      <c r="AQ29" s="122">
        <f t="shared" si="66"/>
        <v>51698.21</v>
      </c>
      <c r="AR29" s="126">
        <f t="shared" si="67"/>
        <v>0</v>
      </c>
      <c r="AS29" s="128">
        <v>0</v>
      </c>
      <c r="AT29" s="129">
        <v>4.9000000000000004</v>
      </c>
      <c r="AU29" s="129">
        <v>16.899999999999999</v>
      </c>
      <c r="AW29" s="53" t="s">
        <v>60</v>
      </c>
      <c r="AX29" s="68">
        <f t="shared" si="73"/>
        <v>439.48060000000004</v>
      </c>
      <c r="AY29" s="70">
        <f t="shared" si="74"/>
        <v>101.44408503999998</v>
      </c>
      <c r="AZ29" s="77">
        <f t="shared" si="75"/>
        <v>216.95909999999998</v>
      </c>
      <c r="BA29" s="69">
        <f t="shared" si="76"/>
        <v>54.521031839999992</v>
      </c>
      <c r="BB29" s="80">
        <f t="shared" si="87"/>
        <v>1456</v>
      </c>
      <c r="BC29" s="80">
        <f t="shared" si="88"/>
        <v>149.01037087912087</v>
      </c>
      <c r="BD29" s="70">
        <f t="shared" si="89"/>
        <v>3.7445763626373623</v>
      </c>
      <c r="BE29" s="57">
        <f t="shared" si="77"/>
        <v>1530.2179999999998</v>
      </c>
      <c r="BF29" s="57">
        <f t="shared" si="78"/>
        <v>1053.7629999999999</v>
      </c>
      <c r="BG29" s="58">
        <f t="shared" si="69"/>
        <v>0.68863586756919604</v>
      </c>
      <c r="BH29" s="69">
        <f t="shared" si="79"/>
        <v>62.488145899999999</v>
      </c>
      <c r="BI29" s="57">
        <f t="shared" si="80"/>
        <v>476.45499999999998</v>
      </c>
      <c r="BJ29" s="59">
        <f t="shared" si="70"/>
        <v>0.31136413243080402</v>
      </c>
      <c r="BK29" s="70">
        <f t="shared" si="81"/>
        <v>125.02179200000003</v>
      </c>
      <c r="BL29" s="68">
        <f t="shared" si="82"/>
        <v>1334.143</v>
      </c>
      <c r="BM29" s="57">
        <f t="shared" si="83"/>
        <v>857.68799999999999</v>
      </c>
      <c r="BN29" s="59">
        <f t="shared" si="71"/>
        <v>0.64287561378352998</v>
      </c>
      <c r="BO29" s="69">
        <f t="shared" si="84"/>
        <v>194.38110320000001</v>
      </c>
      <c r="BP29" s="57">
        <f t="shared" si="85"/>
        <v>476.45499999999998</v>
      </c>
      <c r="BQ29" s="59">
        <f t="shared" si="72"/>
        <v>0.35712438621647002</v>
      </c>
      <c r="BR29" s="70">
        <f t="shared" si="86"/>
        <v>125.02179200000003</v>
      </c>
    </row>
    <row r="30" spans="1:70" x14ac:dyDescent="0.25">
      <c r="A30" s="1">
        <v>44210</v>
      </c>
      <c r="B30" s="13">
        <f t="shared" si="50"/>
        <v>13.301357400000001</v>
      </c>
      <c r="C30" s="13">
        <f t="shared" si="61"/>
        <v>1.0464225999999999</v>
      </c>
      <c r="D30" s="13">
        <f t="shared" si="51"/>
        <v>4.8504744000000004</v>
      </c>
      <c r="E30" s="13">
        <f t="shared" si="52"/>
        <v>8.5610623999999991</v>
      </c>
      <c r="F30" s="13">
        <f t="shared" si="62"/>
        <v>13.4115368</v>
      </c>
      <c r="G30" s="13">
        <f t="shared" si="53"/>
        <v>0</v>
      </c>
      <c r="H30" s="13">
        <f t="shared" si="54"/>
        <v>0.11017939999999998</v>
      </c>
      <c r="I30" s="13">
        <f t="shared" si="63"/>
        <v>0.11017939999999998</v>
      </c>
      <c r="J30" s="13">
        <f t="shared" si="55"/>
        <v>0</v>
      </c>
      <c r="K30" s="13">
        <f t="shared" si="56"/>
        <v>0.93624319999999994</v>
      </c>
      <c r="L30" s="13">
        <f t="shared" si="64"/>
        <v>0.93624319999999994</v>
      </c>
      <c r="M30" s="3">
        <v>24951</v>
      </c>
      <c r="N30" s="3">
        <v>32626</v>
      </c>
      <c r="O30" s="3">
        <v>57577</v>
      </c>
      <c r="P30" s="3">
        <v>0</v>
      </c>
      <c r="Q30" s="3">
        <v>1858</v>
      </c>
      <c r="R30" s="3">
        <v>1858</v>
      </c>
      <c r="S30" s="3">
        <v>0</v>
      </c>
      <c r="T30" s="3">
        <v>3568</v>
      </c>
      <c r="U30" s="3">
        <v>3568</v>
      </c>
      <c r="X30" s="29">
        <f t="shared" si="68"/>
        <v>13.301357400000001</v>
      </c>
      <c r="Z30" s="29">
        <f t="shared" si="65"/>
        <v>1.0464225999999999</v>
      </c>
      <c r="AB30" s="43">
        <v>40.14</v>
      </c>
      <c r="AC30" s="37">
        <v>44.179699999999997</v>
      </c>
      <c r="AD30" s="37">
        <v>26.3644</v>
      </c>
      <c r="AE30" s="37">
        <v>17.815300000000001</v>
      </c>
      <c r="AF30" s="39"/>
      <c r="AG30" s="39"/>
      <c r="AH30" s="39">
        <f t="shared" si="57"/>
        <v>6.9180185599999993</v>
      </c>
      <c r="AI30" s="39">
        <f t="shared" si="58"/>
        <v>3.4632943200000006</v>
      </c>
      <c r="AJ30" s="37">
        <v>0</v>
      </c>
      <c r="AK30" s="37">
        <v>0</v>
      </c>
      <c r="AL30" s="37">
        <v>0</v>
      </c>
      <c r="AM30" s="39"/>
      <c r="AN30" s="39"/>
      <c r="AO30" s="39">
        <f t="shared" si="59"/>
        <v>0</v>
      </c>
      <c r="AP30" s="39">
        <f t="shared" si="60"/>
        <v>0</v>
      </c>
      <c r="AQ30" s="122">
        <f t="shared" si="66"/>
        <v>51698.21</v>
      </c>
      <c r="AR30" s="126">
        <f t="shared" si="67"/>
        <v>0</v>
      </c>
      <c r="AS30" s="128">
        <v>0</v>
      </c>
      <c r="AT30" s="129">
        <v>4.9000000000000004</v>
      </c>
      <c r="AU30" s="129">
        <v>27.4</v>
      </c>
      <c r="AW30" s="53" t="s">
        <v>61</v>
      </c>
      <c r="AX30" s="68">
        <f t="shared" si="73"/>
        <v>979.76067000000012</v>
      </c>
      <c r="AY30" s="70">
        <f t="shared" si="74"/>
        <v>231.237081528</v>
      </c>
      <c r="AZ30" s="77">
        <f t="shared" si="75"/>
        <v>231.31616</v>
      </c>
      <c r="BA30" s="69">
        <f t="shared" si="76"/>
        <v>49.075520504000004</v>
      </c>
      <c r="BB30" s="80">
        <f t="shared" si="87"/>
        <v>1525</v>
      </c>
      <c r="BC30" s="80">
        <f t="shared" si="88"/>
        <v>151.68272786885245</v>
      </c>
      <c r="BD30" s="70">
        <f t="shared" si="89"/>
        <v>3.2180669182950825</v>
      </c>
      <c r="BE30" s="57">
        <f t="shared" si="77"/>
        <v>603.13</v>
      </c>
      <c r="BF30" s="57">
        <f t="shared" si="78"/>
        <v>292.71899999999999</v>
      </c>
      <c r="BG30" s="58">
        <f t="shared" si="69"/>
        <v>0.48533317858504799</v>
      </c>
      <c r="BH30" s="69">
        <f t="shared" si="79"/>
        <v>17.358236700000003</v>
      </c>
      <c r="BI30" s="57">
        <f t="shared" si="80"/>
        <v>310.411</v>
      </c>
      <c r="BJ30" s="59">
        <f t="shared" si="70"/>
        <v>0.51466682141495201</v>
      </c>
      <c r="BK30" s="70">
        <f t="shared" si="81"/>
        <v>81.45184639999998</v>
      </c>
      <c r="BL30" s="68">
        <f t="shared" si="82"/>
        <v>1869.5150000000001</v>
      </c>
      <c r="BM30" s="57">
        <f t="shared" si="83"/>
        <v>1559.104</v>
      </c>
      <c r="BN30" s="59">
        <f t="shared" si="71"/>
        <v>0.83396174943768842</v>
      </c>
      <c r="BO30" s="69">
        <f t="shared" si="84"/>
        <v>357.61820160000002</v>
      </c>
      <c r="BP30" s="57">
        <f t="shared" si="85"/>
        <v>310.411</v>
      </c>
      <c r="BQ30" s="59">
        <f t="shared" si="72"/>
        <v>0.16603825056231161</v>
      </c>
      <c r="BR30" s="70">
        <f t="shared" si="86"/>
        <v>81.45184639999998</v>
      </c>
    </row>
    <row r="31" spans="1:70" ht="15.75" thickBot="1" x14ac:dyDescent="0.3">
      <c r="A31" s="1">
        <v>44211</v>
      </c>
      <c r="B31" s="13">
        <f t="shared" si="50"/>
        <v>13.484266400000001</v>
      </c>
      <c r="C31" s="13">
        <f t="shared" si="61"/>
        <v>0.97973359999999987</v>
      </c>
      <c r="D31" s="13">
        <f t="shared" si="51"/>
        <v>3.7418112000000003</v>
      </c>
      <c r="E31" s="13">
        <f t="shared" si="52"/>
        <v>9.7628544000000002</v>
      </c>
      <c r="F31" s="13">
        <f t="shared" si="62"/>
        <v>13.504665600000001</v>
      </c>
      <c r="G31" s="13">
        <f t="shared" si="53"/>
        <v>0</v>
      </c>
      <c r="H31" s="13">
        <f t="shared" si="54"/>
        <v>2.0399199999999999E-2</v>
      </c>
      <c r="I31" s="13">
        <f t="shared" si="63"/>
        <v>2.0399199999999999E-2</v>
      </c>
      <c r="J31" s="13">
        <f t="shared" si="55"/>
        <v>0</v>
      </c>
      <c r="K31" s="13">
        <f t="shared" si="56"/>
        <v>0.95933439999999992</v>
      </c>
      <c r="L31" s="13">
        <f t="shared" si="64"/>
        <v>0.95933439999999992</v>
      </c>
      <c r="M31" s="3">
        <v>19248</v>
      </c>
      <c r="N31" s="3">
        <v>37206</v>
      </c>
      <c r="O31" s="3">
        <v>56454</v>
      </c>
      <c r="P31" s="3">
        <v>0</v>
      </c>
      <c r="Q31" s="3">
        <v>344</v>
      </c>
      <c r="R31" s="3">
        <v>344</v>
      </c>
      <c r="S31" s="3">
        <v>0</v>
      </c>
      <c r="T31" s="3">
        <v>3656</v>
      </c>
      <c r="U31" s="3">
        <v>3656</v>
      </c>
      <c r="X31" s="29">
        <f t="shared" si="68"/>
        <v>13.484266400000001</v>
      </c>
      <c r="Z31" s="29">
        <f t="shared" si="65"/>
        <v>0.97973359999999987</v>
      </c>
      <c r="AB31" s="43">
        <v>40.31</v>
      </c>
      <c r="AC31" s="37">
        <v>45.719000000000001</v>
      </c>
      <c r="AD31" s="37">
        <v>29.9863</v>
      </c>
      <c r="AE31" s="37">
        <v>15.732699999999999</v>
      </c>
      <c r="AF31" s="39"/>
      <c r="AG31" s="39"/>
      <c r="AH31" s="39">
        <f t="shared" si="57"/>
        <v>7.8684051200000003</v>
      </c>
      <c r="AI31" s="39">
        <f t="shared" si="58"/>
        <v>3.0584368799999999</v>
      </c>
      <c r="AJ31" s="37">
        <v>0</v>
      </c>
      <c r="AK31" s="37">
        <v>0</v>
      </c>
      <c r="AL31" s="37">
        <v>0</v>
      </c>
      <c r="AM31" s="39"/>
      <c r="AN31" s="39"/>
      <c r="AO31" s="39">
        <f t="shared" si="59"/>
        <v>0</v>
      </c>
      <c r="AP31" s="39">
        <f t="shared" si="60"/>
        <v>0</v>
      </c>
      <c r="AQ31" s="122">
        <f t="shared" si="66"/>
        <v>51698.21</v>
      </c>
      <c r="AR31" s="126">
        <f t="shared" si="67"/>
        <v>0</v>
      </c>
      <c r="AS31" s="128">
        <v>0</v>
      </c>
      <c r="AT31" s="129">
        <v>1.3</v>
      </c>
      <c r="AU31" s="129">
        <v>17.600000000000001</v>
      </c>
      <c r="AW31" s="49" t="s">
        <v>62</v>
      </c>
      <c r="AX31" s="71">
        <f t="shared" si="73"/>
        <v>2029.6759999999997</v>
      </c>
      <c r="AY31" s="93">
        <f t="shared" si="74"/>
        <v>475.3264087199999</v>
      </c>
      <c r="AZ31" s="94">
        <f t="shared" si="75"/>
        <v>452.43760000000003</v>
      </c>
      <c r="BA31" s="95">
        <f t="shared" si="76"/>
        <v>91.419606399999992</v>
      </c>
      <c r="BB31" s="86">
        <f t="shared" si="87"/>
        <v>1628</v>
      </c>
      <c r="BC31" s="86">
        <f t="shared" si="88"/>
        <v>277.91007371007373</v>
      </c>
      <c r="BD31" s="93">
        <f t="shared" si="89"/>
        <v>5.6154549385749384</v>
      </c>
      <c r="BE31" s="71">
        <f t="shared" si="77"/>
        <v>346.41300000000001</v>
      </c>
      <c r="BF31" s="101">
        <f t="shared" si="78"/>
        <v>109.348</v>
      </c>
      <c r="BG31" s="102">
        <f t="shared" si="69"/>
        <v>0.31565789967466579</v>
      </c>
      <c r="BH31" s="95">
        <f t="shared" si="79"/>
        <v>6.4843364000000001</v>
      </c>
      <c r="BI31" s="101">
        <f t="shared" si="80"/>
        <v>237.065</v>
      </c>
      <c r="BJ31" s="103">
        <f t="shared" si="70"/>
        <v>0.68434210032533416</v>
      </c>
      <c r="BK31" s="93">
        <f t="shared" si="81"/>
        <v>62.205855999999983</v>
      </c>
      <c r="BL31" s="71">
        <f t="shared" si="82"/>
        <v>2872.0140000000001</v>
      </c>
      <c r="BM31" s="101">
        <f t="shared" si="83"/>
        <v>2634.9490000000001</v>
      </c>
      <c r="BN31" s="103">
        <f t="shared" si="71"/>
        <v>0.91745687869209547</v>
      </c>
      <c r="BO31" s="95">
        <f t="shared" si="84"/>
        <v>604.04945359999988</v>
      </c>
      <c r="BP31" s="101">
        <f t="shared" si="85"/>
        <v>237.065</v>
      </c>
      <c r="BQ31" s="103">
        <f t="shared" si="72"/>
        <v>8.2543121307904477E-2</v>
      </c>
      <c r="BR31" s="93">
        <f t="shared" si="86"/>
        <v>62.205855999999983</v>
      </c>
    </row>
    <row r="32" spans="1:70" x14ac:dyDescent="0.25">
      <c r="A32" s="1">
        <v>44212</v>
      </c>
      <c r="B32" s="13">
        <f t="shared" si="50"/>
        <v>16.478820899999999</v>
      </c>
      <c r="C32" s="13">
        <f t="shared" si="61"/>
        <v>1.5517718999999999</v>
      </c>
      <c r="D32" s="13">
        <f t="shared" si="51"/>
        <v>5.677063200000001</v>
      </c>
      <c r="E32" s="13">
        <f t="shared" si="52"/>
        <v>10.860998399999998</v>
      </c>
      <c r="F32" s="13">
        <f t="shared" si="62"/>
        <v>16.538061599999999</v>
      </c>
      <c r="G32" s="13">
        <f t="shared" si="53"/>
        <v>0</v>
      </c>
      <c r="H32" s="13">
        <f t="shared" si="54"/>
        <v>5.92407E-2</v>
      </c>
      <c r="I32" s="13">
        <f t="shared" si="63"/>
        <v>5.92407E-2</v>
      </c>
      <c r="J32" s="13">
        <f t="shared" si="55"/>
        <v>0</v>
      </c>
      <c r="K32" s="13">
        <f t="shared" si="56"/>
        <v>1.4925311999999999</v>
      </c>
      <c r="L32" s="13">
        <f t="shared" si="64"/>
        <v>1.4925311999999999</v>
      </c>
      <c r="M32" s="3">
        <v>29203</v>
      </c>
      <c r="N32" s="3">
        <v>41391</v>
      </c>
      <c r="O32" s="3">
        <v>70594</v>
      </c>
      <c r="P32" s="3">
        <v>0</v>
      </c>
      <c r="Q32" s="3">
        <v>999</v>
      </c>
      <c r="R32" s="3">
        <v>999</v>
      </c>
      <c r="S32" s="3">
        <v>0</v>
      </c>
      <c r="T32" s="3">
        <v>5688</v>
      </c>
      <c r="U32" s="3">
        <v>5688</v>
      </c>
      <c r="X32" s="29">
        <f t="shared" si="68"/>
        <v>16.478820899999999</v>
      </c>
      <c r="Z32" s="29">
        <f t="shared" si="65"/>
        <v>1.5517718999999999</v>
      </c>
      <c r="AB32" s="43">
        <v>55.18</v>
      </c>
      <c r="AC32" s="37">
        <v>59.153399999999998</v>
      </c>
      <c r="AD32" s="37">
        <v>35.400500000000001</v>
      </c>
      <c r="AE32" s="37">
        <v>23.7529</v>
      </c>
      <c r="AF32" s="39"/>
      <c r="AG32" s="39"/>
      <c r="AH32" s="39">
        <f t="shared" si="57"/>
        <v>9.2890911999999997</v>
      </c>
      <c r="AI32" s="39">
        <f t="shared" si="58"/>
        <v>4.6175637600000004</v>
      </c>
      <c r="AJ32" s="37">
        <v>0</v>
      </c>
      <c r="AK32" s="37">
        <v>0</v>
      </c>
      <c r="AL32" s="37">
        <v>0</v>
      </c>
      <c r="AM32" s="39"/>
      <c r="AN32" s="39"/>
      <c r="AO32" s="39">
        <f t="shared" si="59"/>
        <v>0</v>
      </c>
      <c r="AP32" s="39">
        <f t="shared" si="60"/>
        <v>0</v>
      </c>
      <c r="AQ32" s="122">
        <f t="shared" si="66"/>
        <v>51698.21</v>
      </c>
      <c r="AR32" s="126">
        <f t="shared" si="67"/>
        <v>0</v>
      </c>
      <c r="AS32" s="128">
        <v>0</v>
      </c>
      <c r="AT32" s="131">
        <v>-2.5</v>
      </c>
      <c r="AU32" s="131">
        <v>6.5</v>
      </c>
    </row>
    <row r="33" spans="1:47" x14ac:dyDescent="0.25">
      <c r="A33" s="1">
        <v>44213</v>
      </c>
      <c r="B33" s="13">
        <f t="shared" si="50"/>
        <v>17.212110900000003</v>
      </c>
      <c r="C33" s="13">
        <f t="shared" si="61"/>
        <v>1.7839459</v>
      </c>
      <c r="D33" s="13">
        <f t="shared" si="51"/>
        <v>6.5514744000000009</v>
      </c>
      <c r="E33" s="13">
        <f t="shared" si="52"/>
        <v>10.762335999999999</v>
      </c>
      <c r="F33" s="13">
        <f t="shared" si="62"/>
        <v>17.313810400000001</v>
      </c>
      <c r="G33" s="13">
        <f t="shared" si="53"/>
        <v>0</v>
      </c>
      <c r="H33" s="13">
        <f t="shared" si="54"/>
        <v>0.10169949999999998</v>
      </c>
      <c r="I33" s="13">
        <f t="shared" si="63"/>
        <v>0.10169949999999998</v>
      </c>
      <c r="J33" s="13">
        <f t="shared" si="55"/>
        <v>0</v>
      </c>
      <c r="K33" s="13">
        <f t="shared" si="56"/>
        <v>1.6822463999999999</v>
      </c>
      <c r="L33" s="13">
        <f t="shared" si="64"/>
        <v>1.6822463999999999</v>
      </c>
      <c r="M33" s="3">
        <v>33701</v>
      </c>
      <c r="N33" s="3">
        <v>41015</v>
      </c>
      <c r="O33" s="3">
        <v>74716</v>
      </c>
      <c r="P33" s="3">
        <v>0</v>
      </c>
      <c r="Q33" s="3">
        <v>1715</v>
      </c>
      <c r="R33" s="3">
        <v>1715</v>
      </c>
      <c r="S33" s="3">
        <v>0</v>
      </c>
      <c r="T33" s="3">
        <v>6411</v>
      </c>
      <c r="U33" s="3">
        <v>6411</v>
      </c>
      <c r="X33" s="29">
        <f t="shared" si="68"/>
        <v>17.212110900000003</v>
      </c>
      <c r="Z33" s="29">
        <f t="shared" si="65"/>
        <v>1.7839459</v>
      </c>
      <c r="AB33" s="43">
        <v>52.2</v>
      </c>
      <c r="AC33" s="37">
        <v>54.291499999999999</v>
      </c>
      <c r="AD33" s="37">
        <v>32.119199999999999</v>
      </c>
      <c r="AE33" s="37">
        <v>22.1723</v>
      </c>
      <c r="AF33" s="39"/>
      <c r="AG33" s="39"/>
      <c r="AH33" s="39">
        <f t="shared" si="57"/>
        <v>8.4280780799999988</v>
      </c>
      <c r="AI33" s="39">
        <f t="shared" si="58"/>
        <v>4.3102951200000001</v>
      </c>
      <c r="AJ33" s="37">
        <v>0</v>
      </c>
      <c r="AK33" s="37">
        <v>0</v>
      </c>
      <c r="AL33" s="37">
        <v>0</v>
      </c>
      <c r="AM33" s="39"/>
      <c r="AN33" s="39"/>
      <c r="AO33" s="39">
        <f t="shared" si="59"/>
        <v>0</v>
      </c>
      <c r="AP33" s="39">
        <f t="shared" si="60"/>
        <v>0</v>
      </c>
      <c r="AQ33" s="122">
        <f t="shared" si="66"/>
        <v>51698.21</v>
      </c>
      <c r="AR33" s="126">
        <f t="shared" si="67"/>
        <v>0</v>
      </c>
      <c r="AS33" s="130">
        <v>0</v>
      </c>
      <c r="AT33" s="131">
        <v>2</v>
      </c>
      <c r="AU33" s="131">
        <v>14</v>
      </c>
    </row>
    <row r="34" spans="1:47" x14ac:dyDescent="0.25">
      <c r="A34" s="1">
        <v>44214</v>
      </c>
      <c r="B34" s="13">
        <f t="shared" si="50"/>
        <v>13.4004791</v>
      </c>
      <c r="C34" s="13">
        <f t="shared" si="61"/>
        <v>4.8752465000000003</v>
      </c>
      <c r="D34" s="13">
        <f t="shared" si="51"/>
        <v>5.5666440000000001</v>
      </c>
      <c r="E34" s="13">
        <f t="shared" si="52"/>
        <v>8.4335360000000001</v>
      </c>
      <c r="F34" s="13">
        <f t="shared" si="62"/>
        <v>14.00018</v>
      </c>
      <c r="G34" s="13">
        <f t="shared" si="53"/>
        <v>0</v>
      </c>
      <c r="H34" s="13">
        <f t="shared" si="54"/>
        <v>0.59970089999999998</v>
      </c>
      <c r="I34" s="13">
        <f t="shared" si="63"/>
        <v>0.59970089999999998</v>
      </c>
      <c r="J34" s="13">
        <f t="shared" si="55"/>
        <v>0</v>
      </c>
      <c r="K34" s="13">
        <f t="shared" si="56"/>
        <v>4.2755456000000001</v>
      </c>
      <c r="L34" s="13">
        <f t="shared" si="64"/>
        <v>4.2755456000000001</v>
      </c>
      <c r="M34" s="3">
        <v>28635</v>
      </c>
      <c r="N34" s="3">
        <v>32140</v>
      </c>
      <c r="O34" s="3">
        <v>60775</v>
      </c>
      <c r="P34" s="3">
        <v>0</v>
      </c>
      <c r="Q34" s="3">
        <v>10113</v>
      </c>
      <c r="R34" s="3">
        <v>10113</v>
      </c>
      <c r="S34" s="3">
        <v>0</v>
      </c>
      <c r="T34" s="3">
        <v>16294</v>
      </c>
      <c r="U34" s="3">
        <v>16294</v>
      </c>
      <c r="X34" s="29">
        <f t="shared" si="68"/>
        <v>13.4004791</v>
      </c>
      <c r="Z34" s="29">
        <f t="shared" si="65"/>
        <v>4.8752465000000003</v>
      </c>
      <c r="AB34" s="43">
        <v>44.85</v>
      </c>
      <c r="AC34" s="37">
        <v>51.442</v>
      </c>
      <c r="AD34" s="37">
        <v>27.819600000000001</v>
      </c>
      <c r="AE34" s="37">
        <v>23.622399999999999</v>
      </c>
      <c r="AF34" s="39"/>
      <c r="AG34" s="39"/>
      <c r="AH34" s="39">
        <f t="shared" si="57"/>
        <v>7.29986304</v>
      </c>
      <c r="AI34" s="39">
        <f t="shared" si="58"/>
        <v>4.5921945600000003</v>
      </c>
      <c r="AJ34" s="37">
        <v>0</v>
      </c>
      <c r="AK34" s="37">
        <v>0</v>
      </c>
      <c r="AL34" s="37">
        <v>0</v>
      </c>
      <c r="AM34" s="39"/>
      <c r="AN34" s="39"/>
      <c r="AO34" s="39">
        <f t="shared" si="59"/>
        <v>0</v>
      </c>
      <c r="AP34" s="39">
        <f t="shared" si="60"/>
        <v>0</v>
      </c>
      <c r="AQ34" s="122">
        <f t="shared" si="66"/>
        <v>51698.21</v>
      </c>
      <c r="AR34" s="126">
        <f t="shared" si="67"/>
        <v>0</v>
      </c>
      <c r="AS34" s="128">
        <v>194</v>
      </c>
      <c r="AT34" s="129">
        <v>1.5</v>
      </c>
      <c r="AU34" s="129">
        <v>4</v>
      </c>
    </row>
    <row r="35" spans="1:47" x14ac:dyDescent="0.25">
      <c r="A35" s="1">
        <v>44215</v>
      </c>
      <c r="B35" s="13">
        <f t="shared" si="50"/>
        <v>10.163840200000001</v>
      </c>
      <c r="C35" s="13">
        <f t="shared" si="61"/>
        <v>6.2066309999999989</v>
      </c>
      <c r="D35" s="13">
        <f t="shared" si="51"/>
        <v>5.7128328000000002</v>
      </c>
      <c r="E35" s="13">
        <f t="shared" si="52"/>
        <v>5.9333888000000004</v>
      </c>
      <c r="F35" s="13">
        <f t="shared" si="62"/>
        <v>11.646221600000001</v>
      </c>
      <c r="G35" s="13">
        <f t="shared" si="53"/>
        <v>0</v>
      </c>
      <c r="H35" s="13">
        <f t="shared" si="54"/>
        <v>1.4823813999999997</v>
      </c>
      <c r="I35" s="13">
        <f t="shared" si="63"/>
        <v>1.4823813999999997</v>
      </c>
      <c r="J35" s="13">
        <f t="shared" si="55"/>
        <v>0</v>
      </c>
      <c r="K35" s="13">
        <f t="shared" si="56"/>
        <v>4.7242495999999994</v>
      </c>
      <c r="L35" s="13">
        <f t="shared" si="64"/>
        <v>4.7242495999999994</v>
      </c>
      <c r="M35" s="3">
        <v>29387</v>
      </c>
      <c r="N35" s="3">
        <v>22612</v>
      </c>
      <c r="O35" s="3">
        <v>51999</v>
      </c>
      <c r="P35" s="3">
        <v>0</v>
      </c>
      <c r="Q35" s="3">
        <v>24998</v>
      </c>
      <c r="R35" s="3">
        <v>24998</v>
      </c>
      <c r="S35" s="3">
        <v>0</v>
      </c>
      <c r="T35" s="3">
        <v>18004</v>
      </c>
      <c r="U35" s="3">
        <v>18004</v>
      </c>
      <c r="X35" s="29">
        <f t="shared" si="68"/>
        <v>10.163840200000001</v>
      </c>
      <c r="Z35" s="29">
        <f t="shared" si="65"/>
        <v>6.2066309999999989</v>
      </c>
      <c r="AB35" s="43">
        <v>45.17</v>
      </c>
      <c r="AC35" s="37">
        <v>47.3371</v>
      </c>
      <c r="AD35" s="37">
        <v>25.8537</v>
      </c>
      <c r="AE35" s="37">
        <v>21.4834</v>
      </c>
      <c r="AF35" s="39"/>
      <c r="AG35" s="39"/>
      <c r="AH35" s="39">
        <f t="shared" si="57"/>
        <v>6.7840108799999994</v>
      </c>
      <c r="AI35" s="39">
        <f t="shared" si="58"/>
        <v>4.1763729600000001</v>
      </c>
      <c r="AJ35" s="37">
        <v>0</v>
      </c>
      <c r="AK35" s="37">
        <v>0</v>
      </c>
      <c r="AL35" s="37">
        <v>0</v>
      </c>
      <c r="AM35" s="39"/>
      <c r="AN35" s="39"/>
      <c r="AO35" s="39">
        <f t="shared" si="59"/>
        <v>0</v>
      </c>
      <c r="AP35" s="39">
        <f t="shared" si="60"/>
        <v>0</v>
      </c>
      <c r="AQ35" s="122">
        <f t="shared" si="66"/>
        <v>51698.21</v>
      </c>
      <c r="AR35" s="126">
        <f t="shared" si="67"/>
        <v>0</v>
      </c>
      <c r="AS35" s="128">
        <v>329</v>
      </c>
      <c r="AT35" s="129">
        <v>1.4</v>
      </c>
      <c r="AU35" s="129">
        <v>8.3000000000000007</v>
      </c>
    </row>
    <row r="36" spans="1:47" x14ac:dyDescent="0.25">
      <c r="A36" s="1">
        <v>44216</v>
      </c>
      <c r="B36" s="13">
        <f t="shared" si="50"/>
        <v>11.912754</v>
      </c>
      <c r="C36" s="13">
        <f t="shared" si="61"/>
        <v>4.7097051999999993</v>
      </c>
      <c r="D36" s="13">
        <f t="shared" si="51"/>
        <v>5.6263247999999999</v>
      </c>
      <c r="E36" s="13">
        <f t="shared" si="52"/>
        <v>7.2482751999999993</v>
      </c>
      <c r="F36" s="13">
        <f t="shared" si="62"/>
        <v>12.874599999999999</v>
      </c>
      <c r="G36" s="13">
        <f t="shared" si="53"/>
        <v>0</v>
      </c>
      <c r="H36" s="13">
        <f t="shared" si="54"/>
        <v>0.96184599999999987</v>
      </c>
      <c r="I36" s="13">
        <f t="shared" si="63"/>
        <v>0.96184599999999987</v>
      </c>
      <c r="J36" s="13">
        <f t="shared" si="55"/>
        <v>0</v>
      </c>
      <c r="K36" s="13">
        <f t="shared" si="56"/>
        <v>3.7478591999999997</v>
      </c>
      <c r="L36" s="13">
        <f t="shared" si="64"/>
        <v>3.7478591999999997</v>
      </c>
      <c r="M36" s="3">
        <v>28942</v>
      </c>
      <c r="N36" s="3">
        <v>27623</v>
      </c>
      <c r="O36" s="3">
        <v>56565</v>
      </c>
      <c r="P36" s="3">
        <v>0</v>
      </c>
      <c r="Q36" s="3">
        <v>16220</v>
      </c>
      <c r="R36" s="3">
        <v>16220</v>
      </c>
      <c r="S36" s="3">
        <v>0</v>
      </c>
      <c r="T36" s="3">
        <v>14283</v>
      </c>
      <c r="U36" s="3">
        <v>14283</v>
      </c>
      <c r="X36" s="29">
        <f t="shared" si="68"/>
        <v>11.912754</v>
      </c>
      <c r="Z36" s="29">
        <f t="shared" si="65"/>
        <v>4.7097051999999993</v>
      </c>
      <c r="AB36" s="43">
        <v>49.38</v>
      </c>
      <c r="AC36" s="37">
        <v>53.694099999999999</v>
      </c>
      <c r="AD36" s="37">
        <v>28.403300000000002</v>
      </c>
      <c r="AE36" s="37">
        <v>25.290800000000001</v>
      </c>
      <c r="AF36" s="39"/>
      <c r="AG36" s="39"/>
      <c r="AH36" s="39">
        <f t="shared" si="57"/>
        <v>7.45302592</v>
      </c>
      <c r="AI36" s="39">
        <f t="shared" si="58"/>
        <v>4.9165315200000004</v>
      </c>
      <c r="AJ36" s="37">
        <v>0</v>
      </c>
      <c r="AK36" s="37">
        <v>0</v>
      </c>
      <c r="AL36" s="37">
        <v>0</v>
      </c>
      <c r="AM36" s="39"/>
      <c r="AN36" s="39"/>
      <c r="AO36" s="39">
        <f t="shared" si="59"/>
        <v>0</v>
      </c>
      <c r="AP36" s="39">
        <f t="shared" si="60"/>
        <v>0</v>
      </c>
      <c r="AQ36" s="122">
        <f t="shared" si="66"/>
        <v>51698.21</v>
      </c>
      <c r="AR36" s="126">
        <f t="shared" si="67"/>
        <v>0</v>
      </c>
      <c r="AS36" s="128">
        <v>177</v>
      </c>
      <c r="AT36" s="129">
        <v>1.1000000000000001</v>
      </c>
      <c r="AU36" s="129">
        <v>4</v>
      </c>
    </row>
    <row r="37" spans="1:47" x14ac:dyDescent="0.25">
      <c r="A37" s="1">
        <v>44217</v>
      </c>
      <c r="B37" s="13">
        <f t="shared" si="50"/>
        <v>10.6811905</v>
      </c>
      <c r="C37" s="13">
        <f t="shared" si="61"/>
        <v>2.3010134999999998</v>
      </c>
      <c r="D37" s="13">
        <f t="shared" si="51"/>
        <v>5.0561496000000004</v>
      </c>
      <c r="E37" s="13">
        <f t="shared" si="52"/>
        <v>6.0638015999999988</v>
      </c>
      <c r="F37" s="13">
        <f t="shared" si="62"/>
        <v>11.119951199999999</v>
      </c>
      <c r="G37" s="13">
        <f t="shared" si="53"/>
        <v>0</v>
      </c>
      <c r="H37" s="13">
        <f t="shared" si="54"/>
        <v>0.4387607</v>
      </c>
      <c r="I37" s="13">
        <f t="shared" si="63"/>
        <v>0.4387607</v>
      </c>
      <c r="J37" s="13">
        <f t="shared" si="55"/>
        <v>0</v>
      </c>
      <c r="K37" s="13">
        <f t="shared" si="56"/>
        <v>1.8622528</v>
      </c>
      <c r="L37" s="13">
        <f t="shared" si="64"/>
        <v>1.8622528</v>
      </c>
      <c r="M37" s="3">
        <v>26009</v>
      </c>
      <c r="N37" s="3">
        <v>23109</v>
      </c>
      <c r="O37" s="3">
        <v>49118</v>
      </c>
      <c r="P37" s="3">
        <v>0</v>
      </c>
      <c r="Q37" s="3">
        <v>7399</v>
      </c>
      <c r="R37" s="3">
        <v>7399</v>
      </c>
      <c r="S37" s="3">
        <v>0</v>
      </c>
      <c r="T37" s="3">
        <v>7097</v>
      </c>
      <c r="U37" s="3">
        <v>7097</v>
      </c>
      <c r="X37" s="29">
        <f t="shared" si="68"/>
        <v>10.6811905</v>
      </c>
      <c r="Z37" s="29">
        <f t="shared" si="65"/>
        <v>2.3010134999999998</v>
      </c>
      <c r="AB37" s="43">
        <v>35.82</v>
      </c>
      <c r="AC37" s="37">
        <v>42.003799999999998</v>
      </c>
      <c r="AD37" s="37">
        <v>18.388500000000001</v>
      </c>
      <c r="AE37" s="37">
        <v>23.615300000000001</v>
      </c>
      <c r="AF37" s="39"/>
      <c r="AG37" s="39"/>
      <c r="AH37" s="39">
        <f t="shared" si="57"/>
        <v>4.8251423999999998</v>
      </c>
      <c r="AI37" s="39">
        <f t="shared" si="58"/>
        <v>4.5908143200000007</v>
      </c>
      <c r="AJ37" s="37">
        <v>0</v>
      </c>
      <c r="AK37" s="37">
        <v>0</v>
      </c>
      <c r="AL37" s="37">
        <v>0</v>
      </c>
      <c r="AM37" s="39"/>
      <c r="AN37" s="39"/>
      <c r="AO37" s="39">
        <f t="shared" si="59"/>
        <v>0</v>
      </c>
      <c r="AP37" s="39">
        <f t="shared" si="60"/>
        <v>0</v>
      </c>
      <c r="AQ37" s="122">
        <f t="shared" si="66"/>
        <v>51698.21</v>
      </c>
      <c r="AR37" s="126">
        <f t="shared" si="67"/>
        <v>0</v>
      </c>
      <c r="AS37" s="130">
        <v>0</v>
      </c>
      <c r="AT37" s="131">
        <v>6.5</v>
      </c>
      <c r="AU37" s="131">
        <v>9.6999999999999993</v>
      </c>
    </row>
    <row r="38" spans="1:47" x14ac:dyDescent="0.25">
      <c r="A38" s="1">
        <v>44218</v>
      </c>
      <c r="B38" s="13">
        <f t="shared" si="50"/>
        <v>9.8009647000000015</v>
      </c>
      <c r="C38" s="13">
        <f t="shared" si="61"/>
        <v>3.4749040999999998</v>
      </c>
      <c r="D38" s="13">
        <f t="shared" si="51"/>
        <v>5.2495776000000003</v>
      </c>
      <c r="E38" s="13">
        <f t="shared" si="52"/>
        <v>5.3503359999999995</v>
      </c>
      <c r="F38" s="13">
        <f t="shared" si="62"/>
        <v>10.599913600000001</v>
      </c>
      <c r="G38" s="13">
        <f t="shared" si="53"/>
        <v>0</v>
      </c>
      <c r="H38" s="13">
        <f t="shared" si="54"/>
        <v>0.79894889999999996</v>
      </c>
      <c r="I38" s="13">
        <f t="shared" si="63"/>
        <v>0.79894889999999996</v>
      </c>
      <c r="J38" s="13">
        <f t="shared" si="55"/>
        <v>0</v>
      </c>
      <c r="K38" s="13">
        <f t="shared" si="56"/>
        <v>2.6759551999999998</v>
      </c>
      <c r="L38" s="13">
        <f t="shared" si="64"/>
        <v>2.6759551999999998</v>
      </c>
      <c r="M38" s="3">
        <v>27004</v>
      </c>
      <c r="N38" s="3">
        <v>20390</v>
      </c>
      <c r="O38" s="3">
        <v>47394</v>
      </c>
      <c r="P38" s="3">
        <v>0</v>
      </c>
      <c r="Q38" s="3">
        <v>13473</v>
      </c>
      <c r="R38" s="3">
        <v>13473</v>
      </c>
      <c r="S38" s="3">
        <v>0</v>
      </c>
      <c r="T38" s="3">
        <v>10198</v>
      </c>
      <c r="U38" s="3">
        <v>10198</v>
      </c>
      <c r="X38" s="29">
        <f t="shared" si="68"/>
        <v>9.8009647000000015</v>
      </c>
      <c r="Z38" s="29">
        <f t="shared" si="65"/>
        <v>3.4749040999999998</v>
      </c>
      <c r="AB38" s="43">
        <v>41.93</v>
      </c>
      <c r="AC38" s="37">
        <v>35.671399999999998</v>
      </c>
      <c r="AD38" s="37">
        <v>20.321899999999999</v>
      </c>
      <c r="AE38" s="37">
        <v>15.349500000000001</v>
      </c>
      <c r="AF38" s="39"/>
      <c r="AG38" s="39"/>
      <c r="AH38" s="39">
        <f t="shared" si="57"/>
        <v>5.3324665599999994</v>
      </c>
      <c r="AI38" s="39">
        <f t="shared" si="58"/>
        <v>2.9839428000000003</v>
      </c>
      <c r="AJ38" s="37">
        <v>0</v>
      </c>
      <c r="AK38" s="37">
        <v>0</v>
      </c>
      <c r="AL38" s="37">
        <v>0</v>
      </c>
      <c r="AM38" s="39"/>
      <c r="AN38" s="39"/>
      <c r="AO38" s="39">
        <f t="shared" si="59"/>
        <v>0</v>
      </c>
      <c r="AP38" s="39">
        <f t="shared" si="60"/>
        <v>0</v>
      </c>
      <c r="AQ38" s="122">
        <f t="shared" si="66"/>
        <v>51698.21</v>
      </c>
      <c r="AR38" s="126">
        <f t="shared" si="67"/>
        <v>0</v>
      </c>
      <c r="AS38" s="130">
        <v>83</v>
      </c>
      <c r="AT38" s="131">
        <v>6.3</v>
      </c>
      <c r="AU38" s="131">
        <v>13</v>
      </c>
    </row>
    <row r="39" spans="1:47" x14ac:dyDescent="0.25">
      <c r="A39" s="1">
        <v>44219</v>
      </c>
      <c r="B39" s="13">
        <f t="shared" si="50"/>
        <v>10.597302000000001</v>
      </c>
      <c r="C39" s="13">
        <f t="shared" si="61"/>
        <v>3.5916443999999998</v>
      </c>
      <c r="D39" s="13">
        <f t="shared" si="51"/>
        <v>3.9325176000000002</v>
      </c>
      <c r="E39" s="13">
        <f t="shared" si="52"/>
        <v>7.3571711999999998</v>
      </c>
      <c r="F39" s="13">
        <f t="shared" si="62"/>
        <v>11.2896888</v>
      </c>
      <c r="G39" s="13">
        <f t="shared" si="53"/>
        <v>0</v>
      </c>
      <c r="H39" s="13">
        <f t="shared" si="54"/>
        <v>0.69238679999999997</v>
      </c>
      <c r="I39" s="13">
        <f t="shared" si="63"/>
        <v>0.69238679999999997</v>
      </c>
      <c r="J39" s="13">
        <f t="shared" si="55"/>
        <v>0</v>
      </c>
      <c r="K39" s="13">
        <f t="shared" si="56"/>
        <v>2.8992575999999999</v>
      </c>
      <c r="L39" s="13">
        <f t="shared" si="64"/>
        <v>2.8992575999999999</v>
      </c>
      <c r="M39" s="3">
        <v>20229</v>
      </c>
      <c r="N39" s="3">
        <v>28038</v>
      </c>
      <c r="O39" s="3">
        <v>48267</v>
      </c>
      <c r="P39" s="3">
        <v>0</v>
      </c>
      <c r="Q39" s="3">
        <v>11676</v>
      </c>
      <c r="R39" s="3">
        <v>11676</v>
      </c>
      <c r="S39" s="3">
        <v>0</v>
      </c>
      <c r="T39" s="3">
        <v>11049</v>
      </c>
      <c r="U39" s="3">
        <v>11049</v>
      </c>
      <c r="X39" s="29">
        <f t="shared" si="68"/>
        <v>10.597302000000001</v>
      </c>
      <c r="Z39" s="29">
        <f t="shared" si="65"/>
        <v>3.5916443999999998</v>
      </c>
      <c r="AB39" s="43">
        <v>46.1</v>
      </c>
      <c r="AC39" s="37">
        <v>42.673699999999997</v>
      </c>
      <c r="AD39" s="37">
        <v>26.420100000000001</v>
      </c>
      <c r="AE39" s="37">
        <v>16.253599999999999</v>
      </c>
      <c r="AF39" s="39"/>
      <c r="AG39" s="39"/>
      <c r="AH39" s="39">
        <f t="shared" si="57"/>
        <v>6.9326342399999996</v>
      </c>
      <c r="AI39" s="39">
        <f t="shared" si="58"/>
        <v>3.15969984</v>
      </c>
      <c r="AJ39" s="37">
        <v>0</v>
      </c>
      <c r="AK39" s="37">
        <v>0</v>
      </c>
      <c r="AL39" s="37">
        <v>0</v>
      </c>
      <c r="AM39" s="39"/>
      <c r="AN39" s="39"/>
      <c r="AO39" s="39">
        <f t="shared" si="59"/>
        <v>0</v>
      </c>
      <c r="AP39" s="39">
        <f t="shared" si="60"/>
        <v>0</v>
      </c>
      <c r="AQ39" s="122">
        <f t="shared" si="66"/>
        <v>51698.21</v>
      </c>
      <c r="AR39" s="126">
        <f t="shared" si="67"/>
        <v>0</v>
      </c>
      <c r="AS39" s="128">
        <v>95</v>
      </c>
      <c r="AT39" s="129">
        <v>3.2</v>
      </c>
      <c r="AU39" s="129">
        <v>15.8</v>
      </c>
    </row>
    <row r="40" spans="1:47" x14ac:dyDescent="0.25">
      <c r="A40" s="1">
        <v>44220</v>
      </c>
      <c r="B40" s="13">
        <f t="shared" si="50"/>
        <v>9.7098678000000014</v>
      </c>
      <c r="C40" s="13">
        <f t="shared" si="61"/>
        <v>7.8835858000000005</v>
      </c>
      <c r="D40" s="13">
        <f t="shared" si="51"/>
        <v>4.6552968000000003</v>
      </c>
      <c r="E40" s="13">
        <f t="shared" si="52"/>
        <v>6.4731455999999996</v>
      </c>
      <c r="F40" s="13">
        <f t="shared" si="62"/>
        <v>11.128442400000001</v>
      </c>
      <c r="G40" s="13">
        <f t="shared" si="53"/>
        <v>0</v>
      </c>
      <c r="H40" s="13">
        <f t="shared" si="54"/>
        <v>1.4185745999999999</v>
      </c>
      <c r="I40" s="13">
        <f t="shared" si="63"/>
        <v>1.4185745999999999</v>
      </c>
      <c r="J40" s="13">
        <f t="shared" si="55"/>
        <v>0</v>
      </c>
      <c r="K40" s="13">
        <f t="shared" si="56"/>
        <v>6.4650112000000002</v>
      </c>
      <c r="L40" s="13">
        <f t="shared" si="64"/>
        <v>6.4650112000000002</v>
      </c>
      <c r="M40" s="3">
        <v>23947</v>
      </c>
      <c r="N40" s="3">
        <v>24669</v>
      </c>
      <c r="O40" s="3">
        <v>48616</v>
      </c>
      <c r="P40" s="3">
        <v>0</v>
      </c>
      <c r="Q40" s="3">
        <v>23922</v>
      </c>
      <c r="R40" s="3">
        <v>23922</v>
      </c>
      <c r="S40" s="3">
        <v>0</v>
      </c>
      <c r="T40" s="3">
        <v>24638</v>
      </c>
      <c r="U40" s="3">
        <v>24638</v>
      </c>
      <c r="X40" s="29">
        <f t="shared" si="68"/>
        <v>9.7098678000000014</v>
      </c>
      <c r="Z40" s="29">
        <f t="shared" si="65"/>
        <v>7.8835858000000005</v>
      </c>
      <c r="AB40" s="43">
        <v>41.93</v>
      </c>
      <c r="AC40" s="37">
        <v>45.147300000000001</v>
      </c>
      <c r="AD40" s="37">
        <v>28.177299999999999</v>
      </c>
      <c r="AE40" s="37">
        <v>16.97</v>
      </c>
      <c r="AF40" s="39"/>
      <c r="AG40" s="39"/>
      <c r="AH40" s="39">
        <f t="shared" si="57"/>
        <v>7.39372352</v>
      </c>
      <c r="AI40" s="39">
        <f t="shared" si="58"/>
        <v>3.2989679999999999</v>
      </c>
      <c r="AJ40" s="37">
        <v>0</v>
      </c>
      <c r="AK40" s="37">
        <v>0</v>
      </c>
      <c r="AL40" s="37">
        <v>0</v>
      </c>
      <c r="AM40" s="39"/>
      <c r="AN40" s="39"/>
      <c r="AO40" s="39">
        <f t="shared" si="59"/>
        <v>0</v>
      </c>
      <c r="AP40" s="39">
        <f t="shared" si="60"/>
        <v>0</v>
      </c>
      <c r="AQ40" s="122">
        <f t="shared" si="66"/>
        <v>51698.21</v>
      </c>
      <c r="AR40" s="126">
        <f t="shared" si="67"/>
        <v>0</v>
      </c>
      <c r="AS40" s="128">
        <v>407</v>
      </c>
      <c r="AT40" s="129">
        <v>2.2000000000000002</v>
      </c>
      <c r="AU40" s="129">
        <v>14</v>
      </c>
    </row>
    <row r="41" spans="1:47" x14ac:dyDescent="0.25">
      <c r="A41" s="1">
        <v>44221</v>
      </c>
      <c r="B41" s="13">
        <f t="shared" si="50"/>
        <v>17.360401600000003</v>
      </c>
      <c r="C41" s="13">
        <f t="shared" si="61"/>
        <v>9.4726399999999988E-2</v>
      </c>
      <c r="D41" s="13">
        <f t="shared" si="51"/>
        <v>5.4078192000000005</v>
      </c>
      <c r="E41" s="13">
        <f t="shared" si="52"/>
        <v>11.952582400000001</v>
      </c>
      <c r="F41" s="13">
        <f t="shared" si="62"/>
        <v>17.360401600000003</v>
      </c>
      <c r="G41" s="13">
        <f t="shared" si="53"/>
        <v>0</v>
      </c>
      <c r="H41" s="13">
        <f t="shared" si="54"/>
        <v>0</v>
      </c>
      <c r="I41" s="13">
        <f t="shared" si="63"/>
        <v>0</v>
      </c>
      <c r="J41" s="13">
        <f t="shared" si="55"/>
        <v>0</v>
      </c>
      <c r="K41" s="13">
        <f t="shared" si="56"/>
        <v>9.4726399999999988E-2</v>
      </c>
      <c r="L41" s="13">
        <f t="shared" si="64"/>
        <v>9.4726399999999988E-2</v>
      </c>
      <c r="M41" s="3">
        <v>27818</v>
      </c>
      <c r="N41" s="3">
        <v>45551</v>
      </c>
      <c r="O41" s="3">
        <v>73369</v>
      </c>
      <c r="P41" s="3">
        <v>0</v>
      </c>
      <c r="Q41" s="3">
        <v>0</v>
      </c>
      <c r="R41" s="3">
        <v>0</v>
      </c>
      <c r="S41" s="3">
        <v>0</v>
      </c>
      <c r="T41" s="3">
        <v>361</v>
      </c>
      <c r="U41" s="3">
        <v>361</v>
      </c>
      <c r="X41" s="29">
        <f t="shared" si="68"/>
        <v>17.360401600000003</v>
      </c>
      <c r="Z41" s="29">
        <f t="shared" si="65"/>
        <v>9.4726399999999988E-2</v>
      </c>
      <c r="AB41" s="43">
        <v>46.1</v>
      </c>
      <c r="AC41" s="37">
        <v>50.230699999999999</v>
      </c>
      <c r="AD41" s="37">
        <v>30.596</v>
      </c>
      <c r="AE41" s="37">
        <v>19.634699999999999</v>
      </c>
      <c r="AF41" s="39"/>
      <c r="AG41" s="39"/>
      <c r="AH41" s="39">
        <f t="shared" si="57"/>
        <v>8.0283903999999993</v>
      </c>
      <c r="AI41" s="39">
        <f t="shared" si="58"/>
        <v>3.8169856800000002</v>
      </c>
      <c r="AJ41" s="37">
        <v>0</v>
      </c>
      <c r="AK41" s="37">
        <v>0</v>
      </c>
      <c r="AL41" s="37">
        <v>0</v>
      </c>
      <c r="AM41" s="39"/>
      <c r="AN41" s="39"/>
      <c r="AO41" s="39">
        <f t="shared" si="59"/>
        <v>0</v>
      </c>
      <c r="AP41" s="39">
        <f t="shared" si="60"/>
        <v>0</v>
      </c>
      <c r="AQ41" s="122">
        <f t="shared" si="66"/>
        <v>51698.21</v>
      </c>
      <c r="AR41" s="126">
        <f t="shared" si="67"/>
        <v>0</v>
      </c>
      <c r="AS41" s="128">
        <v>0</v>
      </c>
      <c r="AT41" s="129">
        <v>0.5</v>
      </c>
      <c r="AU41" s="129">
        <v>13.3</v>
      </c>
    </row>
    <row r="42" spans="1:47" x14ac:dyDescent="0.25">
      <c r="A42" s="1">
        <v>44222</v>
      </c>
      <c r="B42" s="13">
        <f t="shared" si="50"/>
        <v>14.887193100000001</v>
      </c>
      <c r="C42" s="13">
        <f t="shared" si="61"/>
        <v>2.8599348999999998</v>
      </c>
      <c r="D42" s="13">
        <f t="shared" si="51"/>
        <v>6.0921072000000009</v>
      </c>
      <c r="E42" s="13">
        <f t="shared" si="52"/>
        <v>9.1312575999999996</v>
      </c>
      <c r="F42" s="13">
        <f t="shared" si="62"/>
        <v>15.223364800000001</v>
      </c>
      <c r="G42" s="13">
        <f t="shared" si="53"/>
        <v>0</v>
      </c>
      <c r="H42" s="13">
        <f t="shared" si="54"/>
        <v>0.33617169999999996</v>
      </c>
      <c r="I42" s="13">
        <f t="shared" si="63"/>
        <v>0.33617169999999996</v>
      </c>
      <c r="J42" s="13">
        <f t="shared" si="55"/>
        <v>0</v>
      </c>
      <c r="K42" s="13">
        <f t="shared" si="56"/>
        <v>2.5237631999999999</v>
      </c>
      <c r="L42" s="13">
        <f t="shared" si="64"/>
        <v>2.5237631999999999</v>
      </c>
      <c r="M42" s="3">
        <v>31338</v>
      </c>
      <c r="N42" s="3">
        <v>34799</v>
      </c>
      <c r="O42" s="3">
        <v>66137</v>
      </c>
      <c r="P42" s="3">
        <v>0</v>
      </c>
      <c r="Q42" s="3">
        <v>5669</v>
      </c>
      <c r="R42" s="3">
        <v>5669</v>
      </c>
      <c r="S42" s="3">
        <v>0</v>
      </c>
      <c r="T42" s="3">
        <v>9618</v>
      </c>
      <c r="U42" s="3">
        <v>9618</v>
      </c>
      <c r="X42" s="29">
        <f t="shared" si="68"/>
        <v>14.887193100000001</v>
      </c>
      <c r="Z42" s="29">
        <f t="shared" si="65"/>
        <v>2.8599348999999998</v>
      </c>
      <c r="AB42" s="43">
        <v>53.18</v>
      </c>
      <c r="AC42" s="37">
        <v>56.910400000000003</v>
      </c>
      <c r="AD42" s="37">
        <v>29.1204</v>
      </c>
      <c r="AE42" s="37">
        <v>27.79</v>
      </c>
      <c r="AF42" s="39"/>
      <c r="AG42" s="39"/>
      <c r="AH42" s="39">
        <f t="shared" si="57"/>
        <v>7.6411929599999997</v>
      </c>
      <c r="AI42" s="39">
        <f t="shared" si="58"/>
        <v>5.4023760000000003</v>
      </c>
      <c r="AJ42" s="37">
        <v>0</v>
      </c>
      <c r="AK42" s="37">
        <v>0</v>
      </c>
      <c r="AL42" s="37">
        <v>0</v>
      </c>
      <c r="AM42" s="39"/>
      <c r="AN42" s="39"/>
      <c r="AO42" s="39">
        <f t="shared" si="59"/>
        <v>0</v>
      </c>
      <c r="AP42" s="39">
        <f t="shared" si="60"/>
        <v>0</v>
      </c>
      <c r="AQ42" s="122">
        <f t="shared" si="66"/>
        <v>51698.21</v>
      </c>
      <c r="AR42" s="126">
        <f t="shared" si="67"/>
        <v>0</v>
      </c>
      <c r="AS42" s="128">
        <v>186</v>
      </c>
      <c r="AT42" s="129">
        <v>-0.8</v>
      </c>
      <c r="AU42" s="129">
        <v>6.8</v>
      </c>
    </row>
    <row r="43" spans="1:47" x14ac:dyDescent="0.25">
      <c r="A43" s="1">
        <v>44223</v>
      </c>
      <c r="B43" s="13">
        <f t="shared" si="50"/>
        <v>16.592153800000002</v>
      </c>
      <c r="C43" s="13">
        <f t="shared" si="61"/>
        <v>0.74764300000000006</v>
      </c>
      <c r="D43" s="13">
        <f t="shared" si="51"/>
        <v>5.3339472000000008</v>
      </c>
      <c r="E43" s="13">
        <f t="shared" si="52"/>
        <v>11.2761152</v>
      </c>
      <c r="F43" s="13">
        <f t="shared" si="62"/>
        <v>16.6100624</v>
      </c>
      <c r="G43" s="13">
        <f t="shared" si="53"/>
        <v>0</v>
      </c>
      <c r="H43" s="13">
        <f t="shared" si="54"/>
        <v>1.79086E-2</v>
      </c>
      <c r="I43" s="13">
        <f t="shared" si="63"/>
        <v>1.79086E-2</v>
      </c>
      <c r="J43" s="13">
        <f t="shared" si="55"/>
        <v>0</v>
      </c>
      <c r="K43" s="13">
        <f t="shared" si="56"/>
        <v>0.72973440000000001</v>
      </c>
      <c r="L43" s="13">
        <f t="shared" si="64"/>
        <v>0.72973440000000001</v>
      </c>
      <c r="M43" s="3">
        <v>27438</v>
      </c>
      <c r="N43" s="3">
        <v>42973</v>
      </c>
      <c r="O43" s="3">
        <v>70411</v>
      </c>
      <c r="P43" s="3">
        <v>0</v>
      </c>
      <c r="Q43" s="3">
        <v>302</v>
      </c>
      <c r="R43" s="3">
        <v>302</v>
      </c>
      <c r="S43" s="3">
        <v>0</v>
      </c>
      <c r="T43" s="3">
        <v>2781</v>
      </c>
      <c r="U43" s="3">
        <v>2781</v>
      </c>
      <c r="X43" s="29">
        <f t="shared" si="68"/>
        <v>16.592153800000002</v>
      </c>
      <c r="Z43" s="29">
        <f t="shared" si="65"/>
        <v>0.74764300000000006</v>
      </c>
      <c r="AB43" s="43">
        <v>49.81</v>
      </c>
      <c r="AC43" s="37">
        <v>54.175199999999997</v>
      </c>
      <c r="AD43" s="37">
        <v>32.140099999999997</v>
      </c>
      <c r="AE43" s="37">
        <v>22.0351</v>
      </c>
      <c r="AF43" s="39"/>
      <c r="AG43" s="39"/>
      <c r="AH43" s="39">
        <f t="shared" si="57"/>
        <v>8.4335622399999988</v>
      </c>
      <c r="AI43" s="39">
        <f t="shared" si="58"/>
        <v>4.2836234400000004</v>
      </c>
      <c r="AJ43" s="37">
        <v>0</v>
      </c>
      <c r="AK43" s="37">
        <v>0</v>
      </c>
      <c r="AL43" s="37">
        <v>0</v>
      </c>
      <c r="AM43" s="39"/>
      <c r="AN43" s="39"/>
      <c r="AO43" s="39">
        <f t="shared" si="59"/>
        <v>0</v>
      </c>
      <c r="AP43" s="39">
        <f t="shared" si="60"/>
        <v>0</v>
      </c>
      <c r="AQ43" s="122">
        <f t="shared" si="66"/>
        <v>51698.21</v>
      </c>
      <c r="AR43" s="126">
        <f t="shared" si="67"/>
        <v>0</v>
      </c>
      <c r="AS43" s="128">
        <v>0</v>
      </c>
      <c r="AT43" s="129">
        <v>-0.6</v>
      </c>
      <c r="AU43" s="129">
        <v>4.7</v>
      </c>
    </row>
    <row r="44" spans="1:47" x14ac:dyDescent="0.25">
      <c r="A44" s="1">
        <v>44224</v>
      </c>
      <c r="B44" s="13">
        <f t="shared" si="50"/>
        <v>11.391875500000001</v>
      </c>
      <c r="C44" s="13">
        <f t="shared" si="61"/>
        <v>0.93495569999999995</v>
      </c>
      <c r="D44" s="13">
        <f t="shared" si="51"/>
        <v>4.2614424000000009</v>
      </c>
      <c r="E44" s="13">
        <f t="shared" si="52"/>
        <v>7.2123264000000002</v>
      </c>
      <c r="F44" s="13">
        <f t="shared" si="62"/>
        <v>11.473768800000002</v>
      </c>
      <c r="G44" s="13">
        <f t="shared" si="53"/>
        <v>0</v>
      </c>
      <c r="H44" s="13">
        <f t="shared" si="54"/>
        <v>8.1893300000000002E-2</v>
      </c>
      <c r="I44" s="13">
        <f t="shared" si="63"/>
        <v>8.1893300000000002E-2</v>
      </c>
      <c r="J44" s="13">
        <f t="shared" si="55"/>
        <v>0</v>
      </c>
      <c r="K44" s="13">
        <f t="shared" si="56"/>
        <v>0.85306239999999989</v>
      </c>
      <c r="L44" s="13">
        <f t="shared" si="64"/>
        <v>0.85306239999999989</v>
      </c>
      <c r="M44" s="3">
        <v>21921</v>
      </c>
      <c r="N44" s="3">
        <v>27486</v>
      </c>
      <c r="O44" s="3">
        <v>49407</v>
      </c>
      <c r="P44" s="3">
        <v>0</v>
      </c>
      <c r="Q44" s="3">
        <v>1381</v>
      </c>
      <c r="R44" s="3">
        <v>1381</v>
      </c>
      <c r="S44" s="3">
        <v>0</v>
      </c>
      <c r="T44" s="3">
        <v>3251</v>
      </c>
      <c r="U44" s="3">
        <v>3251</v>
      </c>
      <c r="X44" s="29">
        <f t="shared" si="68"/>
        <v>11.391875500000001</v>
      </c>
      <c r="Z44" s="29">
        <f t="shared" si="65"/>
        <v>0.93495569999999995</v>
      </c>
      <c r="AB44" s="43">
        <v>33.31</v>
      </c>
      <c r="AC44" s="37">
        <v>34.281799999999997</v>
      </c>
      <c r="AD44" s="37">
        <v>16.884599999999999</v>
      </c>
      <c r="AE44" s="37">
        <v>17.397200000000002</v>
      </c>
      <c r="AF44" s="39"/>
      <c r="AG44" s="39"/>
      <c r="AH44" s="39">
        <f t="shared" si="57"/>
        <v>4.4305190399999992</v>
      </c>
      <c r="AI44" s="39">
        <f t="shared" si="58"/>
        <v>3.3820156800000007</v>
      </c>
      <c r="AJ44" s="37">
        <v>0</v>
      </c>
      <c r="AK44" s="37">
        <v>0</v>
      </c>
      <c r="AL44" s="37">
        <v>0</v>
      </c>
      <c r="AM44" s="39"/>
      <c r="AN44" s="39"/>
      <c r="AO44" s="39">
        <f t="shared" si="59"/>
        <v>0</v>
      </c>
      <c r="AP44" s="39">
        <f t="shared" si="60"/>
        <v>0</v>
      </c>
      <c r="AQ44" s="122">
        <f t="shared" si="66"/>
        <v>51698.21</v>
      </c>
      <c r="AR44" s="126">
        <f t="shared" si="67"/>
        <v>0</v>
      </c>
      <c r="AS44" s="130">
        <v>0</v>
      </c>
      <c r="AT44" s="131">
        <v>7.3</v>
      </c>
      <c r="AU44" s="131">
        <v>22.7</v>
      </c>
    </row>
    <row r="45" spans="1:47" x14ac:dyDescent="0.25">
      <c r="A45" s="1">
        <v>44225</v>
      </c>
      <c r="B45" s="13">
        <f t="shared" si="50"/>
        <v>9.9636338000000002</v>
      </c>
      <c r="C45" s="13">
        <f t="shared" si="61"/>
        <v>1.9658517999999998</v>
      </c>
      <c r="D45" s="13">
        <f t="shared" si="51"/>
        <v>4.1716296000000002</v>
      </c>
      <c r="E45" s="13">
        <f t="shared" si="52"/>
        <v>6.0950271999999996</v>
      </c>
      <c r="F45" s="13">
        <f t="shared" si="62"/>
        <v>10.2666568</v>
      </c>
      <c r="G45" s="13">
        <f t="shared" si="53"/>
        <v>0</v>
      </c>
      <c r="H45" s="13">
        <f t="shared" si="54"/>
        <v>0.30302299999999999</v>
      </c>
      <c r="I45" s="13">
        <f t="shared" si="63"/>
        <v>0.30302299999999999</v>
      </c>
      <c r="J45" s="13">
        <f t="shared" si="55"/>
        <v>0</v>
      </c>
      <c r="K45" s="13">
        <f t="shared" si="56"/>
        <v>1.6628287999999998</v>
      </c>
      <c r="L45" s="13">
        <f t="shared" si="64"/>
        <v>1.6628287999999998</v>
      </c>
      <c r="M45" s="3">
        <v>21459</v>
      </c>
      <c r="N45" s="3">
        <v>23228</v>
      </c>
      <c r="O45" s="3">
        <v>44687</v>
      </c>
      <c r="P45" s="3">
        <v>0</v>
      </c>
      <c r="Q45" s="3">
        <v>5110</v>
      </c>
      <c r="R45" s="3">
        <v>5110</v>
      </c>
      <c r="S45" s="3">
        <v>0</v>
      </c>
      <c r="T45" s="3">
        <v>6337</v>
      </c>
      <c r="U45" s="3">
        <v>6337</v>
      </c>
      <c r="X45" s="29">
        <f t="shared" si="68"/>
        <v>9.9636338000000002</v>
      </c>
      <c r="Z45" s="29">
        <f t="shared" si="65"/>
        <v>1.9658517999999998</v>
      </c>
      <c r="AB45" s="43">
        <v>30.71</v>
      </c>
      <c r="AC45" s="37">
        <v>33.760199999999998</v>
      </c>
      <c r="AD45" s="37">
        <v>18.482099999999999</v>
      </c>
      <c r="AE45" s="37">
        <v>15.2781</v>
      </c>
      <c r="AF45" s="39"/>
      <c r="AG45" s="39"/>
      <c r="AH45" s="39">
        <f t="shared" si="57"/>
        <v>4.8497030399999996</v>
      </c>
      <c r="AI45" s="39">
        <f t="shared" si="58"/>
        <v>2.9700626400000005</v>
      </c>
      <c r="AJ45" s="37">
        <v>0</v>
      </c>
      <c r="AK45" s="37">
        <v>0</v>
      </c>
      <c r="AL45" s="37">
        <v>0</v>
      </c>
      <c r="AM45" s="39"/>
      <c r="AN45" s="39"/>
      <c r="AO45" s="39">
        <f t="shared" si="59"/>
        <v>0</v>
      </c>
      <c r="AP45" s="39">
        <f t="shared" si="60"/>
        <v>0</v>
      </c>
      <c r="AQ45" s="122">
        <f t="shared" si="66"/>
        <v>51698.21</v>
      </c>
      <c r="AR45" s="126">
        <f t="shared" si="67"/>
        <v>0</v>
      </c>
      <c r="AS45" s="130">
        <v>8</v>
      </c>
      <c r="AT45" s="131">
        <v>8.6999999999999993</v>
      </c>
      <c r="AU45" s="131">
        <v>27.4</v>
      </c>
    </row>
    <row r="46" spans="1:47" x14ac:dyDescent="0.25">
      <c r="A46" s="1">
        <v>44226</v>
      </c>
      <c r="B46" s="13">
        <f t="shared" si="50"/>
        <v>10.7910273</v>
      </c>
      <c r="C46" s="13">
        <f t="shared" si="61"/>
        <v>1.5866423000000001</v>
      </c>
      <c r="D46" s="13">
        <f t="shared" si="51"/>
        <v>3.1191480000000005</v>
      </c>
      <c r="E46" s="13">
        <f t="shared" si="52"/>
        <v>7.8203071999999993</v>
      </c>
      <c r="F46" s="13">
        <f t="shared" si="62"/>
        <v>10.939455199999999</v>
      </c>
      <c r="G46" s="13">
        <f t="shared" si="53"/>
        <v>0</v>
      </c>
      <c r="H46" s="13">
        <f t="shared" si="54"/>
        <v>0.1484279</v>
      </c>
      <c r="I46" s="13">
        <f t="shared" si="63"/>
        <v>0.1484279</v>
      </c>
      <c r="J46" s="13">
        <f t="shared" si="55"/>
        <v>0</v>
      </c>
      <c r="K46" s="13">
        <f t="shared" si="56"/>
        <v>1.4382144000000001</v>
      </c>
      <c r="L46" s="13">
        <f t="shared" si="64"/>
        <v>1.4382144000000001</v>
      </c>
      <c r="M46" s="3">
        <v>16045</v>
      </c>
      <c r="N46" s="3">
        <v>29803</v>
      </c>
      <c r="O46" s="3">
        <v>45848</v>
      </c>
      <c r="P46" s="3">
        <v>0</v>
      </c>
      <c r="Q46" s="3">
        <v>2503</v>
      </c>
      <c r="R46" s="3">
        <v>2503</v>
      </c>
      <c r="S46" s="3">
        <v>0</v>
      </c>
      <c r="T46" s="3">
        <v>5481</v>
      </c>
      <c r="U46" s="3">
        <v>5481</v>
      </c>
      <c r="X46" s="29">
        <f t="shared" si="68"/>
        <v>10.7910273</v>
      </c>
      <c r="Z46" s="29">
        <f t="shared" si="65"/>
        <v>1.5866423000000001</v>
      </c>
      <c r="AB46" s="43">
        <v>34.049999999999997</v>
      </c>
      <c r="AC46" s="37">
        <v>36.415300000000002</v>
      </c>
      <c r="AD46" s="37">
        <v>25.676400000000001</v>
      </c>
      <c r="AE46" s="37">
        <v>10.738899999999999</v>
      </c>
      <c r="AF46" s="39"/>
      <c r="AG46" s="39"/>
      <c r="AH46" s="39">
        <f t="shared" si="57"/>
        <v>6.7374873600000003</v>
      </c>
      <c r="AI46" s="39">
        <f t="shared" si="58"/>
        <v>2.0876421600000001</v>
      </c>
      <c r="AJ46" s="37">
        <v>0</v>
      </c>
      <c r="AK46" s="37">
        <v>0</v>
      </c>
      <c r="AL46" s="37">
        <v>0</v>
      </c>
      <c r="AM46" s="39"/>
      <c r="AN46" s="39"/>
      <c r="AO46" s="39">
        <f t="shared" si="59"/>
        <v>0</v>
      </c>
      <c r="AP46" s="39">
        <f t="shared" si="60"/>
        <v>0</v>
      </c>
      <c r="AQ46" s="122">
        <f t="shared" si="66"/>
        <v>51698.21</v>
      </c>
      <c r="AR46" s="126">
        <f t="shared" si="67"/>
        <v>0</v>
      </c>
      <c r="AS46" s="128">
        <v>0</v>
      </c>
      <c r="AT46" s="129">
        <v>6</v>
      </c>
      <c r="AU46" s="129">
        <v>11.5</v>
      </c>
    </row>
    <row r="47" spans="1:47" ht="15.75" thickBot="1" x14ac:dyDescent="0.3">
      <c r="A47" s="10">
        <v>44227</v>
      </c>
      <c r="B47" s="25">
        <f t="shared" si="50"/>
        <v>9.9253958000000004</v>
      </c>
      <c r="C47" s="25">
        <f t="shared" si="61"/>
        <v>4.2044049999999995</v>
      </c>
      <c r="D47" s="25">
        <f t="shared" si="51"/>
        <v>4.7062296000000003</v>
      </c>
      <c r="E47" s="25">
        <f t="shared" si="52"/>
        <v>5.4726143999999994</v>
      </c>
      <c r="F47" s="25">
        <f t="shared" si="62"/>
        <v>10.178844</v>
      </c>
      <c r="G47" s="25">
        <f t="shared" si="53"/>
        <v>0</v>
      </c>
      <c r="H47" s="25">
        <f t="shared" si="54"/>
        <v>0.25344820000000001</v>
      </c>
      <c r="I47" s="25">
        <f t="shared" si="63"/>
        <v>0.25344820000000001</v>
      </c>
      <c r="J47" s="25">
        <f t="shared" si="55"/>
        <v>0</v>
      </c>
      <c r="K47" s="25">
        <f t="shared" si="56"/>
        <v>3.9509567999999997</v>
      </c>
      <c r="L47" s="25">
        <f t="shared" si="64"/>
        <v>3.9509567999999997</v>
      </c>
      <c r="M47" s="11">
        <v>24209</v>
      </c>
      <c r="N47" s="11">
        <v>20856</v>
      </c>
      <c r="O47" s="11">
        <v>45065</v>
      </c>
      <c r="P47" s="11">
        <v>0</v>
      </c>
      <c r="Q47" s="11">
        <v>4274</v>
      </c>
      <c r="R47" s="11">
        <v>4274</v>
      </c>
      <c r="S47" s="11">
        <v>0</v>
      </c>
      <c r="T47" s="11">
        <v>15057</v>
      </c>
      <c r="U47" s="11">
        <v>15057</v>
      </c>
      <c r="V47" s="4"/>
      <c r="W47" s="4"/>
      <c r="X47" s="87">
        <f t="shared" si="68"/>
        <v>9.9253958000000004</v>
      </c>
      <c r="Y47" s="4"/>
      <c r="Z47" s="87">
        <f t="shared" si="65"/>
        <v>4.2044049999999995</v>
      </c>
      <c r="AA47" s="4"/>
      <c r="AB47" s="88">
        <v>30.84</v>
      </c>
      <c r="AC47" s="38">
        <v>34.157499999999999</v>
      </c>
      <c r="AD47" s="38">
        <v>22.806000000000001</v>
      </c>
      <c r="AE47" s="38">
        <v>11.3515</v>
      </c>
      <c r="AF47" s="25"/>
      <c r="AG47" s="25"/>
      <c r="AH47" s="25">
        <f t="shared" si="57"/>
        <v>5.9842943999999996</v>
      </c>
      <c r="AI47" s="25">
        <f t="shared" si="58"/>
        <v>2.2067315999999999</v>
      </c>
      <c r="AJ47" s="38">
        <v>0</v>
      </c>
      <c r="AK47" s="38">
        <v>0</v>
      </c>
      <c r="AL47" s="38">
        <v>0</v>
      </c>
      <c r="AM47" s="25"/>
      <c r="AN47" s="25"/>
      <c r="AO47" s="25">
        <f t="shared" si="59"/>
        <v>0</v>
      </c>
      <c r="AP47" s="25">
        <f t="shared" si="60"/>
        <v>0</v>
      </c>
      <c r="AQ47" s="121">
        <f>AQ48</f>
        <v>51698.21</v>
      </c>
      <c r="AR47" s="127">
        <f t="shared" si="67"/>
        <v>0</v>
      </c>
      <c r="AS47" s="132">
        <v>0</v>
      </c>
      <c r="AT47" s="133">
        <v>6.3</v>
      </c>
      <c r="AU47" s="133">
        <v>5</v>
      </c>
    </row>
    <row r="48" spans="1:47" x14ac:dyDescent="0.25">
      <c r="A48" s="12">
        <v>44228</v>
      </c>
      <c r="B48" s="13">
        <f t="shared" si="50"/>
        <v>12.668242100000001</v>
      </c>
      <c r="C48" s="13">
        <f t="shared" si="61"/>
        <v>1.9459467000000001</v>
      </c>
      <c r="D48" s="13">
        <f t="shared" si="51"/>
        <v>5.7106944000000004</v>
      </c>
      <c r="E48" s="13">
        <f t="shared" si="52"/>
        <v>7.1299327999999988</v>
      </c>
      <c r="F48" s="13">
        <f t="shared" si="62"/>
        <v>12.8406272</v>
      </c>
      <c r="G48" s="13">
        <f t="shared" si="53"/>
        <v>0</v>
      </c>
      <c r="H48" s="13">
        <f t="shared" si="54"/>
        <v>0.17238509999999999</v>
      </c>
      <c r="I48" s="13">
        <f t="shared" si="63"/>
        <v>0.17238509999999999</v>
      </c>
      <c r="J48" s="13">
        <f t="shared" si="55"/>
        <v>0</v>
      </c>
      <c r="K48" s="13">
        <f t="shared" si="56"/>
        <v>1.7735616000000001</v>
      </c>
      <c r="L48" s="13">
        <f t="shared" si="64"/>
        <v>1.7735616000000001</v>
      </c>
      <c r="M48" s="14">
        <v>29376</v>
      </c>
      <c r="N48" s="14">
        <v>27172</v>
      </c>
      <c r="O48" s="14">
        <v>56548</v>
      </c>
      <c r="P48" s="14">
        <v>0</v>
      </c>
      <c r="Q48" s="14">
        <v>2907</v>
      </c>
      <c r="R48" s="14">
        <v>2907</v>
      </c>
      <c r="S48" s="14">
        <v>0</v>
      </c>
      <c r="T48" s="14">
        <v>6759</v>
      </c>
      <c r="U48" s="14">
        <v>6759</v>
      </c>
      <c r="X48" s="29">
        <f t="shared" si="68"/>
        <v>12.668242100000001</v>
      </c>
      <c r="Z48" s="29">
        <f t="shared" si="65"/>
        <v>1.9459467000000001</v>
      </c>
      <c r="AB48" s="43">
        <v>30.23</v>
      </c>
      <c r="AC48" s="37">
        <v>32.756100000000004</v>
      </c>
      <c r="AD48" s="37">
        <v>18.0761</v>
      </c>
      <c r="AE48" s="37">
        <v>14.68</v>
      </c>
      <c r="AF48" s="39"/>
      <c r="AG48" s="39"/>
      <c r="AH48" s="39">
        <f t="shared" si="57"/>
        <v>4.7431686399999995</v>
      </c>
      <c r="AI48" s="39">
        <f t="shared" si="58"/>
        <v>2.8537920000000003</v>
      </c>
      <c r="AJ48" s="37">
        <v>0</v>
      </c>
      <c r="AK48" s="37">
        <v>0</v>
      </c>
      <c r="AL48" s="37">
        <v>0</v>
      </c>
      <c r="AM48" s="39"/>
      <c r="AN48" s="39"/>
      <c r="AO48" s="39">
        <f t="shared" si="59"/>
        <v>0</v>
      </c>
      <c r="AP48" s="39">
        <f t="shared" si="60"/>
        <v>0</v>
      </c>
      <c r="AQ48" s="79">
        <v>51698.21</v>
      </c>
      <c r="AR48" s="123">
        <f>AQ48-AQ47</f>
        <v>0</v>
      </c>
      <c r="AS48" s="128">
        <v>4</v>
      </c>
      <c r="AT48" s="129">
        <v>6.9</v>
      </c>
      <c r="AU48" s="129">
        <v>13.7</v>
      </c>
    </row>
    <row r="49" spans="1:47" x14ac:dyDescent="0.25">
      <c r="A49" s="12">
        <v>44229</v>
      </c>
      <c r="B49" s="13">
        <f t="shared" si="50"/>
        <v>13.781483</v>
      </c>
      <c r="C49" s="13">
        <f t="shared" si="61"/>
        <v>2.9397977999999996</v>
      </c>
      <c r="D49" s="13">
        <f t="shared" ref="D49:D80" si="90">M49*$BA$4/100000</f>
        <v>6.2244935999999997</v>
      </c>
      <c r="E49" s="13">
        <f t="shared" ref="E49:E80" si="91">N49*$BA$3/100000</f>
        <v>7.7274175999999999</v>
      </c>
      <c r="F49" s="13">
        <f t="shared" si="62"/>
        <v>13.9519112</v>
      </c>
      <c r="G49" s="13">
        <f t="shared" ref="G49:G80" si="92">P49*$BB$4/100000</f>
        <v>0</v>
      </c>
      <c r="H49" s="13">
        <f t="shared" ref="H49:H80" si="93">Q49*$BB$3/100000</f>
        <v>0.1704282</v>
      </c>
      <c r="I49" s="13">
        <f t="shared" si="63"/>
        <v>0.1704282</v>
      </c>
      <c r="J49" s="13">
        <f t="shared" ref="J49:J80" si="94">S49*$BA$4/100000</f>
        <v>0</v>
      </c>
      <c r="K49" s="13">
        <f t="shared" ref="K49:K80" si="95">T49*$BA$3/100000</f>
        <v>2.7693695999999997</v>
      </c>
      <c r="L49" s="13">
        <f t="shared" si="64"/>
        <v>2.7693695999999997</v>
      </c>
      <c r="M49" s="14">
        <v>32019</v>
      </c>
      <c r="N49" s="14">
        <v>29449</v>
      </c>
      <c r="O49" s="14">
        <v>61468</v>
      </c>
      <c r="P49" s="14">
        <v>0</v>
      </c>
      <c r="Q49" s="14">
        <v>2874</v>
      </c>
      <c r="R49" s="14">
        <v>2874</v>
      </c>
      <c r="S49" s="14">
        <v>0</v>
      </c>
      <c r="T49" s="14">
        <v>10554</v>
      </c>
      <c r="U49" s="14">
        <v>10554</v>
      </c>
      <c r="X49" s="29">
        <f t="shared" si="68"/>
        <v>13.781483</v>
      </c>
      <c r="Z49" s="29">
        <f t="shared" si="65"/>
        <v>2.9397977999999996</v>
      </c>
      <c r="AB49" s="43">
        <v>30.39</v>
      </c>
      <c r="AC49" s="37">
        <v>33.033099999999997</v>
      </c>
      <c r="AD49" s="37">
        <v>18.584199999999999</v>
      </c>
      <c r="AE49" s="37">
        <v>14.4489</v>
      </c>
      <c r="AF49" s="39"/>
      <c r="AG49" s="39"/>
      <c r="AH49" s="39">
        <f t="shared" si="57"/>
        <v>4.8764940799999996</v>
      </c>
      <c r="AI49" s="39">
        <f t="shared" si="58"/>
        <v>2.80886616</v>
      </c>
      <c r="AJ49" s="37">
        <v>0</v>
      </c>
      <c r="AK49" s="37">
        <v>0</v>
      </c>
      <c r="AL49" s="37">
        <v>0</v>
      </c>
      <c r="AM49" s="39"/>
      <c r="AN49" s="39"/>
      <c r="AO49" s="39">
        <f t="shared" si="59"/>
        <v>0</v>
      </c>
      <c r="AP49" s="39">
        <f t="shared" si="60"/>
        <v>0</v>
      </c>
      <c r="AQ49" s="79">
        <v>51719</v>
      </c>
      <c r="AR49" s="123">
        <f t="shared" ref="AR49:AR112" si="96">AQ49-AQ48</f>
        <v>20.790000000000873</v>
      </c>
      <c r="AS49" s="128">
        <v>0</v>
      </c>
      <c r="AT49" s="129">
        <v>8.5</v>
      </c>
      <c r="AU49" s="129">
        <v>20.5</v>
      </c>
    </row>
    <row r="50" spans="1:47" x14ac:dyDescent="0.25">
      <c r="A50" s="1">
        <v>44230</v>
      </c>
      <c r="B50" s="13">
        <f t="shared" si="50"/>
        <v>12.402965399999999</v>
      </c>
      <c r="C50" s="13">
        <f t="shared" si="61"/>
        <v>1.1643889999999999</v>
      </c>
      <c r="D50" s="13">
        <f t="shared" si="90"/>
        <v>4.2167304000000003</v>
      </c>
      <c r="E50" s="13">
        <f t="shared" si="91"/>
        <v>8.1986879999999989</v>
      </c>
      <c r="F50" s="13">
        <f t="shared" si="62"/>
        <v>12.4154184</v>
      </c>
      <c r="G50" s="13">
        <f t="shared" si="92"/>
        <v>0</v>
      </c>
      <c r="H50" s="13">
        <f t="shared" si="93"/>
        <v>1.2452999999999999E-2</v>
      </c>
      <c r="I50" s="13">
        <f t="shared" si="63"/>
        <v>1.2452999999999999E-2</v>
      </c>
      <c r="J50" s="13">
        <f t="shared" si="94"/>
        <v>0</v>
      </c>
      <c r="K50" s="13">
        <f t="shared" si="95"/>
        <v>1.1519359999999998</v>
      </c>
      <c r="L50" s="13">
        <f t="shared" si="64"/>
        <v>1.1519359999999998</v>
      </c>
      <c r="M50" s="3">
        <v>21691</v>
      </c>
      <c r="N50" s="3">
        <v>31245</v>
      </c>
      <c r="O50" s="3">
        <v>52936</v>
      </c>
      <c r="P50" s="3">
        <v>0</v>
      </c>
      <c r="Q50" s="3">
        <v>210</v>
      </c>
      <c r="R50" s="3">
        <v>210</v>
      </c>
      <c r="S50" s="3">
        <v>0</v>
      </c>
      <c r="T50" s="3">
        <v>4390</v>
      </c>
      <c r="U50" s="3">
        <v>4390</v>
      </c>
      <c r="X50" s="29">
        <f t="shared" si="68"/>
        <v>12.402965399999999</v>
      </c>
      <c r="Z50" s="29">
        <f t="shared" si="65"/>
        <v>1.1643889999999999</v>
      </c>
      <c r="AB50" s="43">
        <v>23.31</v>
      </c>
      <c r="AC50" s="37">
        <v>24.484500000000001</v>
      </c>
      <c r="AD50" s="37">
        <v>15.6587</v>
      </c>
      <c r="AE50" s="37">
        <v>8.8257999999999992</v>
      </c>
      <c r="AF50" s="39"/>
      <c r="AG50" s="39"/>
      <c r="AH50" s="39">
        <f t="shared" si="57"/>
        <v>4.1088428800000001</v>
      </c>
      <c r="AI50" s="39">
        <f t="shared" si="58"/>
        <v>1.71573552</v>
      </c>
      <c r="AJ50" s="37">
        <v>0</v>
      </c>
      <c r="AK50" s="37">
        <v>0</v>
      </c>
      <c r="AL50" s="37">
        <v>0</v>
      </c>
      <c r="AM50" s="39"/>
      <c r="AN50" s="39"/>
      <c r="AO50" s="39">
        <f t="shared" si="59"/>
        <v>0</v>
      </c>
      <c r="AP50" s="39">
        <f t="shared" si="60"/>
        <v>0</v>
      </c>
      <c r="AQ50" s="79">
        <v>51782.27</v>
      </c>
      <c r="AR50" s="123">
        <f t="shared" si="96"/>
        <v>63.269999999996799</v>
      </c>
      <c r="AS50" s="128">
        <v>0</v>
      </c>
      <c r="AT50" s="129">
        <v>9.6</v>
      </c>
      <c r="AU50" s="129">
        <v>17.3</v>
      </c>
    </row>
    <row r="51" spans="1:47" x14ac:dyDescent="0.25">
      <c r="A51" s="1">
        <v>44231</v>
      </c>
      <c r="B51" s="13">
        <f t="shared" si="50"/>
        <v>13.033197100000001</v>
      </c>
      <c r="C51" s="13">
        <f t="shared" si="61"/>
        <v>3.7233828999999998</v>
      </c>
      <c r="D51" s="13">
        <f t="shared" si="90"/>
        <v>6.1070760000000011</v>
      </c>
      <c r="E51" s="13">
        <f t="shared" si="91"/>
        <v>7.5004415999999994</v>
      </c>
      <c r="F51" s="13">
        <f t="shared" si="62"/>
        <v>13.607517600000001</v>
      </c>
      <c r="G51" s="13">
        <f t="shared" si="92"/>
        <v>0</v>
      </c>
      <c r="H51" s="13">
        <f t="shared" si="93"/>
        <v>0.57432050000000001</v>
      </c>
      <c r="I51" s="13">
        <f t="shared" si="63"/>
        <v>0.57432050000000001</v>
      </c>
      <c r="J51" s="13">
        <f t="shared" si="94"/>
        <v>0</v>
      </c>
      <c r="K51" s="13">
        <f t="shared" si="95"/>
        <v>3.1490624</v>
      </c>
      <c r="L51" s="13">
        <f t="shared" si="64"/>
        <v>3.1490624</v>
      </c>
      <c r="M51" s="3">
        <v>31415</v>
      </c>
      <c r="N51" s="3">
        <v>28584</v>
      </c>
      <c r="O51" s="3">
        <v>59999</v>
      </c>
      <c r="P51" s="3">
        <v>0</v>
      </c>
      <c r="Q51" s="3">
        <v>9685</v>
      </c>
      <c r="R51" s="3">
        <v>9685</v>
      </c>
      <c r="S51" s="3">
        <v>0</v>
      </c>
      <c r="T51" s="3">
        <v>12001</v>
      </c>
      <c r="U51" s="3">
        <v>12001</v>
      </c>
      <c r="X51" s="29">
        <f t="shared" si="68"/>
        <v>13.033197100000001</v>
      </c>
      <c r="Z51" s="29">
        <f t="shared" si="65"/>
        <v>3.7233828999999998</v>
      </c>
      <c r="AB51" s="43">
        <v>27.97</v>
      </c>
      <c r="AC51" s="37">
        <v>32.374299999999998</v>
      </c>
      <c r="AD51" s="37">
        <v>19.646999999999998</v>
      </c>
      <c r="AE51" s="37">
        <v>12.7273</v>
      </c>
      <c r="AF51" s="39"/>
      <c r="AG51" s="39"/>
      <c r="AH51" s="39">
        <f t="shared" si="57"/>
        <v>5.1553727999999985</v>
      </c>
      <c r="AI51" s="39">
        <f t="shared" si="58"/>
        <v>2.4741871199999999</v>
      </c>
      <c r="AJ51" s="37">
        <v>0</v>
      </c>
      <c r="AK51" s="37">
        <v>0</v>
      </c>
      <c r="AL51" s="37">
        <v>0</v>
      </c>
      <c r="AM51" s="39"/>
      <c r="AN51" s="39"/>
      <c r="AO51" s="39">
        <f t="shared" si="59"/>
        <v>0</v>
      </c>
      <c r="AP51" s="39">
        <f t="shared" si="60"/>
        <v>0</v>
      </c>
      <c r="AQ51" s="79">
        <v>51896.05</v>
      </c>
      <c r="AR51" s="123">
        <f t="shared" si="96"/>
        <v>113.78000000000611</v>
      </c>
      <c r="AS51" s="130">
        <v>3</v>
      </c>
      <c r="AT51" s="131">
        <v>6.3</v>
      </c>
      <c r="AU51" s="131">
        <v>4.7</v>
      </c>
    </row>
    <row r="52" spans="1:47" x14ac:dyDescent="0.25">
      <c r="A52" s="1">
        <v>44232</v>
      </c>
      <c r="B52" s="13">
        <f t="shared" si="50"/>
        <v>11.5867924</v>
      </c>
      <c r="C52" s="13">
        <f t="shared" si="61"/>
        <v>5.0006851999999995</v>
      </c>
      <c r="D52" s="13">
        <f t="shared" si="90"/>
        <v>6.8710680000000002</v>
      </c>
      <c r="E52" s="13">
        <f t="shared" si="91"/>
        <v>5.4332543999999992</v>
      </c>
      <c r="F52" s="13">
        <f t="shared" si="62"/>
        <v>12.3043224</v>
      </c>
      <c r="G52" s="13">
        <f t="shared" si="92"/>
        <v>0</v>
      </c>
      <c r="H52" s="13">
        <f t="shared" si="93"/>
        <v>0.71753</v>
      </c>
      <c r="I52" s="13">
        <f t="shared" si="63"/>
        <v>0.71753</v>
      </c>
      <c r="J52" s="13">
        <f t="shared" si="94"/>
        <v>0</v>
      </c>
      <c r="K52" s="13">
        <f t="shared" si="95"/>
        <v>4.2831551999999995</v>
      </c>
      <c r="L52" s="13">
        <f t="shared" si="64"/>
        <v>4.2831551999999995</v>
      </c>
      <c r="M52" s="3">
        <v>35345</v>
      </c>
      <c r="N52" s="3">
        <v>20706</v>
      </c>
      <c r="O52" s="3">
        <v>56051</v>
      </c>
      <c r="P52" s="3">
        <v>0</v>
      </c>
      <c r="Q52" s="3">
        <v>12100</v>
      </c>
      <c r="R52" s="3">
        <v>12100</v>
      </c>
      <c r="S52" s="3">
        <v>0</v>
      </c>
      <c r="T52" s="3">
        <v>16323</v>
      </c>
      <c r="U52" s="3">
        <v>16323</v>
      </c>
      <c r="X52" s="29">
        <f t="shared" si="68"/>
        <v>11.5867924</v>
      </c>
      <c r="Z52" s="29">
        <f t="shared" si="65"/>
        <v>5.0006851999999995</v>
      </c>
      <c r="AB52" s="43">
        <v>29.39</v>
      </c>
      <c r="AC52" s="37">
        <v>32.884500000000003</v>
      </c>
      <c r="AD52" s="37">
        <v>18.850100000000001</v>
      </c>
      <c r="AE52" s="37">
        <v>14.0344</v>
      </c>
      <c r="AF52" s="39"/>
      <c r="AG52" s="39"/>
      <c r="AH52" s="39">
        <f t="shared" si="57"/>
        <v>4.9462662399999999</v>
      </c>
      <c r="AI52" s="39">
        <f t="shared" si="58"/>
        <v>2.7282873599999999</v>
      </c>
      <c r="AJ52" s="37">
        <v>0</v>
      </c>
      <c r="AK52" s="37">
        <v>0</v>
      </c>
      <c r="AL52" s="37">
        <v>0</v>
      </c>
      <c r="AM52" s="39"/>
      <c r="AN52" s="39"/>
      <c r="AO52" s="39">
        <f t="shared" si="59"/>
        <v>0</v>
      </c>
      <c r="AP52" s="39">
        <f t="shared" si="60"/>
        <v>0</v>
      </c>
      <c r="AQ52" s="79">
        <v>51971</v>
      </c>
      <c r="AR52" s="123">
        <f t="shared" si="96"/>
        <v>74.94999999999709</v>
      </c>
      <c r="AS52" s="130">
        <v>83</v>
      </c>
      <c r="AT52" s="131">
        <v>5.6</v>
      </c>
      <c r="AU52" s="131">
        <v>3.2</v>
      </c>
    </row>
    <row r="53" spans="1:47" x14ac:dyDescent="0.25">
      <c r="A53" s="1">
        <v>44233</v>
      </c>
      <c r="B53" s="13">
        <f t="shared" si="50"/>
        <v>12.406905700000001</v>
      </c>
      <c r="C53" s="13">
        <f t="shared" si="61"/>
        <v>2.3402447</v>
      </c>
      <c r="D53" s="13">
        <f t="shared" si="90"/>
        <v>6.3650448000000006</v>
      </c>
      <c r="E53" s="13">
        <f t="shared" si="91"/>
        <v>6.3435199999999998</v>
      </c>
      <c r="F53" s="13">
        <f t="shared" si="62"/>
        <v>12.708564800000001</v>
      </c>
      <c r="G53" s="13">
        <f t="shared" si="92"/>
        <v>0</v>
      </c>
      <c r="H53" s="13">
        <f t="shared" si="93"/>
        <v>0.30165910000000001</v>
      </c>
      <c r="I53" s="13">
        <f t="shared" si="63"/>
        <v>0.30165910000000001</v>
      </c>
      <c r="J53" s="13">
        <f t="shared" si="94"/>
        <v>0</v>
      </c>
      <c r="K53" s="13">
        <f t="shared" si="95"/>
        <v>2.0385855999999998</v>
      </c>
      <c r="L53" s="13">
        <f t="shared" si="64"/>
        <v>2.0385855999999998</v>
      </c>
      <c r="M53" s="3">
        <v>32742</v>
      </c>
      <c r="N53" s="3">
        <v>24175</v>
      </c>
      <c r="O53" s="3">
        <v>56917</v>
      </c>
      <c r="P53" s="3">
        <v>0</v>
      </c>
      <c r="Q53" s="3">
        <v>5087</v>
      </c>
      <c r="R53" s="3">
        <v>5087</v>
      </c>
      <c r="S53" s="3">
        <v>0</v>
      </c>
      <c r="T53" s="3">
        <v>7769</v>
      </c>
      <c r="U53" s="3">
        <v>7769</v>
      </c>
      <c r="X53" s="29">
        <f t="shared" si="68"/>
        <v>12.406905700000001</v>
      </c>
      <c r="Z53" s="29">
        <f t="shared" si="65"/>
        <v>2.3402447</v>
      </c>
      <c r="AB53" s="43">
        <v>26.28</v>
      </c>
      <c r="AC53" s="37">
        <v>28.111699999999999</v>
      </c>
      <c r="AD53" s="37">
        <v>14.8216</v>
      </c>
      <c r="AE53" s="37">
        <v>13.290100000000001</v>
      </c>
      <c r="AF53" s="39"/>
      <c r="AG53" s="39"/>
      <c r="AH53" s="39">
        <f t="shared" si="57"/>
        <v>3.8891878399999995</v>
      </c>
      <c r="AI53" s="39">
        <f t="shared" si="58"/>
        <v>2.5835954400000003</v>
      </c>
      <c r="AJ53" s="37">
        <v>0</v>
      </c>
      <c r="AK53" s="37">
        <v>0</v>
      </c>
      <c r="AL53" s="37">
        <v>0</v>
      </c>
      <c r="AM53" s="39"/>
      <c r="AN53" s="39"/>
      <c r="AO53" s="39">
        <f t="shared" si="59"/>
        <v>0</v>
      </c>
      <c r="AP53" s="39">
        <f t="shared" si="60"/>
        <v>0</v>
      </c>
      <c r="AQ53" s="79">
        <v>52041</v>
      </c>
      <c r="AR53" s="123">
        <f t="shared" si="96"/>
        <v>70</v>
      </c>
      <c r="AS53" s="128">
        <v>0</v>
      </c>
      <c r="AT53" s="129">
        <v>4.8</v>
      </c>
      <c r="AU53" s="129">
        <v>4.3</v>
      </c>
    </row>
    <row r="54" spans="1:47" x14ac:dyDescent="0.25">
      <c r="A54" s="1">
        <v>44234</v>
      </c>
      <c r="B54" s="13">
        <f t="shared" si="50"/>
        <v>14.658357599999999</v>
      </c>
      <c r="C54" s="13">
        <f t="shared" si="61"/>
        <v>2.6949079999999999</v>
      </c>
      <c r="D54" s="13">
        <f t="shared" si="90"/>
        <v>7.7499504000000004</v>
      </c>
      <c r="E54" s="13">
        <f t="shared" si="91"/>
        <v>7.293145599999999</v>
      </c>
      <c r="F54" s="13">
        <f t="shared" si="62"/>
        <v>15.043095999999998</v>
      </c>
      <c r="G54" s="13">
        <f t="shared" si="92"/>
        <v>0</v>
      </c>
      <c r="H54" s="13">
        <f t="shared" si="93"/>
        <v>0.38473839999999998</v>
      </c>
      <c r="I54" s="13">
        <f t="shared" si="63"/>
        <v>0.38473839999999998</v>
      </c>
      <c r="J54" s="13">
        <f t="shared" si="94"/>
        <v>0</v>
      </c>
      <c r="K54" s="13">
        <f t="shared" si="95"/>
        <v>2.3101696</v>
      </c>
      <c r="L54" s="13">
        <f t="shared" si="64"/>
        <v>2.3101696</v>
      </c>
      <c r="M54" s="3">
        <v>39866</v>
      </c>
      <c r="N54" s="3">
        <v>27794</v>
      </c>
      <c r="O54" s="3">
        <v>67660</v>
      </c>
      <c r="P54" s="3">
        <v>0</v>
      </c>
      <c r="Q54" s="3">
        <v>6488</v>
      </c>
      <c r="R54" s="3">
        <v>6488</v>
      </c>
      <c r="S54" s="3">
        <v>0</v>
      </c>
      <c r="T54" s="3">
        <v>8804</v>
      </c>
      <c r="U54" s="3">
        <v>8804</v>
      </c>
      <c r="X54" s="29">
        <f t="shared" si="68"/>
        <v>14.658357599999999</v>
      </c>
      <c r="Z54" s="29">
        <f t="shared" si="65"/>
        <v>2.6949079999999999</v>
      </c>
      <c r="AB54" s="43">
        <v>35.89</v>
      </c>
      <c r="AC54" s="37">
        <v>41.986499999999999</v>
      </c>
      <c r="AD54" s="37">
        <v>21.127700000000001</v>
      </c>
      <c r="AE54" s="37">
        <v>20.858799999999999</v>
      </c>
      <c r="AF54" s="39"/>
      <c r="AG54" s="39"/>
      <c r="AH54" s="39">
        <f t="shared" si="57"/>
        <v>5.5439084799999998</v>
      </c>
      <c r="AI54" s="39">
        <f t="shared" si="58"/>
        <v>4.0549507199999999</v>
      </c>
      <c r="AJ54" s="37">
        <v>0</v>
      </c>
      <c r="AK54" s="37">
        <v>0</v>
      </c>
      <c r="AL54" s="37">
        <v>0</v>
      </c>
      <c r="AM54" s="39"/>
      <c r="AN54" s="39"/>
      <c r="AO54" s="39">
        <f t="shared" si="59"/>
        <v>0</v>
      </c>
      <c r="AP54" s="39">
        <f t="shared" si="60"/>
        <v>0</v>
      </c>
      <c r="AQ54" s="79">
        <v>52041</v>
      </c>
      <c r="AR54" s="123">
        <f t="shared" si="96"/>
        <v>0</v>
      </c>
      <c r="AS54" s="128">
        <v>0</v>
      </c>
      <c r="AT54" s="129">
        <v>5.5</v>
      </c>
      <c r="AU54" s="129">
        <v>11.9</v>
      </c>
    </row>
    <row r="55" spans="1:47" x14ac:dyDescent="0.25">
      <c r="A55" s="1">
        <v>44235</v>
      </c>
      <c r="B55" s="13">
        <f t="shared" si="50"/>
        <v>10.584496099999999</v>
      </c>
      <c r="C55" s="13">
        <f t="shared" si="61"/>
        <v>3.6956046999999996</v>
      </c>
      <c r="D55" s="13">
        <f t="shared" si="90"/>
        <v>5.2367471999999999</v>
      </c>
      <c r="E55" s="13">
        <f t="shared" si="91"/>
        <v>6.1427839999999989</v>
      </c>
      <c r="F55" s="13">
        <f t="shared" si="62"/>
        <v>11.379531199999999</v>
      </c>
      <c r="G55" s="13">
        <f t="shared" si="92"/>
        <v>0</v>
      </c>
      <c r="H55" s="13">
        <f t="shared" si="93"/>
        <v>0.79503509999999999</v>
      </c>
      <c r="I55" s="13">
        <f t="shared" si="63"/>
        <v>0.79503509999999999</v>
      </c>
      <c r="J55" s="13">
        <f t="shared" si="94"/>
        <v>0</v>
      </c>
      <c r="K55" s="13">
        <f t="shared" si="95"/>
        <v>2.9005695999999994</v>
      </c>
      <c r="L55" s="13">
        <f t="shared" si="64"/>
        <v>2.9005695999999994</v>
      </c>
      <c r="M55" s="3">
        <v>26938</v>
      </c>
      <c r="N55" s="3">
        <v>23410</v>
      </c>
      <c r="O55" s="3">
        <v>50348</v>
      </c>
      <c r="P55" s="3">
        <v>0</v>
      </c>
      <c r="Q55" s="3">
        <v>13407</v>
      </c>
      <c r="R55" s="3">
        <v>13407</v>
      </c>
      <c r="S55" s="3">
        <v>0</v>
      </c>
      <c r="T55" s="3">
        <v>11054</v>
      </c>
      <c r="U55" s="3">
        <v>11054</v>
      </c>
      <c r="X55" s="29">
        <f t="shared" si="68"/>
        <v>10.584496099999999</v>
      </c>
      <c r="Z55" s="29">
        <f t="shared" si="65"/>
        <v>3.6956046999999996</v>
      </c>
      <c r="AB55" s="43">
        <v>37.25</v>
      </c>
      <c r="AC55" s="37">
        <v>41.820999999999998</v>
      </c>
      <c r="AD55" s="37">
        <v>21.594899999999999</v>
      </c>
      <c r="AE55" s="37">
        <v>20.226099999999999</v>
      </c>
      <c r="AF55" s="39"/>
      <c r="AG55" s="39"/>
      <c r="AH55" s="39">
        <f t="shared" si="57"/>
        <v>5.6665017600000001</v>
      </c>
      <c r="AI55" s="39">
        <f t="shared" si="58"/>
        <v>3.9319538399999998</v>
      </c>
      <c r="AJ55" s="37">
        <v>0</v>
      </c>
      <c r="AK55" s="37">
        <v>0</v>
      </c>
      <c r="AL55" s="37">
        <v>0</v>
      </c>
      <c r="AM55" s="39"/>
      <c r="AN55" s="39"/>
      <c r="AO55" s="39">
        <f t="shared" si="59"/>
        <v>0</v>
      </c>
      <c r="AP55" s="39">
        <f t="shared" si="60"/>
        <v>0</v>
      </c>
      <c r="AQ55" s="79">
        <v>52072</v>
      </c>
      <c r="AR55" s="123">
        <f t="shared" si="96"/>
        <v>31</v>
      </c>
      <c r="AS55" s="128">
        <v>0</v>
      </c>
      <c r="AT55" s="129">
        <v>4.2</v>
      </c>
      <c r="AU55" s="129">
        <v>15.5</v>
      </c>
    </row>
    <row r="56" spans="1:47" x14ac:dyDescent="0.25">
      <c r="A56" s="1">
        <v>44236</v>
      </c>
      <c r="B56" s="13">
        <f t="shared" si="50"/>
        <v>13.349090700000001</v>
      </c>
      <c r="C56" s="13">
        <f t="shared" si="61"/>
        <v>2.7264276999999999</v>
      </c>
      <c r="D56" s="13">
        <f t="shared" si="90"/>
        <v>5.7406320000000006</v>
      </c>
      <c r="E56" s="13">
        <f t="shared" si="91"/>
        <v>8.2083967999999992</v>
      </c>
      <c r="F56" s="13">
        <f t="shared" si="62"/>
        <v>13.949028800000001</v>
      </c>
      <c r="G56" s="13">
        <f t="shared" si="92"/>
        <v>0</v>
      </c>
      <c r="H56" s="13">
        <f t="shared" si="93"/>
        <v>0.59993810000000003</v>
      </c>
      <c r="I56" s="13">
        <f t="shared" si="63"/>
        <v>0.59993810000000003</v>
      </c>
      <c r="J56" s="13">
        <f t="shared" si="94"/>
        <v>0</v>
      </c>
      <c r="K56" s="13">
        <f t="shared" si="95"/>
        <v>2.1264895999999998</v>
      </c>
      <c r="L56" s="13">
        <f t="shared" si="64"/>
        <v>2.1264895999999998</v>
      </c>
      <c r="M56" s="3">
        <v>29530</v>
      </c>
      <c r="N56" s="3">
        <v>31282</v>
      </c>
      <c r="O56" s="3">
        <v>60812</v>
      </c>
      <c r="P56" s="3">
        <v>0</v>
      </c>
      <c r="Q56" s="3">
        <v>10117</v>
      </c>
      <c r="R56" s="3">
        <v>10117</v>
      </c>
      <c r="S56" s="3">
        <v>0</v>
      </c>
      <c r="T56" s="3">
        <v>8104</v>
      </c>
      <c r="U56" s="3">
        <v>8104</v>
      </c>
      <c r="X56" s="29">
        <f t="shared" si="68"/>
        <v>13.349090700000001</v>
      </c>
      <c r="Z56" s="29">
        <f t="shared" si="65"/>
        <v>2.7264276999999999</v>
      </c>
      <c r="AB56" s="43">
        <v>40.79</v>
      </c>
      <c r="AC56" s="37">
        <v>45.554200000000002</v>
      </c>
      <c r="AD56" s="37">
        <v>24.201599999999999</v>
      </c>
      <c r="AE56" s="37">
        <v>21.352599999999999</v>
      </c>
      <c r="AF56" s="39"/>
      <c r="AG56" s="39"/>
      <c r="AH56" s="39">
        <f t="shared" si="57"/>
        <v>6.3504998400000003</v>
      </c>
      <c r="AI56" s="39">
        <f t="shared" si="58"/>
        <v>4.1509454400000001</v>
      </c>
      <c r="AJ56" s="37">
        <v>0</v>
      </c>
      <c r="AK56" s="37">
        <v>0</v>
      </c>
      <c r="AL56" s="37">
        <v>0</v>
      </c>
      <c r="AM56" s="39"/>
      <c r="AN56" s="39"/>
      <c r="AO56" s="39">
        <f t="shared" si="59"/>
        <v>0</v>
      </c>
      <c r="AP56" s="39">
        <f t="shared" si="60"/>
        <v>0</v>
      </c>
      <c r="AQ56" s="79">
        <v>52300</v>
      </c>
      <c r="AR56" s="123">
        <f t="shared" si="96"/>
        <v>228</v>
      </c>
      <c r="AS56" s="130">
        <v>78</v>
      </c>
      <c r="AT56" s="131">
        <v>1.6</v>
      </c>
      <c r="AU56" s="131">
        <v>13.3</v>
      </c>
    </row>
    <row r="57" spans="1:47" x14ac:dyDescent="0.25">
      <c r="A57" s="1">
        <v>44237</v>
      </c>
      <c r="B57" s="13">
        <f t="shared" si="50"/>
        <v>21.833377800000001</v>
      </c>
      <c r="C57" s="13">
        <f t="shared" si="61"/>
        <v>1.4052974000000003</v>
      </c>
      <c r="D57" s="13">
        <f t="shared" si="90"/>
        <v>9.287654400000001</v>
      </c>
      <c r="E57" s="13">
        <f t="shared" si="91"/>
        <v>12.5579392</v>
      </c>
      <c r="F57" s="13">
        <f t="shared" si="62"/>
        <v>21.845593600000001</v>
      </c>
      <c r="G57" s="13">
        <f t="shared" si="92"/>
        <v>0</v>
      </c>
      <c r="H57" s="13">
        <f t="shared" si="93"/>
        <v>1.2215799999999999E-2</v>
      </c>
      <c r="I57" s="13">
        <f t="shared" si="63"/>
        <v>1.2215799999999999E-2</v>
      </c>
      <c r="J57" s="13">
        <f t="shared" si="94"/>
        <v>0</v>
      </c>
      <c r="K57" s="13">
        <f t="shared" si="95"/>
        <v>1.3930816000000001</v>
      </c>
      <c r="L57" s="13">
        <f t="shared" si="64"/>
        <v>1.3930816000000001</v>
      </c>
      <c r="M57" s="3">
        <v>47776</v>
      </c>
      <c r="N57" s="3">
        <v>47858</v>
      </c>
      <c r="O57" s="3">
        <v>95634</v>
      </c>
      <c r="P57" s="3">
        <v>0</v>
      </c>
      <c r="Q57" s="3">
        <v>206</v>
      </c>
      <c r="R57" s="3">
        <v>206</v>
      </c>
      <c r="S57" s="3">
        <v>0</v>
      </c>
      <c r="T57" s="3">
        <v>5309</v>
      </c>
      <c r="U57" s="3">
        <v>5309</v>
      </c>
      <c r="X57" s="29">
        <f t="shared" si="68"/>
        <v>21.833377800000001</v>
      </c>
      <c r="Z57" s="29">
        <f t="shared" si="65"/>
        <v>1.4052974000000003</v>
      </c>
      <c r="AB57" s="43">
        <v>33.03</v>
      </c>
      <c r="AC57" s="37">
        <v>43.915599999999998</v>
      </c>
      <c r="AD57" s="37">
        <v>23.236799999999999</v>
      </c>
      <c r="AE57" s="37">
        <v>20.678799999999999</v>
      </c>
      <c r="AF57" s="39"/>
      <c r="AG57" s="39"/>
      <c r="AH57" s="39">
        <f t="shared" si="57"/>
        <v>6.0973363199999993</v>
      </c>
      <c r="AI57" s="39">
        <f t="shared" si="58"/>
        <v>4.01995872</v>
      </c>
      <c r="AJ57" s="37">
        <v>0</v>
      </c>
      <c r="AK57" s="37">
        <v>0</v>
      </c>
      <c r="AL57" s="37">
        <v>0</v>
      </c>
      <c r="AM57" s="39"/>
      <c r="AN57" s="39"/>
      <c r="AO57" s="39">
        <f t="shared" si="59"/>
        <v>0</v>
      </c>
      <c r="AP57" s="39">
        <f t="shared" si="60"/>
        <v>0</v>
      </c>
      <c r="AQ57" s="79">
        <v>52320</v>
      </c>
      <c r="AR57" s="123">
        <f t="shared" si="96"/>
        <v>20</v>
      </c>
      <c r="AS57" s="130">
        <v>170</v>
      </c>
      <c r="AT57" s="131">
        <v>1.6</v>
      </c>
      <c r="AU57" s="131">
        <v>9.6999999999999993</v>
      </c>
    </row>
    <row r="58" spans="1:47" x14ac:dyDescent="0.25">
      <c r="A58" s="1">
        <v>44238</v>
      </c>
      <c r="B58" s="13">
        <f t="shared" si="50"/>
        <v>17.912980900000001</v>
      </c>
      <c r="C58" s="13">
        <f t="shared" si="61"/>
        <v>6.8607862999999991</v>
      </c>
      <c r="D58" s="13">
        <f t="shared" si="90"/>
        <v>11.031616800000002</v>
      </c>
      <c r="E58" s="13">
        <f t="shared" si="91"/>
        <v>7.6901567999999996</v>
      </c>
      <c r="F58" s="13">
        <f t="shared" si="62"/>
        <v>18.721773600000002</v>
      </c>
      <c r="G58" s="13">
        <f t="shared" si="92"/>
        <v>0</v>
      </c>
      <c r="H58" s="13">
        <f t="shared" si="93"/>
        <v>0.80879269999999992</v>
      </c>
      <c r="I58" s="13">
        <f t="shared" si="63"/>
        <v>0.80879269999999992</v>
      </c>
      <c r="J58" s="13">
        <f t="shared" si="94"/>
        <v>0</v>
      </c>
      <c r="K58" s="13">
        <f t="shared" si="95"/>
        <v>6.0519935999999994</v>
      </c>
      <c r="L58" s="13">
        <f t="shared" si="64"/>
        <v>6.0519935999999994</v>
      </c>
      <c r="M58" s="3">
        <v>56747</v>
      </c>
      <c r="N58" s="3">
        <v>29307</v>
      </c>
      <c r="O58" s="3">
        <v>86054</v>
      </c>
      <c r="P58" s="3">
        <v>0</v>
      </c>
      <c r="Q58" s="3">
        <v>13639</v>
      </c>
      <c r="R58" s="3">
        <v>13639</v>
      </c>
      <c r="S58" s="3">
        <v>0</v>
      </c>
      <c r="T58" s="3">
        <v>23064</v>
      </c>
      <c r="U58" s="3">
        <v>23064</v>
      </c>
      <c r="X58" s="29">
        <f t="shared" si="68"/>
        <v>17.912980900000001</v>
      </c>
      <c r="Z58" s="29">
        <f t="shared" si="65"/>
        <v>6.8607862999999991</v>
      </c>
      <c r="AB58" s="43">
        <v>50.26</v>
      </c>
      <c r="AC58" s="37">
        <v>62.667499999999997</v>
      </c>
      <c r="AD58" s="37">
        <v>36.487900000000003</v>
      </c>
      <c r="AE58" s="37">
        <v>26.179600000000001</v>
      </c>
      <c r="AF58" s="39"/>
      <c r="AG58" s="39"/>
      <c r="AH58" s="39">
        <f t="shared" si="57"/>
        <v>9.57442496</v>
      </c>
      <c r="AI58" s="39">
        <f t="shared" si="58"/>
        <v>5.0893142400000002</v>
      </c>
      <c r="AJ58" s="37">
        <v>0</v>
      </c>
      <c r="AK58" s="37">
        <v>0</v>
      </c>
      <c r="AL58" s="37">
        <v>0</v>
      </c>
      <c r="AM58" s="39"/>
      <c r="AN58" s="39"/>
      <c r="AO58" s="39">
        <f t="shared" si="59"/>
        <v>0</v>
      </c>
      <c r="AP58" s="39">
        <f t="shared" si="60"/>
        <v>0</v>
      </c>
      <c r="AQ58" s="79">
        <v>52444</v>
      </c>
      <c r="AR58" s="123">
        <f t="shared" si="96"/>
        <v>124</v>
      </c>
      <c r="AS58" s="128">
        <v>82</v>
      </c>
      <c r="AT58" s="129">
        <v>-3.8</v>
      </c>
      <c r="AU58" s="129">
        <v>24.5</v>
      </c>
    </row>
    <row r="59" spans="1:47" x14ac:dyDescent="0.25">
      <c r="A59" s="1">
        <v>44239</v>
      </c>
      <c r="B59" s="13">
        <f t="shared" si="50"/>
        <v>23.139889</v>
      </c>
      <c r="C59" s="13">
        <f t="shared" si="61"/>
        <v>6.359926999999999</v>
      </c>
      <c r="D59" s="13">
        <f t="shared" si="90"/>
        <v>11.932660800000001</v>
      </c>
      <c r="E59" s="13">
        <f t="shared" si="91"/>
        <v>11.5529472</v>
      </c>
      <c r="F59" s="13">
        <f t="shared" si="62"/>
        <v>23.485607999999999</v>
      </c>
      <c r="G59" s="13">
        <f t="shared" si="92"/>
        <v>0</v>
      </c>
      <c r="H59" s="13">
        <f t="shared" si="93"/>
        <v>0.345719</v>
      </c>
      <c r="I59" s="13">
        <f t="shared" si="63"/>
        <v>0.345719</v>
      </c>
      <c r="J59" s="13">
        <f t="shared" si="94"/>
        <v>0</v>
      </c>
      <c r="K59" s="13">
        <f t="shared" si="95"/>
        <v>6.0142079999999991</v>
      </c>
      <c r="L59" s="13">
        <f t="shared" si="64"/>
        <v>6.0142079999999991</v>
      </c>
      <c r="M59" s="3">
        <v>61382</v>
      </c>
      <c r="N59" s="3">
        <v>44028</v>
      </c>
      <c r="O59" s="3">
        <v>105410</v>
      </c>
      <c r="P59" s="3">
        <v>0</v>
      </c>
      <c r="Q59" s="3">
        <v>5830</v>
      </c>
      <c r="R59" s="3">
        <v>5830</v>
      </c>
      <c r="S59" s="3">
        <v>0</v>
      </c>
      <c r="T59" s="3">
        <v>22920</v>
      </c>
      <c r="U59" s="3">
        <v>22920</v>
      </c>
      <c r="X59" s="29">
        <f t="shared" si="68"/>
        <v>23.139889</v>
      </c>
      <c r="Z59" s="29">
        <f t="shared" si="65"/>
        <v>6.359926999999999</v>
      </c>
      <c r="AB59" s="43">
        <v>66.959999999999994</v>
      </c>
      <c r="AC59" s="37">
        <v>76.831199999999995</v>
      </c>
      <c r="AD59" s="37">
        <v>41.631500000000003</v>
      </c>
      <c r="AE59" s="37">
        <v>35.1997</v>
      </c>
      <c r="AF59" s="39"/>
      <c r="AG59" s="39"/>
      <c r="AH59" s="39">
        <f t="shared" si="57"/>
        <v>10.924105600000001</v>
      </c>
      <c r="AI59" s="39">
        <f t="shared" si="58"/>
        <v>6.842821680000001</v>
      </c>
      <c r="AJ59" s="37">
        <v>0</v>
      </c>
      <c r="AK59" s="37">
        <v>0</v>
      </c>
      <c r="AL59" s="37">
        <v>0</v>
      </c>
      <c r="AM59" s="39"/>
      <c r="AN59" s="39"/>
      <c r="AO59" s="39">
        <f t="shared" si="59"/>
        <v>0</v>
      </c>
      <c r="AP59" s="39">
        <f t="shared" si="60"/>
        <v>0</v>
      </c>
      <c r="AQ59" s="79">
        <v>52500</v>
      </c>
      <c r="AR59" s="123">
        <f t="shared" si="96"/>
        <v>56</v>
      </c>
      <c r="AS59" s="128">
        <v>45</v>
      </c>
      <c r="AT59" s="129">
        <v>-4.9000000000000004</v>
      </c>
      <c r="AU59" s="129">
        <v>22.3</v>
      </c>
    </row>
    <row r="60" spans="1:47" x14ac:dyDescent="0.25">
      <c r="A60" s="1">
        <v>44240</v>
      </c>
      <c r="B60" s="13">
        <f t="shared" si="50"/>
        <v>20.696125800000001</v>
      </c>
      <c r="C60" s="13">
        <f t="shared" si="61"/>
        <v>6.7466285999999993</v>
      </c>
      <c r="D60" s="13">
        <f t="shared" si="90"/>
        <v>11.670415200000001</v>
      </c>
      <c r="E60" s="13">
        <f t="shared" si="91"/>
        <v>9.6413631999999989</v>
      </c>
      <c r="F60" s="13">
        <f t="shared" si="62"/>
        <v>21.311778400000001</v>
      </c>
      <c r="G60" s="13">
        <f t="shared" si="92"/>
        <v>0</v>
      </c>
      <c r="H60" s="13">
        <f t="shared" si="93"/>
        <v>0.61565259999999999</v>
      </c>
      <c r="I60" s="13">
        <f t="shared" si="63"/>
        <v>0.61565259999999999</v>
      </c>
      <c r="J60" s="13">
        <f t="shared" si="94"/>
        <v>0</v>
      </c>
      <c r="K60" s="13">
        <f t="shared" si="95"/>
        <v>6.1309759999999995</v>
      </c>
      <c r="L60" s="13">
        <f t="shared" si="64"/>
        <v>6.1309759999999995</v>
      </c>
      <c r="M60" s="3">
        <v>60033</v>
      </c>
      <c r="N60" s="3">
        <v>36743</v>
      </c>
      <c r="O60" s="3">
        <v>96776</v>
      </c>
      <c r="P60" s="3">
        <v>0</v>
      </c>
      <c r="Q60" s="3">
        <v>10382</v>
      </c>
      <c r="R60" s="3">
        <v>10382</v>
      </c>
      <c r="S60" s="3">
        <v>0</v>
      </c>
      <c r="T60" s="3">
        <v>23365</v>
      </c>
      <c r="U60" s="3">
        <v>23365</v>
      </c>
      <c r="X60" s="29">
        <f t="shared" si="68"/>
        <v>20.696125800000001</v>
      </c>
      <c r="Z60" s="29">
        <f t="shared" si="65"/>
        <v>6.7466285999999993</v>
      </c>
      <c r="AB60" s="43">
        <v>75.72</v>
      </c>
      <c r="AC60" s="37">
        <v>79.868099999999998</v>
      </c>
      <c r="AD60" s="37">
        <v>44.044800000000002</v>
      </c>
      <c r="AE60" s="37">
        <v>35.823300000000003</v>
      </c>
      <c r="AF60" s="39"/>
      <c r="AG60" s="39"/>
      <c r="AH60" s="39">
        <f t="shared" si="57"/>
        <v>11.557355520000002</v>
      </c>
      <c r="AI60" s="39">
        <f t="shared" si="58"/>
        <v>6.9640495200000005</v>
      </c>
      <c r="AJ60" s="37">
        <v>0</v>
      </c>
      <c r="AK60" s="37">
        <v>0</v>
      </c>
      <c r="AL60" s="37">
        <v>0</v>
      </c>
      <c r="AM60" s="39"/>
      <c r="AN60" s="39"/>
      <c r="AO60" s="39">
        <f t="shared" si="59"/>
        <v>0</v>
      </c>
      <c r="AP60" s="39">
        <f t="shared" si="60"/>
        <v>0</v>
      </c>
      <c r="AQ60" s="79">
        <v>52500</v>
      </c>
      <c r="AR60" s="123">
        <f t="shared" si="96"/>
        <v>0</v>
      </c>
      <c r="AS60" s="128">
        <v>224</v>
      </c>
      <c r="AT60" s="129">
        <v>-5.4</v>
      </c>
      <c r="AU60" s="129">
        <v>22.7</v>
      </c>
    </row>
    <row r="61" spans="1:47" x14ac:dyDescent="0.25">
      <c r="A61" s="1">
        <v>44241</v>
      </c>
      <c r="B61" s="13">
        <f t="shared" si="50"/>
        <v>18.060590299999998</v>
      </c>
      <c r="C61" s="13">
        <f t="shared" si="61"/>
        <v>11.3053481</v>
      </c>
      <c r="D61" s="13">
        <f t="shared" si="90"/>
        <v>9.4768056000000005</v>
      </c>
      <c r="E61" s="13">
        <f t="shared" si="91"/>
        <v>9.4923199999999994</v>
      </c>
      <c r="F61" s="13">
        <f t="shared" si="62"/>
        <v>18.969125599999998</v>
      </c>
      <c r="G61" s="13">
        <f t="shared" si="92"/>
        <v>0</v>
      </c>
      <c r="H61" s="13">
        <f t="shared" si="93"/>
        <v>0.90853529999999993</v>
      </c>
      <c r="I61" s="13">
        <f t="shared" si="63"/>
        <v>0.90853529999999993</v>
      </c>
      <c r="J61" s="13">
        <f t="shared" si="94"/>
        <v>0</v>
      </c>
      <c r="K61" s="13">
        <f t="shared" si="95"/>
        <v>10.396812799999999</v>
      </c>
      <c r="L61" s="13">
        <f t="shared" si="64"/>
        <v>10.396812799999999</v>
      </c>
      <c r="M61" s="3">
        <v>48749</v>
      </c>
      <c r="N61" s="3">
        <v>36175</v>
      </c>
      <c r="O61" s="3">
        <v>84924</v>
      </c>
      <c r="P61" s="3">
        <v>0</v>
      </c>
      <c r="Q61" s="3">
        <v>15321</v>
      </c>
      <c r="R61" s="3">
        <v>15321</v>
      </c>
      <c r="S61" s="3">
        <v>0</v>
      </c>
      <c r="T61" s="3">
        <v>39622</v>
      </c>
      <c r="U61" s="3">
        <v>39622</v>
      </c>
      <c r="X61" s="29">
        <f t="shared" si="68"/>
        <v>18.060590299999998</v>
      </c>
      <c r="Z61" s="29">
        <f t="shared" si="65"/>
        <v>11.3053481</v>
      </c>
      <c r="AB61" s="43">
        <v>71.58</v>
      </c>
      <c r="AC61" s="37">
        <v>76.187700000000007</v>
      </c>
      <c r="AD61" s="37">
        <v>45.121200000000002</v>
      </c>
      <c r="AE61" s="37">
        <v>31.066500000000001</v>
      </c>
      <c r="AF61" s="39"/>
      <c r="AG61" s="39"/>
      <c r="AH61" s="39">
        <f t="shared" si="57"/>
        <v>11.839802880000001</v>
      </c>
      <c r="AI61" s="39">
        <f t="shared" si="58"/>
        <v>6.0393276</v>
      </c>
      <c r="AJ61" s="37">
        <v>0</v>
      </c>
      <c r="AK61" s="37">
        <v>0</v>
      </c>
      <c r="AL61" s="37">
        <v>0</v>
      </c>
      <c r="AM61" s="39"/>
      <c r="AN61" s="39"/>
      <c r="AO61" s="39">
        <f t="shared" si="59"/>
        <v>0</v>
      </c>
      <c r="AP61" s="39">
        <f t="shared" si="60"/>
        <v>0</v>
      </c>
      <c r="AQ61" s="79">
        <v>52502</v>
      </c>
      <c r="AR61" s="123">
        <f t="shared" si="96"/>
        <v>2</v>
      </c>
      <c r="AS61" s="128">
        <v>372</v>
      </c>
      <c r="AT61" s="129">
        <v>-4.2</v>
      </c>
      <c r="AU61" s="129">
        <v>6.5</v>
      </c>
    </row>
    <row r="62" spans="1:47" x14ac:dyDescent="0.25">
      <c r="A62" s="1">
        <v>44242</v>
      </c>
      <c r="B62" s="13">
        <f t="shared" si="50"/>
        <v>16.246732000000002</v>
      </c>
      <c r="C62" s="13">
        <f t="shared" si="61"/>
        <v>6.0407711999999991</v>
      </c>
      <c r="D62" s="13">
        <f t="shared" si="90"/>
        <v>7.6859928000000002</v>
      </c>
      <c r="E62" s="13">
        <f t="shared" si="91"/>
        <v>9.1850495999999993</v>
      </c>
      <c r="F62" s="13">
        <f t="shared" si="62"/>
        <v>16.8710424</v>
      </c>
      <c r="G62" s="13">
        <f t="shared" si="92"/>
        <v>0</v>
      </c>
      <c r="H62" s="13">
        <f t="shared" si="93"/>
        <v>0.62431039999999993</v>
      </c>
      <c r="I62" s="13">
        <f t="shared" si="63"/>
        <v>0.62431039999999993</v>
      </c>
      <c r="J62" s="13">
        <f t="shared" si="94"/>
        <v>0</v>
      </c>
      <c r="K62" s="13">
        <f t="shared" si="95"/>
        <v>5.4164607999999994</v>
      </c>
      <c r="L62" s="13">
        <f t="shared" si="64"/>
        <v>5.4164607999999994</v>
      </c>
      <c r="M62" s="3">
        <v>39537</v>
      </c>
      <c r="N62" s="3">
        <v>35004</v>
      </c>
      <c r="O62" s="3">
        <v>74541</v>
      </c>
      <c r="P62" s="3">
        <v>0</v>
      </c>
      <c r="Q62" s="3">
        <v>10528</v>
      </c>
      <c r="R62" s="3">
        <v>10528</v>
      </c>
      <c r="S62" s="3">
        <v>0</v>
      </c>
      <c r="T62" s="3">
        <v>20642</v>
      </c>
      <c r="U62" s="3">
        <v>20642</v>
      </c>
      <c r="X62" s="29">
        <f t="shared" si="68"/>
        <v>16.246732000000002</v>
      </c>
      <c r="Z62" s="29">
        <f t="shared" si="65"/>
        <v>6.0407711999999991</v>
      </c>
      <c r="AB62" s="43">
        <v>53.86</v>
      </c>
      <c r="AC62" s="37">
        <v>57.7014</v>
      </c>
      <c r="AD62" s="37">
        <v>31.5215</v>
      </c>
      <c r="AE62" s="37">
        <v>26.1799</v>
      </c>
      <c r="AF62" s="39"/>
      <c r="AG62" s="39"/>
      <c r="AH62" s="39">
        <f t="shared" si="57"/>
        <v>8.2712415999999997</v>
      </c>
      <c r="AI62" s="39">
        <f t="shared" si="58"/>
        <v>5.0893725600000002</v>
      </c>
      <c r="AJ62" s="37">
        <v>0</v>
      </c>
      <c r="AK62" s="37">
        <v>0</v>
      </c>
      <c r="AL62" s="37">
        <v>0</v>
      </c>
      <c r="AM62" s="39"/>
      <c r="AN62" s="39"/>
      <c r="AO62" s="39">
        <f t="shared" si="59"/>
        <v>0</v>
      </c>
      <c r="AP62" s="39">
        <f t="shared" si="60"/>
        <v>0</v>
      </c>
      <c r="AQ62" s="79">
        <v>52582</v>
      </c>
      <c r="AR62" s="123">
        <f t="shared" si="96"/>
        <v>80</v>
      </c>
      <c r="AS62" s="128">
        <v>57</v>
      </c>
      <c r="AT62" s="129">
        <v>0.9</v>
      </c>
      <c r="AU62" s="129">
        <v>4</v>
      </c>
    </row>
    <row r="63" spans="1:47" x14ac:dyDescent="0.25">
      <c r="A63" s="1">
        <v>44243</v>
      </c>
      <c r="B63" s="13">
        <f t="shared" si="50"/>
        <v>6.2669002000000003</v>
      </c>
      <c r="C63" s="13">
        <f t="shared" si="61"/>
        <v>7.238863799999999</v>
      </c>
      <c r="D63" s="13">
        <f t="shared" si="90"/>
        <v>4.3170408</v>
      </c>
      <c r="E63" s="13">
        <f t="shared" si="91"/>
        <v>3.6006527999999998</v>
      </c>
      <c r="F63" s="13">
        <f t="shared" si="62"/>
        <v>7.9176935999999998</v>
      </c>
      <c r="G63" s="13">
        <f t="shared" si="92"/>
        <v>0</v>
      </c>
      <c r="H63" s="13">
        <f t="shared" si="93"/>
        <v>1.6507934</v>
      </c>
      <c r="I63" s="13">
        <f t="shared" si="63"/>
        <v>1.6507934</v>
      </c>
      <c r="J63" s="13">
        <f t="shared" si="94"/>
        <v>0</v>
      </c>
      <c r="K63" s="13">
        <f t="shared" si="95"/>
        <v>5.5880703999999994</v>
      </c>
      <c r="L63" s="13">
        <f t="shared" si="64"/>
        <v>5.5880703999999994</v>
      </c>
      <c r="M63" s="3">
        <v>22207</v>
      </c>
      <c r="N63" s="3">
        <v>13722</v>
      </c>
      <c r="O63" s="3">
        <v>35929</v>
      </c>
      <c r="P63" s="3">
        <v>0</v>
      </c>
      <c r="Q63" s="3">
        <v>27838</v>
      </c>
      <c r="R63" s="3">
        <v>27838</v>
      </c>
      <c r="S63" s="3">
        <v>0</v>
      </c>
      <c r="T63" s="3">
        <v>21296</v>
      </c>
      <c r="U63" s="3">
        <v>21296</v>
      </c>
      <c r="X63" s="29">
        <f t="shared" si="68"/>
        <v>6.2669002000000003</v>
      </c>
      <c r="Z63" s="29">
        <f t="shared" si="65"/>
        <v>7.238863799999999</v>
      </c>
      <c r="AB63" s="43">
        <v>23.56</v>
      </c>
      <c r="AC63" s="37">
        <v>22.953600000000002</v>
      </c>
      <c r="AD63" s="37">
        <v>9.4242000000000008</v>
      </c>
      <c r="AE63" s="37">
        <v>13.529400000000001</v>
      </c>
      <c r="AF63" s="39"/>
      <c r="AG63" s="39"/>
      <c r="AH63" s="39">
        <f t="shared" si="57"/>
        <v>2.4729100800000001</v>
      </c>
      <c r="AI63" s="39">
        <f t="shared" si="58"/>
        <v>2.6301153600000005</v>
      </c>
      <c r="AJ63" s="37">
        <v>0</v>
      </c>
      <c r="AK63" s="37">
        <v>0</v>
      </c>
      <c r="AL63" s="37">
        <v>0</v>
      </c>
      <c r="AM63" s="39"/>
      <c r="AN63" s="39"/>
      <c r="AO63" s="39">
        <f t="shared" si="59"/>
        <v>0</v>
      </c>
      <c r="AP63" s="39">
        <f t="shared" si="60"/>
        <v>0</v>
      </c>
      <c r="AQ63" s="79">
        <v>52582</v>
      </c>
      <c r="AR63" s="123">
        <f t="shared" si="96"/>
        <v>0</v>
      </c>
      <c r="AS63" s="130">
        <v>314</v>
      </c>
      <c r="AT63" s="131">
        <v>5.3</v>
      </c>
      <c r="AU63" s="131">
        <v>6.5</v>
      </c>
    </row>
    <row r="64" spans="1:47" x14ac:dyDescent="0.25">
      <c r="A64" s="1">
        <v>44244</v>
      </c>
      <c r="B64" s="13">
        <f t="shared" si="50"/>
        <v>9.0916594999999987</v>
      </c>
      <c r="C64" s="13">
        <f t="shared" si="61"/>
        <v>13.435125299999999</v>
      </c>
      <c r="D64" s="13">
        <f t="shared" si="90"/>
        <v>3.1716360000000003</v>
      </c>
      <c r="E64" s="13">
        <f t="shared" si="91"/>
        <v>6.6148415999999992</v>
      </c>
      <c r="F64" s="13">
        <f t="shared" si="62"/>
        <v>9.7864775999999996</v>
      </c>
      <c r="G64" s="13">
        <f t="shared" si="92"/>
        <v>0</v>
      </c>
      <c r="H64" s="13">
        <f t="shared" si="93"/>
        <v>0.69481809999999999</v>
      </c>
      <c r="I64" s="13">
        <f t="shared" si="63"/>
        <v>0.69481809999999999</v>
      </c>
      <c r="J64" s="13">
        <f t="shared" si="94"/>
        <v>0</v>
      </c>
      <c r="K64" s="13">
        <f t="shared" si="95"/>
        <v>12.7403072</v>
      </c>
      <c r="L64" s="13">
        <f t="shared" si="64"/>
        <v>12.7403072</v>
      </c>
      <c r="M64" s="3">
        <v>16315</v>
      </c>
      <c r="N64" s="3">
        <v>25209</v>
      </c>
      <c r="O64" s="3">
        <v>41524</v>
      </c>
      <c r="P64" s="3">
        <v>0</v>
      </c>
      <c r="Q64" s="3">
        <v>11717</v>
      </c>
      <c r="R64" s="3">
        <v>11717</v>
      </c>
      <c r="S64" s="3">
        <v>0</v>
      </c>
      <c r="T64" s="3">
        <v>48553</v>
      </c>
      <c r="U64" s="3">
        <v>48553</v>
      </c>
      <c r="X64" s="29">
        <f t="shared" si="68"/>
        <v>9.0916594999999987</v>
      </c>
      <c r="Z64" s="29">
        <f t="shared" si="65"/>
        <v>13.435125299999999</v>
      </c>
      <c r="AB64" s="43">
        <v>23.52</v>
      </c>
      <c r="AC64" s="37">
        <v>31.0548</v>
      </c>
      <c r="AD64" s="37">
        <v>24.874600000000001</v>
      </c>
      <c r="AE64" s="37">
        <v>6.1802000000000001</v>
      </c>
      <c r="AF64" s="39"/>
      <c r="AG64" s="39"/>
      <c r="AH64" s="39">
        <f t="shared" si="57"/>
        <v>6.5270950400000007</v>
      </c>
      <c r="AI64" s="39">
        <f t="shared" si="58"/>
        <v>1.20143088</v>
      </c>
      <c r="AJ64" s="37">
        <v>14.4352</v>
      </c>
      <c r="AK64" s="37">
        <v>14.424200000000001</v>
      </c>
      <c r="AL64" s="37">
        <v>1.0999999999999999E-2</v>
      </c>
      <c r="AM64" s="39"/>
      <c r="AN64" s="39"/>
      <c r="AO64" s="39">
        <f t="shared" si="59"/>
        <v>3.7849100800000004</v>
      </c>
      <c r="AP64" s="39">
        <f t="shared" si="60"/>
        <v>2.1383999999999999E-3</v>
      </c>
      <c r="AQ64" s="79">
        <v>52783</v>
      </c>
      <c r="AR64" s="123">
        <f t="shared" si="96"/>
        <v>201</v>
      </c>
      <c r="AS64" s="130">
        <v>480</v>
      </c>
      <c r="AT64" s="131">
        <v>7.4</v>
      </c>
      <c r="AU64" s="131">
        <v>8.6</v>
      </c>
    </row>
    <row r="65" spans="1:47" x14ac:dyDescent="0.25">
      <c r="A65" s="1">
        <v>44245</v>
      </c>
      <c r="B65" s="13">
        <f t="shared" si="50"/>
        <v>13.107378700000002</v>
      </c>
      <c r="C65" s="13">
        <f t="shared" si="61"/>
        <v>8.4280476999999987</v>
      </c>
      <c r="D65" s="13">
        <f t="shared" si="90"/>
        <v>10.112104800000001</v>
      </c>
      <c r="E65" s="13">
        <f t="shared" si="91"/>
        <v>3.2920703999999996</v>
      </c>
      <c r="F65" s="13">
        <f t="shared" si="62"/>
        <v>13.404175200000001</v>
      </c>
      <c r="G65" s="13">
        <f t="shared" si="92"/>
        <v>0</v>
      </c>
      <c r="H65" s="13">
        <f t="shared" si="93"/>
        <v>0.29679649999999996</v>
      </c>
      <c r="I65" s="13">
        <f t="shared" si="63"/>
        <v>0.29679649999999996</v>
      </c>
      <c r="J65" s="13">
        <f t="shared" si="94"/>
        <v>0</v>
      </c>
      <c r="K65" s="13">
        <f t="shared" si="95"/>
        <v>8.1312511999999995</v>
      </c>
      <c r="L65" s="13">
        <f t="shared" si="64"/>
        <v>8.1312511999999995</v>
      </c>
      <c r="M65" s="3">
        <v>52017</v>
      </c>
      <c r="N65" s="3">
        <v>12546</v>
      </c>
      <c r="O65" s="3">
        <v>64563</v>
      </c>
      <c r="P65" s="3">
        <v>0</v>
      </c>
      <c r="Q65" s="3">
        <v>5005</v>
      </c>
      <c r="R65" s="3">
        <v>5005</v>
      </c>
      <c r="S65" s="3">
        <v>0</v>
      </c>
      <c r="T65" s="3">
        <v>30988</v>
      </c>
      <c r="U65" s="3">
        <v>30988</v>
      </c>
      <c r="X65" s="29">
        <f t="shared" si="68"/>
        <v>13.107378700000002</v>
      </c>
      <c r="Z65" s="29">
        <f t="shared" si="65"/>
        <v>8.4280476999999987</v>
      </c>
      <c r="AB65" s="43">
        <v>34.39</v>
      </c>
      <c r="AC65" s="37">
        <v>45.393599999999999</v>
      </c>
      <c r="AD65" s="37">
        <v>22.970199999999998</v>
      </c>
      <c r="AE65" s="37">
        <v>22.423400000000001</v>
      </c>
      <c r="AF65" s="39"/>
      <c r="AG65" s="39"/>
      <c r="AH65" s="39">
        <f t="shared" si="57"/>
        <v>6.0273804799999997</v>
      </c>
      <c r="AI65" s="39">
        <f t="shared" si="58"/>
        <v>4.3591089600000004</v>
      </c>
      <c r="AJ65" s="37">
        <v>26.064599999999999</v>
      </c>
      <c r="AK65" s="37">
        <v>5.21E-2</v>
      </c>
      <c r="AL65" s="37">
        <v>26.012499999999999</v>
      </c>
      <c r="AM65" s="39"/>
      <c r="AN65" s="39"/>
      <c r="AO65" s="39">
        <f t="shared" si="59"/>
        <v>1.3671039999999999E-2</v>
      </c>
      <c r="AP65" s="39">
        <f t="shared" si="60"/>
        <v>5.0568299999999997</v>
      </c>
      <c r="AQ65" s="79">
        <v>52879</v>
      </c>
      <c r="AR65" s="123">
        <f t="shared" si="96"/>
        <v>96</v>
      </c>
      <c r="AS65" s="128">
        <v>81</v>
      </c>
      <c r="AT65" s="129">
        <v>6.5</v>
      </c>
      <c r="AU65" s="129">
        <v>2.5</v>
      </c>
    </row>
    <row r="66" spans="1:47" x14ac:dyDescent="0.25">
      <c r="A66" s="1">
        <v>44246</v>
      </c>
      <c r="B66" s="13">
        <f t="shared" si="50"/>
        <v>5.9332715000000009</v>
      </c>
      <c r="C66" s="13">
        <f t="shared" si="61"/>
        <v>13.968490899999999</v>
      </c>
      <c r="D66" s="13">
        <f t="shared" si="90"/>
        <v>4.0514904000000005</v>
      </c>
      <c r="E66" s="13">
        <f t="shared" si="91"/>
        <v>2.399648</v>
      </c>
      <c r="F66" s="13">
        <f t="shared" si="62"/>
        <v>6.4511384000000005</v>
      </c>
      <c r="G66" s="13">
        <f t="shared" si="92"/>
        <v>0</v>
      </c>
      <c r="H66" s="13">
        <f t="shared" si="93"/>
        <v>0.51786689999999991</v>
      </c>
      <c r="I66" s="13">
        <f t="shared" si="63"/>
        <v>0.51786689999999991</v>
      </c>
      <c r="J66" s="13">
        <f t="shared" si="94"/>
        <v>0</v>
      </c>
      <c r="K66" s="13">
        <f t="shared" si="95"/>
        <v>13.450623999999999</v>
      </c>
      <c r="L66" s="13">
        <f t="shared" si="64"/>
        <v>13.450623999999999</v>
      </c>
      <c r="M66" s="3">
        <v>20841</v>
      </c>
      <c r="N66" s="3">
        <v>9145</v>
      </c>
      <c r="O66" s="3">
        <v>29986</v>
      </c>
      <c r="P66" s="3">
        <v>0</v>
      </c>
      <c r="Q66" s="3">
        <v>8733</v>
      </c>
      <c r="R66" s="3">
        <v>8733</v>
      </c>
      <c r="S66" s="3">
        <v>0</v>
      </c>
      <c r="T66" s="3">
        <v>51260</v>
      </c>
      <c r="U66" s="3">
        <v>51260</v>
      </c>
      <c r="X66" s="29">
        <f t="shared" si="68"/>
        <v>5.9332715000000009</v>
      </c>
      <c r="Z66" s="29">
        <f t="shared" si="65"/>
        <v>13.968490899999999</v>
      </c>
      <c r="AB66" s="43">
        <v>23.61</v>
      </c>
      <c r="AC66" s="37">
        <v>35.439799999999998</v>
      </c>
      <c r="AD66" s="37">
        <v>13.036899999999999</v>
      </c>
      <c r="AE66" s="37">
        <v>22.402899999999999</v>
      </c>
      <c r="AF66" s="39"/>
      <c r="AG66" s="39"/>
      <c r="AH66" s="39">
        <f t="shared" si="57"/>
        <v>3.4208825599999995</v>
      </c>
      <c r="AI66" s="39">
        <f t="shared" si="58"/>
        <v>4.3551237600000006</v>
      </c>
      <c r="AJ66" s="37">
        <v>41.899099999999997</v>
      </c>
      <c r="AK66" s="37">
        <v>17.306799999999999</v>
      </c>
      <c r="AL66" s="37">
        <v>24.592300000000002</v>
      </c>
      <c r="AM66" s="39"/>
      <c r="AN66" s="39"/>
      <c r="AO66" s="39">
        <f t="shared" si="59"/>
        <v>4.5413043199999992</v>
      </c>
      <c r="AP66" s="39">
        <f t="shared" si="60"/>
        <v>4.7807431200000003</v>
      </c>
      <c r="AQ66" s="79">
        <v>53022</v>
      </c>
      <c r="AR66" s="123">
        <f t="shared" si="96"/>
        <v>143</v>
      </c>
      <c r="AS66" s="128">
        <v>450</v>
      </c>
      <c r="AT66" s="129">
        <v>7.2</v>
      </c>
      <c r="AU66" s="129">
        <v>5.4</v>
      </c>
    </row>
    <row r="67" spans="1:47" x14ac:dyDescent="0.25">
      <c r="A67" s="1">
        <v>44247</v>
      </c>
      <c r="B67" s="13">
        <f t="shared" si="50"/>
        <v>6.3539833000000003</v>
      </c>
      <c r="C67" s="13">
        <f t="shared" si="61"/>
        <v>14.095931899999998</v>
      </c>
      <c r="D67" s="13">
        <f t="shared" si="90"/>
        <v>3.5361360000000004</v>
      </c>
      <c r="E67" s="13">
        <f t="shared" si="91"/>
        <v>3.8638400000000002</v>
      </c>
      <c r="F67" s="13">
        <f t="shared" si="62"/>
        <v>7.3999760000000006</v>
      </c>
      <c r="G67" s="13">
        <f t="shared" si="92"/>
        <v>0</v>
      </c>
      <c r="H67" s="13">
        <f t="shared" si="93"/>
        <v>1.0459927</v>
      </c>
      <c r="I67" s="13">
        <f t="shared" si="63"/>
        <v>1.0459927</v>
      </c>
      <c r="J67" s="13">
        <f t="shared" si="94"/>
        <v>0</v>
      </c>
      <c r="K67" s="13">
        <f t="shared" si="95"/>
        <v>13.049939199999999</v>
      </c>
      <c r="L67" s="13">
        <f t="shared" si="64"/>
        <v>13.049939199999999</v>
      </c>
      <c r="M67" s="3">
        <v>18190</v>
      </c>
      <c r="N67" s="3">
        <v>14725</v>
      </c>
      <c r="O67" s="3">
        <v>32915</v>
      </c>
      <c r="P67" s="3">
        <v>0</v>
      </c>
      <c r="Q67" s="3">
        <v>17639</v>
      </c>
      <c r="R67" s="3">
        <v>17639</v>
      </c>
      <c r="S67" s="3">
        <v>0</v>
      </c>
      <c r="T67" s="3">
        <v>49733</v>
      </c>
      <c r="U67" s="3">
        <v>49733</v>
      </c>
      <c r="X67" s="29">
        <f t="shared" si="68"/>
        <v>6.3539833000000003</v>
      </c>
      <c r="Z67" s="29">
        <f t="shared" si="65"/>
        <v>14.095931899999998</v>
      </c>
      <c r="AB67" s="43">
        <v>24.59</v>
      </c>
      <c r="AC67" s="37">
        <v>35.528100000000002</v>
      </c>
      <c r="AD67" s="37">
        <v>16.573499999999999</v>
      </c>
      <c r="AE67" s="37">
        <v>18.954599999999999</v>
      </c>
      <c r="AF67" s="39"/>
      <c r="AG67" s="39"/>
      <c r="AH67" s="39">
        <f t="shared" si="57"/>
        <v>4.3488863999999996</v>
      </c>
      <c r="AI67" s="39">
        <f t="shared" si="58"/>
        <v>3.6847742399999999</v>
      </c>
      <c r="AJ67" s="37">
        <v>6.0117000000000003</v>
      </c>
      <c r="AK67" s="37">
        <v>5.9710000000000001</v>
      </c>
      <c r="AL67" s="37">
        <v>4.07E-2</v>
      </c>
      <c r="AM67" s="39"/>
      <c r="AN67" s="39"/>
      <c r="AO67" s="39">
        <f t="shared" si="59"/>
        <v>1.5667903999999999</v>
      </c>
      <c r="AP67" s="39">
        <f t="shared" si="60"/>
        <v>7.9120800000000002E-3</v>
      </c>
      <c r="AQ67" s="79">
        <v>53042</v>
      </c>
      <c r="AR67" s="123">
        <f t="shared" si="96"/>
        <v>20</v>
      </c>
      <c r="AS67" s="128">
        <v>553</v>
      </c>
      <c r="AT67" s="129">
        <v>5.2</v>
      </c>
      <c r="AU67" s="129">
        <v>2.9</v>
      </c>
    </row>
    <row r="68" spans="1:47" x14ac:dyDescent="0.25">
      <c r="A68" s="1">
        <v>44248</v>
      </c>
      <c r="B68" s="13">
        <f t="shared" si="50"/>
        <v>7.3256463000000016</v>
      </c>
      <c r="C68" s="13">
        <f t="shared" si="61"/>
        <v>9.3531209000000004</v>
      </c>
      <c r="D68" s="13">
        <f t="shared" si="90"/>
        <v>4.4713944000000003</v>
      </c>
      <c r="E68" s="13">
        <f t="shared" si="91"/>
        <v>5.3852352000000003</v>
      </c>
      <c r="F68" s="13">
        <f t="shared" si="62"/>
        <v>9.8566296000000015</v>
      </c>
      <c r="G68" s="13">
        <f t="shared" si="92"/>
        <v>0</v>
      </c>
      <c r="H68" s="13">
        <f t="shared" si="93"/>
        <v>2.5309832999999999</v>
      </c>
      <c r="I68" s="13">
        <f t="shared" si="63"/>
        <v>2.5309832999999999</v>
      </c>
      <c r="J68" s="13">
        <f t="shared" si="94"/>
        <v>0</v>
      </c>
      <c r="K68" s="13">
        <f t="shared" si="95"/>
        <v>6.8221376000000005</v>
      </c>
      <c r="L68" s="13">
        <f t="shared" si="64"/>
        <v>6.8221376000000005</v>
      </c>
      <c r="M68" s="3">
        <v>23001</v>
      </c>
      <c r="N68" s="3">
        <v>20523</v>
      </c>
      <c r="O68" s="3">
        <v>43524</v>
      </c>
      <c r="P68" s="3">
        <v>0</v>
      </c>
      <c r="Q68" s="3">
        <v>42681</v>
      </c>
      <c r="R68" s="3">
        <v>42681</v>
      </c>
      <c r="S68" s="3">
        <v>0</v>
      </c>
      <c r="T68" s="3">
        <v>25999</v>
      </c>
      <c r="U68" s="3">
        <v>25999</v>
      </c>
      <c r="X68" s="29">
        <f t="shared" si="68"/>
        <v>7.3256463000000016</v>
      </c>
      <c r="Z68" s="29">
        <f t="shared" si="65"/>
        <v>9.3531209000000004</v>
      </c>
      <c r="AB68" s="43">
        <v>24</v>
      </c>
      <c r="AC68" s="37">
        <v>38.863199999999999</v>
      </c>
      <c r="AD68" s="37">
        <v>22.528300000000002</v>
      </c>
      <c r="AE68" s="37">
        <v>16.334900000000001</v>
      </c>
      <c r="AF68" s="39"/>
      <c r="AG68" s="39"/>
      <c r="AH68" s="39">
        <f t="shared" si="57"/>
        <v>5.9114259200000001</v>
      </c>
      <c r="AI68" s="39">
        <f t="shared" si="58"/>
        <v>3.1755045600000007</v>
      </c>
      <c r="AJ68" s="37">
        <v>0.18229999999999999</v>
      </c>
      <c r="AK68" s="37">
        <v>0.14549999999999999</v>
      </c>
      <c r="AL68" s="37">
        <v>3.6799999999999999E-2</v>
      </c>
      <c r="AM68" s="39"/>
      <c r="AN68" s="39"/>
      <c r="AO68" s="39">
        <f t="shared" si="59"/>
        <v>3.8179199999999996E-2</v>
      </c>
      <c r="AP68" s="39">
        <f t="shared" si="60"/>
        <v>7.1539200000000002E-3</v>
      </c>
      <c r="AQ68" s="79">
        <v>53042</v>
      </c>
      <c r="AR68" s="123">
        <f t="shared" si="96"/>
        <v>0</v>
      </c>
      <c r="AS68" s="128">
        <v>513</v>
      </c>
      <c r="AT68" s="129">
        <v>4.7</v>
      </c>
      <c r="AU68" s="129">
        <v>2.9</v>
      </c>
    </row>
    <row r="69" spans="1:47" x14ac:dyDescent="0.25">
      <c r="A69" s="1">
        <v>44249</v>
      </c>
      <c r="B69" s="13">
        <f t="shared" si="50"/>
        <v>9.1364605000000019</v>
      </c>
      <c r="C69" s="13">
        <f t="shared" si="61"/>
        <v>5.0327898999999992</v>
      </c>
      <c r="D69" s="13">
        <f t="shared" si="90"/>
        <v>4.4651736000000009</v>
      </c>
      <c r="E69" s="13">
        <f t="shared" si="91"/>
        <v>5.8541439999999998</v>
      </c>
      <c r="F69" s="13">
        <f t="shared" si="62"/>
        <v>10.319317600000002</v>
      </c>
      <c r="G69" s="13">
        <f t="shared" si="92"/>
        <v>0</v>
      </c>
      <c r="H69" s="13">
        <f t="shared" si="93"/>
        <v>1.1828570999999999</v>
      </c>
      <c r="I69" s="13">
        <f t="shared" si="63"/>
        <v>1.1828570999999999</v>
      </c>
      <c r="J69" s="13">
        <f t="shared" si="94"/>
        <v>0</v>
      </c>
      <c r="K69" s="13">
        <f t="shared" si="95"/>
        <v>3.8499327999999995</v>
      </c>
      <c r="L69" s="13">
        <f t="shared" si="64"/>
        <v>3.8499327999999995</v>
      </c>
      <c r="M69" s="3">
        <v>22969</v>
      </c>
      <c r="N69" s="3">
        <v>22310</v>
      </c>
      <c r="O69" s="3">
        <v>45279</v>
      </c>
      <c r="P69" s="3">
        <v>0</v>
      </c>
      <c r="Q69" s="3">
        <v>19947</v>
      </c>
      <c r="R69" s="3">
        <v>19947</v>
      </c>
      <c r="S69" s="3">
        <v>0</v>
      </c>
      <c r="T69" s="3">
        <v>14672</v>
      </c>
      <c r="U69" s="3">
        <v>14672</v>
      </c>
      <c r="X69" s="29">
        <f t="shared" si="68"/>
        <v>9.1364605000000019</v>
      </c>
      <c r="Z69" s="29">
        <f t="shared" si="65"/>
        <v>5.0327898999999992</v>
      </c>
      <c r="AB69" s="43">
        <v>28.37</v>
      </c>
      <c r="AC69" s="37">
        <v>39.455199999999998</v>
      </c>
      <c r="AD69" s="37">
        <v>21.187799999999999</v>
      </c>
      <c r="AE69" s="37">
        <v>18.267399999999999</v>
      </c>
      <c r="AF69" s="39"/>
      <c r="AG69" s="39"/>
      <c r="AH69" s="39">
        <f t="shared" si="57"/>
        <v>5.5596787199999991</v>
      </c>
      <c r="AI69" s="39">
        <f t="shared" si="58"/>
        <v>3.5511825599999995</v>
      </c>
      <c r="AJ69" s="37">
        <v>0.50590000000000002</v>
      </c>
      <c r="AK69" s="37">
        <v>0.46949999999999997</v>
      </c>
      <c r="AL69" s="37">
        <v>3.6400000000000002E-2</v>
      </c>
      <c r="AM69" s="39"/>
      <c r="AN69" s="39"/>
      <c r="AO69" s="39">
        <f t="shared" si="59"/>
        <v>0.12319679999999998</v>
      </c>
      <c r="AP69" s="39">
        <f t="shared" si="60"/>
        <v>7.0761600000000015E-3</v>
      </c>
      <c r="AQ69" s="79">
        <v>53042</v>
      </c>
      <c r="AR69" s="123">
        <f t="shared" si="96"/>
        <v>0</v>
      </c>
      <c r="AS69" s="128">
        <v>62</v>
      </c>
      <c r="AT69" s="129">
        <v>3.3</v>
      </c>
      <c r="AU69" s="129">
        <v>2.2000000000000002</v>
      </c>
    </row>
    <row r="70" spans="1:47" x14ac:dyDescent="0.25">
      <c r="A70" s="1">
        <v>44250</v>
      </c>
      <c r="B70" s="13">
        <f t="shared" si="50"/>
        <v>8.2801226999999979</v>
      </c>
      <c r="C70" s="13">
        <f t="shared" si="61"/>
        <v>10.361553300000001</v>
      </c>
      <c r="D70" s="13">
        <f t="shared" si="90"/>
        <v>4.7350007999999999</v>
      </c>
      <c r="E70" s="13">
        <f t="shared" si="91"/>
        <v>5.4064895999999996</v>
      </c>
      <c r="F70" s="13">
        <f t="shared" si="62"/>
        <v>10.141490399999999</v>
      </c>
      <c r="G70" s="13">
        <f t="shared" si="92"/>
        <v>0</v>
      </c>
      <c r="H70" s="13">
        <f t="shared" si="93"/>
        <v>1.8613677</v>
      </c>
      <c r="I70" s="13">
        <f t="shared" si="63"/>
        <v>1.8613677</v>
      </c>
      <c r="J70" s="13">
        <f t="shared" si="94"/>
        <v>0</v>
      </c>
      <c r="K70" s="13">
        <f t="shared" si="95"/>
        <v>8.5001856</v>
      </c>
      <c r="L70" s="13">
        <f t="shared" si="64"/>
        <v>8.5001856</v>
      </c>
      <c r="M70" s="3">
        <v>24357</v>
      </c>
      <c r="N70" s="3">
        <v>20604</v>
      </c>
      <c r="O70" s="3">
        <v>44961</v>
      </c>
      <c r="P70" s="3">
        <v>0</v>
      </c>
      <c r="Q70" s="3">
        <v>31389</v>
      </c>
      <c r="R70" s="3">
        <v>31389</v>
      </c>
      <c r="S70" s="3">
        <v>0</v>
      </c>
      <c r="T70" s="3">
        <v>32394</v>
      </c>
      <c r="U70" s="3">
        <v>32394</v>
      </c>
      <c r="X70" s="29">
        <f t="shared" si="68"/>
        <v>8.2801226999999979</v>
      </c>
      <c r="Z70" s="29">
        <f t="shared" si="65"/>
        <v>10.361553300000001</v>
      </c>
      <c r="AB70" s="43">
        <v>34.5</v>
      </c>
      <c r="AC70" s="37">
        <v>34.824300000000001</v>
      </c>
      <c r="AD70" s="37">
        <v>18.268899999999999</v>
      </c>
      <c r="AE70" s="37">
        <v>16.555399999999999</v>
      </c>
      <c r="AF70" s="39"/>
      <c r="AG70" s="39"/>
      <c r="AH70" s="39">
        <f t="shared" si="57"/>
        <v>4.7937593599999992</v>
      </c>
      <c r="AI70" s="39">
        <f t="shared" si="58"/>
        <v>3.2183697599999999</v>
      </c>
      <c r="AJ70" s="37">
        <v>12.6759</v>
      </c>
      <c r="AK70" s="37">
        <v>12.608000000000001</v>
      </c>
      <c r="AL70" s="37">
        <v>6.7900000000000002E-2</v>
      </c>
      <c r="AM70" s="39"/>
      <c r="AN70" s="39"/>
      <c r="AO70" s="39">
        <f t="shared" si="59"/>
        <v>3.3083391999999998</v>
      </c>
      <c r="AP70" s="39">
        <f t="shared" si="60"/>
        <v>1.319976E-2</v>
      </c>
      <c r="AQ70" s="79">
        <v>53081</v>
      </c>
      <c r="AR70" s="123">
        <f t="shared" si="96"/>
        <v>39</v>
      </c>
      <c r="AS70" s="130">
        <v>531</v>
      </c>
      <c r="AT70" s="131">
        <v>5.2</v>
      </c>
      <c r="AU70" s="131">
        <v>2.5</v>
      </c>
    </row>
    <row r="71" spans="1:47" x14ac:dyDescent="0.25">
      <c r="A71" s="1">
        <v>44251</v>
      </c>
      <c r="B71" s="13">
        <f t="shared" si="50"/>
        <v>6.1466033000000007</v>
      </c>
      <c r="C71" s="13">
        <f t="shared" si="61"/>
        <v>9.1214463000000006</v>
      </c>
      <c r="D71" s="13">
        <f t="shared" si="90"/>
        <v>4.7468592000000003</v>
      </c>
      <c r="E71" s="13">
        <f t="shared" si="91"/>
        <v>3.7119103999999998</v>
      </c>
      <c r="F71" s="13">
        <f t="shared" si="62"/>
        <v>8.4587696000000001</v>
      </c>
      <c r="G71" s="13">
        <f t="shared" si="92"/>
        <v>0</v>
      </c>
      <c r="H71" s="13">
        <f t="shared" si="93"/>
        <v>2.3121662999999999</v>
      </c>
      <c r="I71" s="13">
        <f t="shared" si="63"/>
        <v>2.3121662999999999</v>
      </c>
      <c r="J71" s="13">
        <f t="shared" si="94"/>
        <v>0</v>
      </c>
      <c r="K71" s="13">
        <f t="shared" si="95"/>
        <v>6.8092800000000002</v>
      </c>
      <c r="L71" s="13">
        <f t="shared" si="64"/>
        <v>6.8092800000000002</v>
      </c>
      <c r="M71" s="3">
        <v>24418</v>
      </c>
      <c r="N71" s="3">
        <v>14146</v>
      </c>
      <c r="O71" s="3">
        <v>38564</v>
      </c>
      <c r="P71" s="3">
        <v>0</v>
      </c>
      <c r="Q71" s="3">
        <v>38991</v>
      </c>
      <c r="R71" s="3">
        <v>38991</v>
      </c>
      <c r="S71" s="3">
        <v>0</v>
      </c>
      <c r="T71" s="3">
        <v>25950</v>
      </c>
      <c r="U71" s="3">
        <v>25950</v>
      </c>
      <c r="X71" s="29">
        <f t="shared" si="68"/>
        <v>6.1466033000000007</v>
      </c>
      <c r="Z71" s="29">
        <f t="shared" si="65"/>
        <v>9.1214463000000006</v>
      </c>
      <c r="AB71" s="43">
        <v>27.45</v>
      </c>
      <c r="AC71" s="37">
        <v>28.4727</v>
      </c>
      <c r="AD71" s="37">
        <v>13.8505</v>
      </c>
      <c r="AE71" s="37">
        <v>14.622199999999999</v>
      </c>
      <c r="AF71" s="39"/>
      <c r="AG71" s="39"/>
      <c r="AH71" s="39">
        <f t="shared" si="57"/>
        <v>3.6343711999999999</v>
      </c>
      <c r="AI71" s="39">
        <f t="shared" si="58"/>
        <v>2.8425556799999998</v>
      </c>
      <c r="AJ71" s="37">
        <v>3.4580000000000002</v>
      </c>
      <c r="AK71" s="37">
        <v>3.4211999999999998</v>
      </c>
      <c r="AL71" s="37">
        <v>3.6799999999999999E-2</v>
      </c>
      <c r="AM71" s="39"/>
      <c r="AN71" s="39"/>
      <c r="AO71" s="39">
        <f t="shared" si="59"/>
        <v>0.89772287999999989</v>
      </c>
      <c r="AP71" s="39">
        <f t="shared" si="60"/>
        <v>7.1539200000000002E-3</v>
      </c>
      <c r="AQ71" s="79">
        <v>53081</v>
      </c>
      <c r="AR71" s="123">
        <f t="shared" si="96"/>
        <v>0</v>
      </c>
      <c r="AS71" s="130">
        <v>541</v>
      </c>
      <c r="AT71" s="131">
        <v>6</v>
      </c>
      <c r="AU71" s="131">
        <v>1.8</v>
      </c>
    </row>
    <row r="72" spans="1:47" x14ac:dyDescent="0.25">
      <c r="A72" s="1">
        <v>44252</v>
      </c>
      <c r="B72" s="13">
        <f t="shared" si="50"/>
        <v>5.9485145000000017</v>
      </c>
      <c r="C72" s="13">
        <f t="shared" si="61"/>
        <v>8.214471099999999</v>
      </c>
      <c r="D72" s="13">
        <f t="shared" si="90"/>
        <v>4.234032</v>
      </c>
      <c r="E72" s="13">
        <f t="shared" si="91"/>
        <v>4.7292351999999998</v>
      </c>
      <c r="F72" s="13">
        <f t="shared" si="62"/>
        <v>8.9632672000000007</v>
      </c>
      <c r="G72" s="13">
        <f t="shared" si="92"/>
        <v>0</v>
      </c>
      <c r="H72" s="13">
        <f t="shared" si="93"/>
        <v>3.0147526999999994</v>
      </c>
      <c r="I72" s="13">
        <f t="shared" si="63"/>
        <v>3.0147526999999994</v>
      </c>
      <c r="J72" s="13">
        <f t="shared" si="94"/>
        <v>0</v>
      </c>
      <c r="K72" s="13">
        <f t="shared" si="95"/>
        <v>5.1997184000000001</v>
      </c>
      <c r="L72" s="13">
        <f t="shared" si="64"/>
        <v>5.1997184000000001</v>
      </c>
      <c r="M72" s="3">
        <v>21780</v>
      </c>
      <c r="N72" s="3">
        <v>18023</v>
      </c>
      <c r="O72" s="3">
        <v>39803</v>
      </c>
      <c r="P72" s="3">
        <v>0</v>
      </c>
      <c r="Q72" s="3">
        <v>50839</v>
      </c>
      <c r="R72" s="3">
        <v>50839</v>
      </c>
      <c r="S72" s="3">
        <v>0</v>
      </c>
      <c r="T72" s="3">
        <v>19816</v>
      </c>
      <c r="U72" s="3">
        <v>19816</v>
      </c>
      <c r="X72" s="29">
        <f t="shared" si="68"/>
        <v>5.9485145000000017</v>
      </c>
      <c r="Z72" s="29">
        <f t="shared" si="65"/>
        <v>8.214471099999999</v>
      </c>
      <c r="AB72" s="43">
        <v>29.29</v>
      </c>
      <c r="AC72" s="37">
        <v>31.0246</v>
      </c>
      <c r="AD72" s="37">
        <v>15.9514</v>
      </c>
      <c r="AE72" s="37">
        <v>15.0732</v>
      </c>
      <c r="AF72" s="39"/>
      <c r="AG72" s="39"/>
      <c r="AH72" s="39">
        <f t="shared" si="57"/>
        <v>4.1856473599999999</v>
      </c>
      <c r="AI72" s="39">
        <f t="shared" si="58"/>
        <v>2.9302300799999998</v>
      </c>
      <c r="AJ72" s="37">
        <v>3.2214</v>
      </c>
      <c r="AK72" s="37">
        <v>5.0299999999999997E-2</v>
      </c>
      <c r="AL72" s="37">
        <v>3.1711</v>
      </c>
      <c r="AM72" s="39"/>
      <c r="AN72" s="39"/>
      <c r="AO72" s="39">
        <f t="shared" si="59"/>
        <v>1.3198719999999999E-2</v>
      </c>
      <c r="AP72" s="39">
        <f t="shared" si="60"/>
        <v>0.61646184000000004</v>
      </c>
      <c r="AQ72" s="79">
        <v>53106</v>
      </c>
      <c r="AR72" s="123">
        <f t="shared" si="96"/>
        <v>25</v>
      </c>
      <c r="AS72" s="128">
        <v>560</v>
      </c>
      <c r="AT72" s="129">
        <v>6.2</v>
      </c>
      <c r="AU72" s="129">
        <v>2.2000000000000002</v>
      </c>
    </row>
    <row r="73" spans="1:47" x14ac:dyDescent="0.25">
      <c r="A73" s="1">
        <v>44253</v>
      </c>
      <c r="B73" s="13">
        <f t="shared" si="50"/>
        <v>5.2859575999999997</v>
      </c>
      <c r="C73" s="13">
        <f t="shared" si="61"/>
        <v>7.5842279999999995</v>
      </c>
      <c r="D73" s="13">
        <f t="shared" si="90"/>
        <v>4.4642016</v>
      </c>
      <c r="E73" s="13">
        <f t="shared" si="91"/>
        <v>3.0784767999999998</v>
      </c>
      <c r="F73" s="13">
        <f t="shared" si="62"/>
        <v>7.5426783999999998</v>
      </c>
      <c r="G73" s="13">
        <f t="shared" si="92"/>
        <v>0</v>
      </c>
      <c r="H73" s="13">
        <f t="shared" si="93"/>
        <v>2.2567208000000001</v>
      </c>
      <c r="I73" s="13">
        <f t="shared" si="63"/>
        <v>2.2567208000000001</v>
      </c>
      <c r="J73" s="13">
        <f t="shared" si="94"/>
        <v>0</v>
      </c>
      <c r="K73" s="13">
        <f t="shared" si="95"/>
        <v>5.3275071999999994</v>
      </c>
      <c r="L73" s="13">
        <f t="shared" si="64"/>
        <v>5.3275071999999994</v>
      </c>
      <c r="M73" s="3">
        <v>22964</v>
      </c>
      <c r="N73" s="3">
        <v>11732</v>
      </c>
      <c r="O73" s="3">
        <v>34696</v>
      </c>
      <c r="P73" s="3">
        <v>0</v>
      </c>
      <c r="Q73" s="3">
        <v>38056</v>
      </c>
      <c r="R73" s="3">
        <v>38056</v>
      </c>
      <c r="S73" s="3">
        <v>0</v>
      </c>
      <c r="T73" s="3">
        <v>20303</v>
      </c>
      <c r="U73" s="3">
        <v>20303</v>
      </c>
      <c r="X73" s="29">
        <f t="shared" si="68"/>
        <v>5.2859575999999997</v>
      </c>
      <c r="Z73" s="29">
        <f t="shared" si="65"/>
        <v>7.5842279999999995</v>
      </c>
      <c r="AB73" s="43">
        <v>24.83</v>
      </c>
      <c r="AC73" s="37">
        <v>26.537099999999999</v>
      </c>
      <c r="AD73" s="37">
        <v>9.9319000000000006</v>
      </c>
      <c r="AE73" s="37">
        <v>16.6052</v>
      </c>
      <c r="AF73" s="39"/>
      <c r="AG73" s="39"/>
      <c r="AH73" s="39">
        <f t="shared" si="57"/>
        <v>2.6061305600000004</v>
      </c>
      <c r="AI73" s="39">
        <f t="shared" si="58"/>
        <v>3.2280508800000001</v>
      </c>
      <c r="AJ73" s="37">
        <v>8.5799000000000003</v>
      </c>
      <c r="AK73" s="37">
        <v>7.5991</v>
      </c>
      <c r="AL73" s="37">
        <v>0.98080000000000001</v>
      </c>
      <c r="AM73" s="39"/>
      <c r="AN73" s="39"/>
      <c r="AO73" s="39">
        <f t="shared" si="59"/>
        <v>1.9940038399999997</v>
      </c>
      <c r="AP73" s="39">
        <f t="shared" si="60"/>
        <v>0.19066752000000001</v>
      </c>
      <c r="AQ73" s="79">
        <v>53185</v>
      </c>
      <c r="AR73" s="123">
        <f t="shared" si="96"/>
        <v>79</v>
      </c>
      <c r="AS73" s="128">
        <v>358</v>
      </c>
      <c r="AT73" s="129">
        <v>7.4</v>
      </c>
      <c r="AU73" s="129">
        <v>6.5</v>
      </c>
    </row>
    <row r="74" spans="1:47" x14ac:dyDescent="0.25">
      <c r="A74" s="1">
        <v>44254</v>
      </c>
      <c r="B74" s="13">
        <f t="shared" si="50"/>
        <v>6.5173323000000005</v>
      </c>
      <c r="C74" s="13">
        <f t="shared" si="61"/>
        <v>5.5965076999999992</v>
      </c>
      <c r="D74" s="13">
        <f t="shared" si="90"/>
        <v>3.3677855999999999</v>
      </c>
      <c r="E74" s="13">
        <f t="shared" si="91"/>
        <v>4.5996096</v>
      </c>
      <c r="F74" s="13">
        <f t="shared" si="62"/>
        <v>7.9673952000000003</v>
      </c>
      <c r="G74" s="13">
        <f t="shared" si="92"/>
        <v>0</v>
      </c>
      <c r="H74" s="13">
        <f t="shared" si="93"/>
        <v>1.4500628999999998</v>
      </c>
      <c r="I74" s="13">
        <f t="shared" si="63"/>
        <v>1.4500628999999998</v>
      </c>
      <c r="J74" s="13">
        <f t="shared" si="94"/>
        <v>0</v>
      </c>
      <c r="K74" s="13">
        <f t="shared" si="95"/>
        <v>4.1464447999999994</v>
      </c>
      <c r="L74" s="13">
        <f t="shared" si="64"/>
        <v>4.1464447999999994</v>
      </c>
      <c r="M74" s="3">
        <v>17324</v>
      </c>
      <c r="N74" s="3">
        <v>17529</v>
      </c>
      <c r="O74" s="3">
        <v>34853</v>
      </c>
      <c r="P74" s="3">
        <v>0</v>
      </c>
      <c r="Q74" s="3">
        <v>24453</v>
      </c>
      <c r="R74" s="3">
        <v>24453</v>
      </c>
      <c r="S74" s="3">
        <v>0</v>
      </c>
      <c r="T74" s="3">
        <v>15802</v>
      </c>
      <c r="U74" s="3">
        <v>15802</v>
      </c>
      <c r="X74" s="29">
        <f t="shared" si="68"/>
        <v>6.5173323000000005</v>
      </c>
      <c r="Z74" s="29">
        <f t="shared" si="65"/>
        <v>5.5965076999999992</v>
      </c>
      <c r="AB74" s="43">
        <v>27.7</v>
      </c>
      <c r="AC74" s="37">
        <v>28.1005</v>
      </c>
      <c r="AD74" s="37">
        <v>17.831700000000001</v>
      </c>
      <c r="AE74" s="37">
        <v>10.268800000000001</v>
      </c>
      <c r="AF74" s="39"/>
      <c r="AG74" s="39"/>
      <c r="AH74" s="39">
        <f t="shared" si="57"/>
        <v>4.6790380800000007</v>
      </c>
      <c r="AI74" s="39">
        <f t="shared" si="58"/>
        <v>1.9962547200000003</v>
      </c>
      <c r="AJ74" s="37">
        <v>2.5891999999999999</v>
      </c>
      <c r="AK74" s="37">
        <v>2.5522999999999998</v>
      </c>
      <c r="AL74" s="37">
        <v>3.6900000000000002E-2</v>
      </c>
      <c r="AM74" s="39"/>
      <c r="AN74" s="39"/>
      <c r="AO74" s="39">
        <f t="shared" si="59"/>
        <v>0.66972351999999991</v>
      </c>
      <c r="AP74" s="39">
        <f t="shared" si="60"/>
        <v>7.173360000000001E-3</v>
      </c>
      <c r="AQ74" s="79">
        <v>53231</v>
      </c>
      <c r="AR74" s="123">
        <f t="shared" si="96"/>
        <v>46</v>
      </c>
      <c r="AS74" s="128">
        <v>229</v>
      </c>
      <c r="AT74" s="129">
        <v>6.8</v>
      </c>
      <c r="AU74" s="129">
        <v>22</v>
      </c>
    </row>
    <row r="75" spans="1:47" ht="15.75" thickBot="1" x14ac:dyDescent="0.3">
      <c r="A75" s="10">
        <v>44255</v>
      </c>
      <c r="B75" s="25">
        <f t="shared" si="50"/>
        <v>12.197426399999999</v>
      </c>
      <c r="C75" s="25">
        <f t="shared" si="61"/>
        <v>9.4929327999999984</v>
      </c>
      <c r="D75" s="25">
        <f t="shared" si="90"/>
        <v>6.0961896000000007</v>
      </c>
      <c r="E75" s="25">
        <f t="shared" si="91"/>
        <v>7.4020415999999996</v>
      </c>
      <c r="F75" s="25">
        <f t="shared" si="62"/>
        <v>13.498231199999999</v>
      </c>
      <c r="G75" s="25">
        <f t="shared" si="92"/>
        <v>0</v>
      </c>
      <c r="H75" s="25">
        <f t="shared" si="93"/>
        <v>1.3008047999999999</v>
      </c>
      <c r="I75" s="25">
        <f t="shared" si="63"/>
        <v>1.3008047999999999</v>
      </c>
      <c r="J75" s="25">
        <f t="shared" si="94"/>
        <v>0</v>
      </c>
      <c r="K75" s="25">
        <f t="shared" si="95"/>
        <v>8.1921279999999985</v>
      </c>
      <c r="L75" s="25">
        <f t="shared" si="64"/>
        <v>8.1921279999999985</v>
      </c>
      <c r="M75" s="11">
        <v>31359</v>
      </c>
      <c r="N75" s="11">
        <v>28209</v>
      </c>
      <c r="O75" s="11">
        <v>59568</v>
      </c>
      <c r="P75" s="11">
        <v>0</v>
      </c>
      <c r="Q75" s="11">
        <v>21936</v>
      </c>
      <c r="R75" s="11">
        <v>21936</v>
      </c>
      <c r="S75" s="11">
        <v>0</v>
      </c>
      <c r="T75" s="11">
        <v>31220</v>
      </c>
      <c r="U75" s="11">
        <v>31220</v>
      </c>
      <c r="V75" s="4"/>
      <c r="W75" s="4"/>
      <c r="X75" s="87">
        <f t="shared" si="68"/>
        <v>12.197426399999999</v>
      </c>
      <c r="Y75" s="4"/>
      <c r="Z75" s="87">
        <f t="shared" si="65"/>
        <v>9.4929327999999984</v>
      </c>
      <c r="AA75" s="4"/>
      <c r="AB75" s="88">
        <v>44.89</v>
      </c>
      <c r="AC75" s="38">
        <v>46.586500000000001</v>
      </c>
      <c r="AD75" s="38">
        <v>29.857700000000001</v>
      </c>
      <c r="AE75" s="38">
        <v>16.7288</v>
      </c>
      <c r="AF75" s="25"/>
      <c r="AG75" s="25"/>
      <c r="AH75" s="25">
        <f t="shared" si="57"/>
        <v>7.8346604800000001</v>
      </c>
      <c r="AI75" s="25">
        <f t="shared" si="58"/>
        <v>3.2520787200000001</v>
      </c>
      <c r="AJ75" s="38">
        <v>17.733000000000001</v>
      </c>
      <c r="AK75" s="38">
        <v>10.162000000000001</v>
      </c>
      <c r="AL75" s="38">
        <v>7.5709999999999997</v>
      </c>
      <c r="AM75" s="25"/>
      <c r="AN75" s="25"/>
      <c r="AO75" s="25">
        <f t="shared" si="59"/>
        <v>2.6665088000000003</v>
      </c>
      <c r="AP75" s="25">
        <f t="shared" si="60"/>
        <v>1.4718024000000001</v>
      </c>
      <c r="AQ75" s="86">
        <v>53270</v>
      </c>
      <c r="AR75" s="124">
        <f t="shared" si="96"/>
        <v>39</v>
      </c>
      <c r="AS75" s="134">
        <v>320</v>
      </c>
      <c r="AT75" s="135">
        <v>3.8</v>
      </c>
      <c r="AU75" s="135">
        <v>13.3</v>
      </c>
    </row>
    <row r="76" spans="1:47" x14ac:dyDescent="0.25">
      <c r="A76" s="12">
        <v>44256</v>
      </c>
      <c r="B76" s="13">
        <f t="shared" si="50"/>
        <v>9.7535034000000014</v>
      </c>
      <c r="C76" s="13">
        <f t="shared" ref="C76:C106" si="97">L76+I76</f>
        <v>13.586219799999999</v>
      </c>
      <c r="D76" s="13">
        <f t="shared" si="90"/>
        <v>6.0019056000000006</v>
      </c>
      <c r="E76" s="13">
        <f t="shared" si="91"/>
        <v>5.4873088000000001</v>
      </c>
      <c r="F76" s="13">
        <f t="shared" si="62"/>
        <v>11.489214400000002</v>
      </c>
      <c r="G76" s="13">
        <f t="shared" si="92"/>
        <v>0</v>
      </c>
      <c r="H76" s="13">
        <f t="shared" si="93"/>
        <v>1.735711</v>
      </c>
      <c r="I76" s="13">
        <f t="shared" si="63"/>
        <v>1.735711</v>
      </c>
      <c r="J76" s="13">
        <f t="shared" si="94"/>
        <v>0</v>
      </c>
      <c r="K76" s="13">
        <f t="shared" si="95"/>
        <v>11.850508799999998</v>
      </c>
      <c r="L76" s="13">
        <f t="shared" si="64"/>
        <v>11.850508799999998</v>
      </c>
      <c r="M76" s="14">
        <v>30874</v>
      </c>
      <c r="N76" s="14">
        <v>20912</v>
      </c>
      <c r="O76" s="14">
        <v>51786</v>
      </c>
      <c r="P76" s="14">
        <v>0</v>
      </c>
      <c r="Q76" s="14">
        <v>29270</v>
      </c>
      <c r="R76" s="14">
        <v>29270</v>
      </c>
      <c r="S76" s="14">
        <v>0</v>
      </c>
      <c r="T76" s="14">
        <v>45162</v>
      </c>
      <c r="U76" s="14">
        <v>45162</v>
      </c>
      <c r="X76" s="29">
        <f t="shared" si="68"/>
        <v>9.7535034000000014</v>
      </c>
      <c r="Z76" s="29">
        <f t="shared" si="65"/>
        <v>13.586219799999999</v>
      </c>
      <c r="AB76" s="43">
        <v>40.909999999999997</v>
      </c>
      <c r="AC76" s="37">
        <v>41.4178</v>
      </c>
      <c r="AD76" s="37">
        <v>22.924499999999998</v>
      </c>
      <c r="AE76" s="37">
        <v>18.493300000000001</v>
      </c>
      <c r="AF76" s="39"/>
      <c r="AG76" s="39"/>
      <c r="AH76" s="39">
        <f t="shared" si="57"/>
        <v>6.0153887999999993</v>
      </c>
      <c r="AI76" s="39">
        <f t="shared" si="58"/>
        <v>3.5950975200000004</v>
      </c>
      <c r="AJ76" s="37">
        <v>28.111499999999999</v>
      </c>
      <c r="AK76" s="37">
        <v>24.960999999999999</v>
      </c>
      <c r="AL76" s="37">
        <v>3.1505000000000001</v>
      </c>
      <c r="AM76" s="39"/>
      <c r="AN76" s="39"/>
      <c r="AO76" s="39">
        <f t="shared" si="59"/>
        <v>6.5497663999999993</v>
      </c>
      <c r="AP76" s="39">
        <f t="shared" si="60"/>
        <v>0.61245720000000003</v>
      </c>
      <c r="AQ76" s="79">
        <v>53357</v>
      </c>
      <c r="AR76" s="123">
        <f t="shared" si="96"/>
        <v>87</v>
      </c>
      <c r="AS76" s="130">
        <v>533</v>
      </c>
      <c r="AT76" s="131">
        <v>2.9</v>
      </c>
      <c r="AU76" s="131">
        <v>3.2</v>
      </c>
    </row>
    <row r="77" spans="1:47" x14ac:dyDescent="0.25">
      <c r="A77" s="1">
        <v>44257</v>
      </c>
      <c r="B77" s="13">
        <f t="shared" si="50"/>
        <v>6.1180251000000005</v>
      </c>
      <c r="C77" s="13">
        <f t="shared" si="97"/>
        <v>10.609314899999999</v>
      </c>
      <c r="D77" s="13">
        <f t="shared" si="90"/>
        <v>5.8718520000000005</v>
      </c>
      <c r="E77" s="13">
        <f t="shared" si="91"/>
        <v>2.8504511999999997</v>
      </c>
      <c r="F77" s="13">
        <f t="shared" si="62"/>
        <v>8.7223032000000007</v>
      </c>
      <c r="G77" s="13">
        <f t="shared" si="92"/>
        <v>0</v>
      </c>
      <c r="H77" s="13">
        <f t="shared" si="93"/>
        <v>2.6042781000000002</v>
      </c>
      <c r="I77" s="13">
        <f t="shared" si="63"/>
        <v>2.6042781000000002</v>
      </c>
      <c r="J77" s="13">
        <f t="shared" si="94"/>
        <v>0</v>
      </c>
      <c r="K77" s="13">
        <f t="shared" si="95"/>
        <v>8.0050367999999992</v>
      </c>
      <c r="L77" s="13">
        <f t="shared" si="64"/>
        <v>8.0050367999999992</v>
      </c>
      <c r="M77" s="3">
        <v>30205</v>
      </c>
      <c r="N77" s="3">
        <v>10863</v>
      </c>
      <c r="O77" s="3">
        <v>41068</v>
      </c>
      <c r="P77" s="3">
        <v>0</v>
      </c>
      <c r="Q77" s="3">
        <v>43917</v>
      </c>
      <c r="R77" s="3">
        <v>43917</v>
      </c>
      <c r="S77" s="3">
        <v>0</v>
      </c>
      <c r="T77" s="3">
        <v>30507</v>
      </c>
      <c r="U77" s="3">
        <v>30507</v>
      </c>
      <c r="X77" s="29">
        <f t="shared" si="68"/>
        <v>6.1180251000000005</v>
      </c>
      <c r="Z77" s="29">
        <f t="shared" si="65"/>
        <v>10.609314899999999</v>
      </c>
      <c r="AB77" s="43">
        <v>34.51</v>
      </c>
      <c r="AC77" s="37">
        <v>33.345100000000002</v>
      </c>
      <c r="AD77" s="37">
        <v>11.3644</v>
      </c>
      <c r="AE77" s="37">
        <v>21.980699999999999</v>
      </c>
      <c r="AF77" s="39"/>
      <c r="AG77" s="39"/>
      <c r="AH77" s="39">
        <f t="shared" si="57"/>
        <v>2.9820185599999998</v>
      </c>
      <c r="AI77" s="39">
        <f t="shared" si="58"/>
        <v>4.2730480799999997</v>
      </c>
      <c r="AJ77" s="37">
        <v>15.981199999999999</v>
      </c>
      <c r="AK77" s="37">
        <v>12.516999999999999</v>
      </c>
      <c r="AL77" s="37">
        <v>3.4641999999999999</v>
      </c>
      <c r="AM77" s="39"/>
      <c r="AN77" s="39"/>
      <c r="AO77" s="39">
        <f t="shared" si="59"/>
        <v>3.2844607999999993</v>
      </c>
      <c r="AP77" s="39">
        <f t="shared" si="60"/>
        <v>0.67344048000000001</v>
      </c>
      <c r="AQ77" s="79">
        <v>53423</v>
      </c>
      <c r="AR77" s="123">
        <f t="shared" si="96"/>
        <v>66</v>
      </c>
      <c r="AS77" s="128">
        <v>516</v>
      </c>
      <c r="AT77" s="129">
        <v>4.4000000000000004</v>
      </c>
      <c r="AU77" s="129">
        <v>2.2000000000000002</v>
      </c>
    </row>
    <row r="78" spans="1:47" x14ac:dyDescent="0.25">
      <c r="A78" s="1">
        <v>44258</v>
      </c>
      <c r="B78" s="13">
        <f t="shared" si="50"/>
        <v>8.8956015999999991</v>
      </c>
      <c r="C78" s="13">
        <f t="shared" si="97"/>
        <v>5.7077023999999996</v>
      </c>
      <c r="D78" s="13">
        <f t="shared" si="90"/>
        <v>4.2437519999999997</v>
      </c>
      <c r="E78" s="13">
        <f t="shared" si="91"/>
        <v>5.5683903999999993</v>
      </c>
      <c r="F78" s="13">
        <f t="shared" si="62"/>
        <v>9.812142399999999</v>
      </c>
      <c r="G78" s="13">
        <f t="shared" si="92"/>
        <v>0</v>
      </c>
      <c r="H78" s="13">
        <f t="shared" si="93"/>
        <v>0.91654080000000004</v>
      </c>
      <c r="I78" s="13">
        <f t="shared" si="63"/>
        <v>0.91654080000000004</v>
      </c>
      <c r="J78" s="13">
        <f t="shared" si="94"/>
        <v>0</v>
      </c>
      <c r="K78" s="13">
        <f t="shared" si="95"/>
        <v>4.7911615999999997</v>
      </c>
      <c r="L78" s="13">
        <f t="shared" si="64"/>
        <v>4.7911615999999997</v>
      </c>
      <c r="M78" s="3">
        <v>21830</v>
      </c>
      <c r="N78" s="3">
        <v>21221</v>
      </c>
      <c r="O78" s="3">
        <v>43051</v>
      </c>
      <c r="P78" s="3">
        <v>0</v>
      </c>
      <c r="Q78" s="3">
        <v>15456</v>
      </c>
      <c r="R78" s="3">
        <v>15456</v>
      </c>
      <c r="S78" s="3">
        <v>0</v>
      </c>
      <c r="T78" s="3">
        <v>18259</v>
      </c>
      <c r="U78" s="3">
        <v>18259</v>
      </c>
      <c r="X78" s="29">
        <f t="shared" si="68"/>
        <v>8.8956015999999991</v>
      </c>
      <c r="Z78" s="29">
        <f t="shared" si="65"/>
        <v>5.7077023999999996</v>
      </c>
      <c r="AB78" s="43">
        <v>37.450000000000003</v>
      </c>
      <c r="AC78" s="37">
        <v>38.1477</v>
      </c>
      <c r="AD78" s="37">
        <v>22.609000000000002</v>
      </c>
      <c r="AE78" s="37">
        <v>15.5387</v>
      </c>
      <c r="AF78" s="39"/>
      <c r="AG78" s="39"/>
      <c r="AH78" s="39">
        <f t="shared" si="57"/>
        <v>5.9326016000000008</v>
      </c>
      <c r="AI78" s="39">
        <f t="shared" si="58"/>
        <v>3.0207232800000003</v>
      </c>
      <c r="AJ78" s="37">
        <v>1.3176000000000001</v>
      </c>
      <c r="AK78" s="37">
        <v>0.44629999999999997</v>
      </c>
      <c r="AL78" s="37">
        <v>0.87129999999999996</v>
      </c>
      <c r="AM78" s="39"/>
      <c r="AN78" s="39"/>
      <c r="AO78" s="39">
        <f t="shared" si="59"/>
        <v>0.11710911999999998</v>
      </c>
      <c r="AP78" s="39">
        <f t="shared" si="60"/>
        <v>0.16938072000000001</v>
      </c>
      <c r="AQ78" s="79">
        <v>53423</v>
      </c>
      <c r="AR78" s="123">
        <f t="shared" si="96"/>
        <v>0</v>
      </c>
      <c r="AS78" s="128">
        <v>0</v>
      </c>
      <c r="AT78" s="129">
        <v>4.5999999999999996</v>
      </c>
      <c r="AU78" s="129">
        <v>1.4</v>
      </c>
    </row>
    <row r="79" spans="1:47" x14ac:dyDescent="0.25">
      <c r="A79" s="1">
        <v>44259</v>
      </c>
      <c r="B79" s="13">
        <f t="shared" si="50"/>
        <v>6.4653485000000011</v>
      </c>
      <c r="C79" s="13">
        <f t="shared" si="97"/>
        <v>8.2126474999999992</v>
      </c>
      <c r="D79" s="13">
        <f t="shared" si="90"/>
        <v>4.5965880000000006</v>
      </c>
      <c r="E79" s="13">
        <f t="shared" si="91"/>
        <v>3.7793471999999997</v>
      </c>
      <c r="F79" s="13">
        <f t="shared" si="62"/>
        <v>8.3759352000000007</v>
      </c>
      <c r="G79" s="13">
        <f t="shared" si="92"/>
        <v>0</v>
      </c>
      <c r="H79" s="13">
        <f t="shared" si="93"/>
        <v>1.9105866999999999</v>
      </c>
      <c r="I79" s="13">
        <f t="shared" si="63"/>
        <v>1.9105866999999999</v>
      </c>
      <c r="J79" s="13">
        <f t="shared" si="94"/>
        <v>0</v>
      </c>
      <c r="K79" s="13">
        <f t="shared" si="95"/>
        <v>6.3020607999999996</v>
      </c>
      <c r="L79" s="13">
        <f t="shared" si="64"/>
        <v>6.3020607999999996</v>
      </c>
      <c r="M79" s="3">
        <v>23645</v>
      </c>
      <c r="N79" s="3">
        <v>14403</v>
      </c>
      <c r="O79" s="3">
        <v>38048</v>
      </c>
      <c r="P79" s="3">
        <v>0</v>
      </c>
      <c r="Q79" s="3">
        <v>32219</v>
      </c>
      <c r="R79" s="3">
        <v>32219</v>
      </c>
      <c r="S79" s="3">
        <v>0</v>
      </c>
      <c r="T79" s="3">
        <v>24017</v>
      </c>
      <c r="U79" s="3">
        <v>24017</v>
      </c>
      <c r="X79" s="29">
        <f t="shared" ref="X79:X135" si="98">F79-I79+W79</f>
        <v>6.4653485000000011</v>
      </c>
      <c r="Z79" s="29">
        <f t="shared" si="65"/>
        <v>8.2126474999999992</v>
      </c>
      <c r="AB79" s="43">
        <v>24.79</v>
      </c>
      <c r="AC79" s="37">
        <v>24.71</v>
      </c>
      <c r="AD79" s="37">
        <v>7.6858000000000004</v>
      </c>
      <c r="AE79" s="37">
        <v>17.0242</v>
      </c>
      <c r="AF79" s="39"/>
      <c r="AG79" s="39"/>
      <c r="AH79" s="39">
        <f t="shared" si="57"/>
        <v>2.0167539199999998</v>
      </c>
      <c r="AI79" s="39">
        <f t="shared" si="58"/>
        <v>3.3095044800000006</v>
      </c>
      <c r="AJ79" s="37">
        <v>9.6784999999999997</v>
      </c>
      <c r="AK79" s="37">
        <v>9.2423000000000002</v>
      </c>
      <c r="AL79" s="37">
        <v>0.43619999999999998</v>
      </c>
      <c r="AM79" s="39"/>
      <c r="AN79" s="39"/>
      <c r="AO79" s="39">
        <f t="shared" si="59"/>
        <v>2.4251795199999999</v>
      </c>
      <c r="AP79" s="39">
        <f t="shared" si="60"/>
        <v>8.4797280000000003E-2</v>
      </c>
      <c r="AQ79" s="79">
        <v>53524</v>
      </c>
      <c r="AR79" s="123">
        <f t="shared" si="96"/>
        <v>101</v>
      </c>
      <c r="AS79" s="128">
        <v>267</v>
      </c>
      <c r="AT79" s="129">
        <v>7.3</v>
      </c>
      <c r="AU79" s="129">
        <v>7.6</v>
      </c>
    </row>
    <row r="80" spans="1:47" x14ac:dyDescent="0.25">
      <c r="A80" s="1">
        <v>44260</v>
      </c>
      <c r="B80" s="13">
        <f t="shared" si="50"/>
        <v>16.158773699999998</v>
      </c>
      <c r="C80" s="13">
        <f t="shared" si="97"/>
        <v>4.2387910999999994</v>
      </c>
      <c r="D80" s="13">
        <f t="shared" si="90"/>
        <v>9.8700767999999997</v>
      </c>
      <c r="E80" s="13">
        <f t="shared" si="91"/>
        <v>6.9921727999999987</v>
      </c>
      <c r="F80" s="13">
        <f t="shared" si="62"/>
        <v>16.862249599999998</v>
      </c>
      <c r="G80" s="13">
        <f t="shared" si="92"/>
        <v>0</v>
      </c>
      <c r="H80" s="13">
        <f t="shared" si="93"/>
        <v>0.70347589999999993</v>
      </c>
      <c r="I80" s="13">
        <f t="shared" si="63"/>
        <v>0.70347589999999993</v>
      </c>
      <c r="J80" s="13">
        <f t="shared" si="94"/>
        <v>0</v>
      </c>
      <c r="K80" s="13">
        <f t="shared" si="95"/>
        <v>3.5353151999999994</v>
      </c>
      <c r="L80" s="13">
        <f t="shared" si="64"/>
        <v>3.5353151999999994</v>
      </c>
      <c r="M80" s="3">
        <v>50772</v>
      </c>
      <c r="N80" s="3">
        <v>26647</v>
      </c>
      <c r="O80" s="3">
        <v>77419</v>
      </c>
      <c r="P80" s="3">
        <v>0</v>
      </c>
      <c r="Q80" s="3">
        <v>11863</v>
      </c>
      <c r="R80" s="3">
        <v>11863</v>
      </c>
      <c r="S80" s="3">
        <v>0</v>
      </c>
      <c r="T80" s="3">
        <v>13473</v>
      </c>
      <c r="U80" s="3">
        <v>13473</v>
      </c>
      <c r="X80" s="29">
        <f t="shared" si="98"/>
        <v>16.158773699999998</v>
      </c>
      <c r="Z80" s="29">
        <f t="shared" ref="Z80:Z137" si="99">I80+L80</f>
        <v>4.2387910999999994</v>
      </c>
      <c r="AB80" s="43">
        <v>32.770000000000003</v>
      </c>
      <c r="AC80" s="37">
        <v>32.716700000000003</v>
      </c>
      <c r="AD80" s="37">
        <v>17.051300000000001</v>
      </c>
      <c r="AE80" s="37">
        <v>15.6654</v>
      </c>
      <c r="AF80" s="39"/>
      <c r="AG80" s="39"/>
      <c r="AH80" s="39">
        <f t="shared" si="57"/>
        <v>4.4742611199999995</v>
      </c>
      <c r="AI80" s="39">
        <f t="shared" si="58"/>
        <v>3.0453537600000002</v>
      </c>
      <c r="AJ80" s="37">
        <v>30.627199999999998</v>
      </c>
      <c r="AK80" s="37">
        <v>3.6661999999999999</v>
      </c>
      <c r="AL80" s="37">
        <v>26.960999999999999</v>
      </c>
      <c r="AM80" s="39"/>
      <c r="AN80" s="39"/>
      <c r="AO80" s="39">
        <f t="shared" si="59"/>
        <v>0.96201088000000001</v>
      </c>
      <c r="AP80" s="39">
        <f t="shared" si="60"/>
        <v>5.2412184000000002</v>
      </c>
      <c r="AQ80" s="79">
        <v>53584</v>
      </c>
      <c r="AR80" s="123">
        <f t="shared" si="96"/>
        <v>60</v>
      </c>
      <c r="AS80" s="128">
        <v>46</v>
      </c>
      <c r="AT80" s="129">
        <v>5.7</v>
      </c>
      <c r="AU80" s="129">
        <v>12.2</v>
      </c>
    </row>
    <row r="81" spans="1:47" x14ac:dyDescent="0.25">
      <c r="A81" s="1">
        <v>44261</v>
      </c>
      <c r="B81" s="13">
        <f t="shared" ref="B81:B105" si="100">F81-I81</f>
        <v>9.2957093000000004</v>
      </c>
      <c r="C81" s="13">
        <f t="shared" si="97"/>
        <v>9.401717099999999</v>
      </c>
      <c r="D81" s="13">
        <f t="shared" ref="D81:D106" si="101">M81*$BA$4/100000</f>
        <v>7.8920568000000006</v>
      </c>
      <c r="E81" s="13">
        <f t="shared" ref="E81:E106" si="102">N81*$BA$3/100000</f>
        <v>3.8118847999999996</v>
      </c>
      <c r="F81" s="13">
        <f t="shared" si="62"/>
        <v>11.7039416</v>
      </c>
      <c r="G81" s="13">
        <f t="shared" ref="G81:G106" si="103">P81*$BB$4/100000</f>
        <v>0</v>
      </c>
      <c r="H81" s="13">
        <f t="shared" ref="H81:H106" si="104">Q81*$BB$3/100000</f>
        <v>2.4082322999999999</v>
      </c>
      <c r="I81" s="13">
        <f t="shared" si="63"/>
        <v>2.4082322999999999</v>
      </c>
      <c r="J81" s="13">
        <f t="shared" ref="J81:J106" si="105">S81*$BA$4/100000</f>
        <v>0</v>
      </c>
      <c r="K81" s="13">
        <f t="shared" ref="K81:K106" si="106">T81*$BA$3/100000</f>
        <v>6.9934848000000001</v>
      </c>
      <c r="L81" s="13">
        <f t="shared" si="64"/>
        <v>6.9934848000000001</v>
      </c>
      <c r="M81" s="3">
        <v>40597</v>
      </c>
      <c r="N81" s="3">
        <v>14527</v>
      </c>
      <c r="O81" s="3">
        <v>55124</v>
      </c>
      <c r="P81" s="3">
        <v>0</v>
      </c>
      <c r="Q81" s="3">
        <v>40611</v>
      </c>
      <c r="R81" s="3">
        <v>40611</v>
      </c>
      <c r="S81" s="3">
        <v>0</v>
      </c>
      <c r="T81" s="3">
        <v>26652</v>
      </c>
      <c r="U81" s="3">
        <v>26652</v>
      </c>
      <c r="X81" s="29">
        <f t="shared" si="98"/>
        <v>9.2957093000000004</v>
      </c>
      <c r="Z81" s="29">
        <f t="shared" si="99"/>
        <v>9.401717099999999</v>
      </c>
      <c r="AB81" s="43">
        <v>38.58</v>
      </c>
      <c r="AC81" s="37">
        <v>39.203000000000003</v>
      </c>
      <c r="AD81" s="37">
        <v>20.962900000000001</v>
      </c>
      <c r="AE81" s="37">
        <v>18.240100000000002</v>
      </c>
      <c r="AF81" s="39"/>
      <c r="AG81" s="39"/>
      <c r="AH81" s="39">
        <f t="shared" ref="AH81:AH144" si="107">AD81*$BA$3/100</f>
        <v>5.5006649599999999</v>
      </c>
      <c r="AI81" s="39">
        <f t="shared" ref="AI81:AI144" si="108">AE81*$BA$4/100</f>
        <v>3.5458754400000005</v>
      </c>
      <c r="AJ81" s="37">
        <v>33.4221</v>
      </c>
      <c r="AK81" s="37">
        <v>6.4260999999999999</v>
      </c>
      <c r="AL81" s="37">
        <v>26.995999999999999</v>
      </c>
      <c r="AM81" s="39"/>
      <c r="AN81" s="39"/>
      <c r="AO81" s="39">
        <f t="shared" ref="AO81:AO144" si="109">AK81*$BA$3/100</f>
        <v>1.6862086399999998</v>
      </c>
      <c r="AP81" s="39">
        <f t="shared" ref="AP81:AP144" si="110">AL81*$BA$4/100</f>
        <v>5.2480224</v>
      </c>
      <c r="AQ81" s="79">
        <v>53850</v>
      </c>
      <c r="AR81" s="123">
        <f t="shared" si="96"/>
        <v>266</v>
      </c>
      <c r="AS81" s="128">
        <v>403</v>
      </c>
      <c r="AT81" s="129">
        <v>3.1</v>
      </c>
      <c r="AU81" s="129">
        <v>15.8</v>
      </c>
    </row>
    <row r="82" spans="1:47" x14ac:dyDescent="0.25">
      <c r="A82" s="1">
        <v>44262</v>
      </c>
      <c r="B82" s="13">
        <f t="shared" si="100"/>
        <v>12.7483868</v>
      </c>
      <c r="C82" s="13">
        <f t="shared" si="97"/>
        <v>11.5560212</v>
      </c>
      <c r="D82" s="13">
        <f t="shared" si="101"/>
        <v>9.7981488000000017</v>
      </c>
      <c r="E82" s="13">
        <f t="shared" si="102"/>
        <v>4.1241407999999993</v>
      </c>
      <c r="F82" s="13">
        <f t="shared" ref="F82:F106" si="111">D82+E82</f>
        <v>13.922289600000001</v>
      </c>
      <c r="G82" s="13">
        <f t="shared" si="103"/>
        <v>0</v>
      </c>
      <c r="H82" s="13">
        <f t="shared" si="104"/>
        <v>1.1739028</v>
      </c>
      <c r="I82" s="13">
        <f t="shared" ref="I82:I106" si="112">G82+H82</f>
        <v>1.1739028</v>
      </c>
      <c r="J82" s="13">
        <f t="shared" si="105"/>
        <v>0</v>
      </c>
      <c r="K82" s="13">
        <f t="shared" si="106"/>
        <v>10.3821184</v>
      </c>
      <c r="L82" s="13">
        <f t="shared" ref="L82:L106" si="113">J82+K82</f>
        <v>10.3821184</v>
      </c>
      <c r="M82" s="3">
        <v>50402</v>
      </c>
      <c r="N82" s="3">
        <v>15717</v>
      </c>
      <c r="O82" s="3">
        <v>66119</v>
      </c>
      <c r="P82" s="3">
        <v>0</v>
      </c>
      <c r="Q82" s="3">
        <v>19796</v>
      </c>
      <c r="R82" s="3">
        <v>19796</v>
      </c>
      <c r="S82" s="3">
        <v>0</v>
      </c>
      <c r="T82" s="3">
        <v>39566</v>
      </c>
      <c r="U82" s="3">
        <v>39566</v>
      </c>
      <c r="X82" s="29">
        <f t="shared" si="98"/>
        <v>12.7483868</v>
      </c>
      <c r="Z82" s="29">
        <f t="shared" si="99"/>
        <v>11.5560212</v>
      </c>
      <c r="AB82" s="43">
        <v>34.04</v>
      </c>
      <c r="AC82" s="37">
        <v>34.018799999999999</v>
      </c>
      <c r="AD82" s="37">
        <v>9.4481999999999999</v>
      </c>
      <c r="AE82" s="37">
        <v>24.570599999999999</v>
      </c>
      <c r="AF82" s="39"/>
      <c r="AG82" s="39"/>
      <c r="AH82" s="39">
        <f t="shared" si="107"/>
        <v>2.47920768</v>
      </c>
      <c r="AI82" s="39">
        <f t="shared" si="108"/>
        <v>4.7765246399999999</v>
      </c>
      <c r="AJ82" s="37">
        <v>29.8873</v>
      </c>
      <c r="AK82" s="37">
        <v>25.587800000000001</v>
      </c>
      <c r="AL82" s="37">
        <v>4.2995000000000001</v>
      </c>
      <c r="AM82" s="39"/>
      <c r="AN82" s="39"/>
      <c r="AO82" s="39">
        <f t="shared" si="109"/>
        <v>6.71423872</v>
      </c>
      <c r="AP82" s="39">
        <f t="shared" si="110"/>
        <v>0.83582280000000009</v>
      </c>
      <c r="AQ82" s="79">
        <v>53850</v>
      </c>
      <c r="AR82" s="123">
        <f t="shared" si="96"/>
        <v>0</v>
      </c>
      <c r="AS82" s="130">
        <v>173</v>
      </c>
      <c r="AT82" s="131">
        <v>4.4000000000000004</v>
      </c>
      <c r="AU82" s="131">
        <v>3.6</v>
      </c>
    </row>
    <row r="83" spans="1:47" x14ac:dyDescent="0.25">
      <c r="A83" s="1">
        <v>44263</v>
      </c>
      <c r="B83" s="13">
        <f t="shared" si="100"/>
        <v>6.0657978000000004</v>
      </c>
      <c r="C83" s="13">
        <f t="shared" si="97"/>
        <v>10.761590200000001</v>
      </c>
      <c r="D83" s="13">
        <f t="shared" si="101"/>
        <v>5.1432408000000001</v>
      </c>
      <c r="E83" s="13">
        <f t="shared" si="102"/>
        <v>3.8675135999999997</v>
      </c>
      <c r="F83" s="13">
        <f t="shared" si="111"/>
        <v>9.0107543999999997</v>
      </c>
      <c r="G83" s="13">
        <f t="shared" si="103"/>
        <v>0</v>
      </c>
      <c r="H83" s="13">
        <f t="shared" si="104"/>
        <v>2.9449565999999998</v>
      </c>
      <c r="I83" s="13">
        <f t="shared" si="112"/>
        <v>2.9449565999999998</v>
      </c>
      <c r="J83" s="13">
        <f t="shared" si="105"/>
        <v>0</v>
      </c>
      <c r="K83" s="13">
        <f t="shared" si="106"/>
        <v>7.8166336000000003</v>
      </c>
      <c r="L83" s="13">
        <f t="shared" si="113"/>
        <v>7.8166336000000003</v>
      </c>
      <c r="M83" s="3">
        <v>26457</v>
      </c>
      <c r="N83" s="3">
        <v>14739</v>
      </c>
      <c r="O83" s="3">
        <v>41196</v>
      </c>
      <c r="P83" s="3">
        <v>0</v>
      </c>
      <c r="Q83" s="3">
        <v>49662</v>
      </c>
      <c r="R83" s="3">
        <v>49662</v>
      </c>
      <c r="S83" s="3">
        <v>0</v>
      </c>
      <c r="T83" s="3">
        <v>29789</v>
      </c>
      <c r="U83" s="3">
        <v>29789</v>
      </c>
      <c r="X83" s="29">
        <f t="shared" si="98"/>
        <v>6.0657978000000004</v>
      </c>
      <c r="Z83" s="29">
        <f t="shared" si="99"/>
        <v>10.761590200000001</v>
      </c>
      <c r="AB83" s="43">
        <v>29.51</v>
      </c>
      <c r="AC83" s="37">
        <v>29.615300000000001</v>
      </c>
      <c r="AD83" s="37">
        <v>16.184100000000001</v>
      </c>
      <c r="AE83" s="37">
        <v>13.4312</v>
      </c>
      <c r="AF83" s="39"/>
      <c r="AG83" s="39"/>
      <c r="AH83" s="39">
        <f t="shared" si="107"/>
        <v>4.24670784</v>
      </c>
      <c r="AI83" s="39">
        <f t="shared" si="108"/>
        <v>2.6110252800000002</v>
      </c>
      <c r="AJ83" s="37">
        <v>12.8453</v>
      </c>
      <c r="AK83" s="37">
        <v>11.1662</v>
      </c>
      <c r="AL83" s="37">
        <v>1.6791</v>
      </c>
      <c r="AM83" s="39"/>
      <c r="AN83" s="39"/>
      <c r="AO83" s="39">
        <f t="shared" si="109"/>
        <v>2.9300108799999998</v>
      </c>
      <c r="AP83" s="39">
        <f t="shared" si="110"/>
        <v>0.32641704000000005</v>
      </c>
      <c r="AQ83" s="79">
        <v>53871</v>
      </c>
      <c r="AR83" s="123">
        <f t="shared" si="96"/>
        <v>21</v>
      </c>
      <c r="AS83" s="130">
        <v>465</v>
      </c>
      <c r="AT83" s="131">
        <v>6.5</v>
      </c>
      <c r="AU83" s="131">
        <v>10.4</v>
      </c>
    </row>
    <row r="84" spans="1:47" x14ac:dyDescent="0.25">
      <c r="A84" s="1">
        <v>44264</v>
      </c>
      <c r="B84" s="13">
        <f t="shared" si="100"/>
        <v>6.6906150000000011</v>
      </c>
      <c r="C84" s="13">
        <f t="shared" si="97"/>
        <v>8.1194777999999985</v>
      </c>
      <c r="D84" s="13">
        <f t="shared" si="101"/>
        <v>5.6344896000000011</v>
      </c>
      <c r="E84" s="13">
        <f t="shared" si="102"/>
        <v>3.9097599999999999</v>
      </c>
      <c r="F84" s="13">
        <f t="shared" si="111"/>
        <v>9.5442496000000006</v>
      </c>
      <c r="G84" s="13">
        <f t="shared" si="103"/>
        <v>0</v>
      </c>
      <c r="H84" s="13">
        <f t="shared" si="104"/>
        <v>2.8536345999999995</v>
      </c>
      <c r="I84" s="13">
        <f t="shared" si="112"/>
        <v>2.8536345999999995</v>
      </c>
      <c r="J84" s="13">
        <f t="shared" si="105"/>
        <v>0</v>
      </c>
      <c r="K84" s="13">
        <f t="shared" si="106"/>
        <v>5.2658431999999991</v>
      </c>
      <c r="L84" s="13">
        <f t="shared" si="113"/>
        <v>5.2658431999999991</v>
      </c>
      <c r="M84" s="3">
        <v>28984</v>
      </c>
      <c r="N84" s="3">
        <v>14900</v>
      </c>
      <c r="O84" s="3">
        <v>43884</v>
      </c>
      <c r="P84" s="3">
        <v>0</v>
      </c>
      <c r="Q84" s="3">
        <v>48122</v>
      </c>
      <c r="R84" s="3">
        <v>48122</v>
      </c>
      <c r="S84" s="3">
        <v>0</v>
      </c>
      <c r="T84" s="3">
        <v>20068</v>
      </c>
      <c r="U84" s="3">
        <v>20068</v>
      </c>
      <c r="X84" s="29">
        <f t="shared" si="98"/>
        <v>6.6906150000000011</v>
      </c>
      <c r="Z84" s="29">
        <f t="shared" si="99"/>
        <v>8.1194777999999985</v>
      </c>
      <c r="AB84" s="43">
        <v>37.25</v>
      </c>
      <c r="AC84" s="37">
        <v>36.505099999999999</v>
      </c>
      <c r="AD84" s="37">
        <v>16.517399999999999</v>
      </c>
      <c r="AE84" s="37">
        <v>19.9877</v>
      </c>
      <c r="AF84" s="39"/>
      <c r="AG84" s="39"/>
      <c r="AH84" s="39">
        <f t="shared" si="107"/>
        <v>4.3341657599999994</v>
      </c>
      <c r="AI84" s="39">
        <f t="shared" si="108"/>
        <v>3.8856088800000004</v>
      </c>
      <c r="AJ84" s="37">
        <v>2.9260999999999999</v>
      </c>
      <c r="AK84" s="37">
        <v>7.8899999999999998E-2</v>
      </c>
      <c r="AL84" s="37">
        <v>2.8472</v>
      </c>
      <c r="AM84" s="39"/>
      <c r="AN84" s="39"/>
      <c r="AO84" s="39">
        <f t="shared" si="109"/>
        <v>2.0703359999999997E-2</v>
      </c>
      <c r="AP84" s="39">
        <f t="shared" si="110"/>
        <v>0.55349568000000005</v>
      </c>
      <c r="AQ84" s="79">
        <v>53871</v>
      </c>
      <c r="AR84" s="123">
        <f t="shared" si="96"/>
        <v>0</v>
      </c>
      <c r="AS84" s="128">
        <v>286</v>
      </c>
      <c r="AT84" s="129">
        <v>3.8</v>
      </c>
      <c r="AU84" s="129">
        <v>6.5</v>
      </c>
    </row>
    <row r="85" spans="1:47" x14ac:dyDescent="0.25">
      <c r="A85" s="1">
        <v>44265</v>
      </c>
      <c r="B85" s="13">
        <f t="shared" si="100"/>
        <v>5.7339701000000005</v>
      </c>
      <c r="C85" s="13">
        <f t="shared" si="97"/>
        <v>11.7834819</v>
      </c>
      <c r="D85" s="13">
        <f t="shared" si="101"/>
        <v>5.0196024000000001</v>
      </c>
      <c r="E85" s="13">
        <f t="shared" si="102"/>
        <v>3.7478591999999997</v>
      </c>
      <c r="F85" s="13">
        <f t="shared" si="111"/>
        <v>8.7674616000000007</v>
      </c>
      <c r="G85" s="13">
        <f t="shared" si="103"/>
        <v>0</v>
      </c>
      <c r="H85" s="13">
        <f t="shared" si="104"/>
        <v>3.0334914999999998</v>
      </c>
      <c r="I85" s="13">
        <f t="shared" si="112"/>
        <v>3.0334914999999998</v>
      </c>
      <c r="J85" s="13">
        <f t="shared" si="105"/>
        <v>0</v>
      </c>
      <c r="K85" s="13">
        <f t="shared" si="106"/>
        <v>8.7499903999999997</v>
      </c>
      <c r="L85" s="13">
        <f t="shared" si="113"/>
        <v>8.7499903999999997</v>
      </c>
      <c r="M85" s="3">
        <v>25821</v>
      </c>
      <c r="N85" s="3">
        <v>14283</v>
      </c>
      <c r="O85" s="3">
        <v>40104</v>
      </c>
      <c r="P85" s="3">
        <v>0</v>
      </c>
      <c r="Q85" s="3">
        <v>51155</v>
      </c>
      <c r="R85" s="3">
        <v>51155</v>
      </c>
      <c r="S85" s="3">
        <v>0</v>
      </c>
      <c r="T85" s="3">
        <v>33346</v>
      </c>
      <c r="U85" s="3">
        <v>33346</v>
      </c>
      <c r="X85" s="29">
        <f t="shared" si="98"/>
        <v>5.7339701000000005</v>
      </c>
      <c r="Z85" s="29">
        <f t="shared" si="99"/>
        <v>11.7834819</v>
      </c>
      <c r="AB85" s="43">
        <v>33.1</v>
      </c>
      <c r="AC85" s="37">
        <v>32.983600000000003</v>
      </c>
      <c r="AD85" s="37">
        <v>18.251100000000001</v>
      </c>
      <c r="AE85" s="37">
        <v>14.7325</v>
      </c>
      <c r="AF85" s="39"/>
      <c r="AG85" s="39"/>
      <c r="AH85" s="39">
        <f t="shared" si="107"/>
        <v>4.7890886400000001</v>
      </c>
      <c r="AI85" s="39">
        <f t="shared" si="108"/>
        <v>2.8639980000000005</v>
      </c>
      <c r="AJ85" s="37">
        <v>15.4077</v>
      </c>
      <c r="AK85" s="37">
        <v>14.3423</v>
      </c>
      <c r="AL85" s="37">
        <v>1.0653999999999999</v>
      </c>
      <c r="AM85" s="39"/>
      <c r="AN85" s="39"/>
      <c r="AO85" s="39">
        <f t="shared" si="109"/>
        <v>3.7634195199999998</v>
      </c>
      <c r="AP85" s="39">
        <f t="shared" si="110"/>
        <v>0.20711375999999998</v>
      </c>
      <c r="AQ85" s="79">
        <v>53967</v>
      </c>
      <c r="AR85" s="123">
        <f t="shared" si="96"/>
        <v>96</v>
      </c>
      <c r="AS85" s="128">
        <v>526</v>
      </c>
      <c r="AT85" s="129">
        <v>5.2</v>
      </c>
      <c r="AU85" s="129">
        <v>4.3</v>
      </c>
    </row>
    <row r="86" spans="1:47" x14ac:dyDescent="0.25">
      <c r="A86" s="1">
        <v>44266</v>
      </c>
      <c r="B86" s="13">
        <f t="shared" si="100"/>
        <v>8.5501161999999997</v>
      </c>
      <c r="C86" s="13">
        <f t="shared" si="97"/>
        <v>2.6354253999999999</v>
      </c>
      <c r="D86" s="13">
        <f t="shared" si="101"/>
        <v>3.7816632000000001</v>
      </c>
      <c r="E86" s="13">
        <f t="shared" si="102"/>
        <v>5.2228095999999997</v>
      </c>
      <c r="F86" s="13">
        <f t="shared" si="111"/>
        <v>9.0044728000000003</v>
      </c>
      <c r="G86" s="13">
        <f t="shared" si="103"/>
        <v>0</v>
      </c>
      <c r="H86" s="13">
        <f t="shared" si="104"/>
        <v>0.45435659999999994</v>
      </c>
      <c r="I86" s="13">
        <f t="shared" si="112"/>
        <v>0.45435659999999994</v>
      </c>
      <c r="J86" s="13">
        <f t="shared" si="105"/>
        <v>0</v>
      </c>
      <c r="K86" s="13">
        <f t="shared" si="106"/>
        <v>2.1810687999999998</v>
      </c>
      <c r="L86" s="13">
        <f t="shared" si="113"/>
        <v>2.1810687999999998</v>
      </c>
      <c r="M86" s="3">
        <v>19453</v>
      </c>
      <c r="N86" s="3">
        <v>19904</v>
      </c>
      <c r="O86" s="3">
        <v>39357</v>
      </c>
      <c r="P86" s="3">
        <v>0</v>
      </c>
      <c r="Q86" s="3">
        <v>7662</v>
      </c>
      <c r="R86" s="3">
        <v>7662</v>
      </c>
      <c r="S86" s="3">
        <v>0</v>
      </c>
      <c r="T86" s="3">
        <v>8312</v>
      </c>
      <c r="U86" s="3">
        <v>8312</v>
      </c>
      <c r="X86" s="29">
        <f t="shared" si="98"/>
        <v>8.5501161999999997</v>
      </c>
      <c r="Z86" s="29">
        <f t="shared" si="99"/>
        <v>2.6354253999999999</v>
      </c>
      <c r="AB86" s="43">
        <v>24.39</v>
      </c>
      <c r="AC86" s="37">
        <v>24.370899999999999</v>
      </c>
      <c r="AD86" s="37">
        <v>11.5642</v>
      </c>
      <c r="AE86" s="37">
        <v>12.806699999999999</v>
      </c>
      <c r="AF86" s="39"/>
      <c r="AG86" s="39"/>
      <c r="AH86" s="39">
        <f t="shared" si="107"/>
        <v>3.0344460799999995</v>
      </c>
      <c r="AI86" s="39">
        <f t="shared" si="108"/>
        <v>2.48962248</v>
      </c>
      <c r="AJ86" s="37">
        <v>2.7481</v>
      </c>
      <c r="AK86" s="37">
        <v>5.9499999999999997E-2</v>
      </c>
      <c r="AL86" s="37">
        <v>2.6886000000000001</v>
      </c>
      <c r="AM86" s="39"/>
      <c r="AN86" s="39"/>
      <c r="AO86" s="39">
        <f t="shared" si="109"/>
        <v>1.5612799999999998E-2</v>
      </c>
      <c r="AP86" s="39">
        <f t="shared" si="110"/>
        <v>0.52266383999999999</v>
      </c>
      <c r="AQ86" s="79">
        <v>53967</v>
      </c>
      <c r="AR86" s="123">
        <f t="shared" si="96"/>
        <v>0</v>
      </c>
      <c r="AS86" s="128">
        <v>0</v>
      </c>
      <c r="AT86" s="129">
        <v>10.3</v>
      </c>
      <c r="AU86" s="129">
        <v>29.9</v>
      </c>
    </row>
    <row r="87" spans="1:47" x14ac:dyDescent="0.25">
      <c r="A87" s="1">
        <v>44267</v>
      </c>
      <c r="B87" s="13">
        <f t="shared" si="100"/>
        <v>5.7061583000000002</v>
      </c>
      <c r="C87" s="13">
        <f t="shared" si="97"/>
        <v>14.203560099999999</v>
      </c>
      <c r="D87" s="13">
        <f t="shared" si="101"/>
        <v>6.1965000000000003</v>
      </c>
      <c r="E87" s="13">
        <f t="shared" si="102"/>
        <v>1.9068607999999998</v>
      </c>
      <c r="F87" s="13">
        <f t="shared" si="111"/>
        <v>8.1033608000000008</v>
      </c>
      <c r="G87" s="13">
        <f t="shared" si="103"/>
        <v>0</v>
      </c>
      <c r="H87" s="13">
        <f t="shared" si="104"/>
        <v>2.3972025000000001</v>
      </c>
      <c r="I87" s="13">
        <f t="shared" si="112"/>
        <v>2.3972025000000001</v>
      </c>
      <c r="J87" s="13">
        <f t="shared" si="105"/>
        <v>1.9440000000000001E-4</v>
      </c>
      <c r="K87" s="13">
        <f t="shared" si="106"/>
        <v>11.806163199999999</v>
      </c>
      <c r="L87" s="13">
        <f t="shared" si="113"/>
        <v>11.806357599999998</v>
      </c>
      <c r="M87" s="3">
        <v>31875</v>
      </c>
      <c r="N87" s="3">
        <v>7267</v>
      </c>
      <c r="O87" s="3">
        <v>39142</v>
      </c>
      <c r="P87" s="3">
        <v>0</v>
      </c>
      <c r="Q87" s="3">
        <v>40425</v>
      </c>
      <c r="R87" s="3">
        <v>40425</v>
      </c>
      <c r="S87" s="3">
        <v>1</v>
      </c>
      <c r="T87" s="3">
        <v>44993</v>
      </c>
      <c r="U87" s="3">
        <v>44994</v>
      </c>
      <c r="X87" s="29">
        <f t="shared" si="98"/>
        <v>5.7061583000000002</v>
      </c>
      <c r="Z87" s="29">
        <f t="shared" si="99"/>
        <v>14.203560099999999</v>
      </c>
      <c r="AB87" s="43">
        <v>24.5</v>
      </c>
      <c r="AC87" s="37">
        <v>24.941700000000001</v>
      </c>
      <c r="AD87" s="37">
        <v>10.823499999999999</v>
      </c>
      <c r="AE87" s="37">
        <v>14.1182</v>
      </c>
      <c r="AF87" s="39"/>
      <c r="AG87" s="39"/>
      <c r="AH87" s="39">
        <f t="shared" si="107"/>
        <v>2.8400863999999997</v>
      </c>
      <c r="AI87" s="39">
        <f t="shared" si="108"/>
        <v>2.7445780800000001</v>
      </c>
      <c r="AJ87" s="37">
        <v>37.793599999999998</v>
      </c>
      <c r="AK87" s="37">
        <v>30.107800000000001</v>
      </c>
      <c r="AL87" s="37">
        <v>7.6858000000000004</v>
      </c>
      <c r="AM87" s="39"/>
      <c r="AN87" s="39"/>
      <c r="AO87" s="39">
        <f t="shared" si="109"/>
        <v>7.9002867200000004</v>
      </c>
      <c r="AP87" s="39">
        <f t="shared" si="110"/>
        <v>1.4941195200000001</v>
      </c>
      <c r="AQ87" s="79">
        <v>54127</v>
      </c>
      <c r="AR87" s="123">
        <f t="shared" si="96"/>
        <v>160</v>
      </c>
      <c r="AS87" s="128">
        <v>490</v>
      </c>
      <c r="AT87" s="129">
        <v>8</v>
      </c>
      <c r="AU87" s="129">
        <v>22.7</v>
      </c>
    </row>
    <row r="88" spans="1:47" x14ac:dyDescent="0.25">
      <c r="A88" s="1">
        <v>44268</v>
      </c>
      <c r="B88" s="13">
        <f t="shared" si="100"/>
        <v>9.1403379000000005</v>
      </c>
      <c r="C88" s="13">
        <f t="shared" si="97"/>
        <v>6.2280148999999998</v>
      </c>
      <c r="D88" s="13">
        <f t="shared" si="101"/>
        <v>3.5884296</v>
      </c>
      <c r="E88" s="13">
        <f t="shared" si="102"/>
        <v>6.6224511999999995</v>
      </c>
      <c r="F88" s="13">
        <f t="shared" si="111"/>
        <v>10.2108808</v>
      </c>
      <c r="G88" s="13">
        <f t="shared" si="103"/>
        <v>0</v>
      </c>
      <c r="H88" s="13">
        <f t="shared" si="104"/>
        <v>1.0705429</v>
      </c>
      <c r="I88" s="13">
        <f t="shared" si="112"/>
        <v>1.0705429</v>
      </c>
      <c r="J88" s="13">
        <f t="shared" si="105"/>
        <v>0</v>
      </c>
      <c r="K88" s="13">
        <f t="shared" si="106"/>
        <v>5.1574719999999994</v>
      </c>
      <c r="L88" s="13">
        <f t="shared" si="113"/>
        <v>5.1574719999999994</v>
      </c>
      <c r="M88" s="3">
        <v>18459</v>
      </c>
      <c r="N88" s="3">
        <v>25238</v>
      </c>
      <c r="O88" s="3">
        <v>43697</v>
      </c>
      <c r="P88" s="3">
        <v>0</v>
      </c>
      <c r="Q88" s="3">
        <v>18053</v>
      </c>
      <c r="R88" s="3">
        <v>18053</v>
      </c>
      <c r="S88" s="3">
        <v>0</v>
      </c>
      <c r="T88" s="3">
        <v>19655</v>
      </c>
      <c r="U88" s="3">
        <v>19655</v>
      </c>
      <c r="X88" s="29">
        <f t="shared" si="98"/>
        <v>9.1403379000000005</v>
      </c>
      <c r="Z88" s="29">
        <f t="shared" si="99"/>
        <v>6.2280148999999998</v>
      </c>
      <c r="AB88" s="43">
        <v>28.63</v>
      </c>
      <c r="AC88" s="37">
        <v>28.9315</v>
      </c>
      <c r="AD88" s="37">
        <v>18.88</v>
      </c>
      <c r="AE88" s="37">
        <v>10.051500000000001</v>
      </c>
      <c r="AF88" s="39"/>
      <c r="AG88" s="39"/>
      <c r="AH88" s="39">
        <f t="shared" si="107"/>
        <v>4.9541119999999994</v>
      </c>
      <c r="AI88" s="39">
        <f t="shared" si="108"/>
        <v>1.9540116000000003</v>
      </c>
      <c r="AJ88" s="37">
        <v>2.3450000000000002</v>
      </c>
      <c r="AK88" s="37">
        <v>4.6100000000000002E-2</v>
      </c>
      <c r="AL88" s="37">
        <v>2.2989000000000002</v>
      </c>
      <c r="AM88" s="39"/>
      <c r="AN88" s="39"/>
      <c r="AO88" s="39">
        <f t="shared" si="109"/>
        <v>1.2096640000000001E-2</v>
      </c>
      <c r="AP88" s="39">
        <f t="shared" si="110"/>
        <v>0.44690616000000005</v>
      </c>
      <c r="AQ88" s="79">
        <v>54127</v>
      </c>
      <c r="AR88" s="123">
        <f t="shared" si="96"/>
        <v>0</v>
      </c>
      <c r="AS88" s="128">
        <v>32</v>
      </c>
      <c r="AT88" s="129">
        <v>7.2</v>
      </c>
      <c r="AU88" s="129">
        <v>30.6</v>
      </c>
    </row>
    <row r="89" spans="1:47" x14ac:dyDescent="0.25">
      <c r="A89" s="1">
        <v>44269</v>
      </c>
      <c r="B89" s="13">
        <f t="shared" si="100"/>
        <v>7.7505262999999998</v>
      </c>
      <c r="C89" s="13">
        <f t="shared" si="97"/>
        <v>6.4753736999999996</v>
      </c>
      <c r="D89" s="13">
        <f t="shared" si="101"/>
        <v>4.0849272000000001</v>
      </c>
      <c r="E89" s="13">
        <f t="shared" si="102"/>
        <v>4.9024191999999998</v>
      </c>
      <c r="F89" s="13">
        <f t="shared" si="111"/>
        <v>8.9873463999999998</v>
      </c>
      <c r="G89" s="13">
        <f t="shared" si="103"/>
        <v>0</v>
      </c>
      <c r="H89" s="13">
        <f t="shared" si="104"/>
        <v>1.2368200999999999</v>
      </c>
      <c r="I89" s="13">
        <f t="shared" si="112"/>
        <v>1.2368200999999999</v>
      </c>
      <c r="J89" s="13">
        <f t="shared" si="105"/>
        <v>0</v>
      </c>
      <c r="K89" s="13">
        <f t="shared" si="106"/>
        <v>5.2385535999999995</v>
      </c>
      <c r="L89" s="13">
        <f t="shared" si="113"/>
        <v>5.2385535999999995</v>
      </c>
      <c r="M89" s="3">
        <v>21013</v>
      </c>
      <c r="N89" s="3">
        <v>18683</v>
      </c>
      <c r="O89" s="3">
        <v>39696</v>
      </c>
      <c r="P89" s="3">
        <v>0</v>
      </c>
      <c r="Q89" s="3">
        <v>20857</v>
      </c>
      <c r="R89" s="3">
        <v>20857</v>
      </c>
      <c r="S89" s="3">
        <v>0</v>
      </c>
      <c r="T89" s="3">
        <v>19964</v>
      </c>
      <c r="U89" s="3">
        <v>19964</v>
      </c>
      <c r="X89" s="29">
        <f t="shared" si="98"/>
        <v>7.7505262999999998</v>
      </c>
      <c r="Z89" s="29">
        <f t="shared" si="99"/>
        <v>6.4753736999999996</v>
      </c>
      <c r="AB89" s="43">
        <v>36.33</v>
      </c>
      <c r="AC89" s="37">
        <v>35.9831</v>
      </c>
      <c r="AD89" s="37">
        <v>21.395099999999999</v>
      </c>
      <c r="AE89" s="37">
        <v>14.587999999999999</v>
      </c>
      <c r="AF89" s="39"/>
      <c r="AG89" s="39"/>
      <c r="AH89" s="39">
        <f t="shared" si="107"/>
        <v>5.6140742399999999</v>
      </c>
      <c r="AI89" s="39">
        <f t="shared" si="108"/>
        <v>2.8359071999999999</v>
      </c>
      <c r="AJ89" s="37">
        <v>8.4099999999999994E-2</v>
      </c>
      <c r="AK89" s="37">
        <v>4.7399999999999998E-2</v>
      </c>
      <c r="AL89" s="37">
        <v>3.6700000000000003E-2</v>
      </c>
      <c r="AM89" s="39"/>
      <c r="AN89" s="39"/>
      <c r="AO89" s="39">
        <f t="shared" si="109"/>
        <v>1.2437759999999997E-2</v>
      </c>
      <c r="AP89" s="39">
        <f t="shared" si="110"/>
        <v>7.1344800000000012E-3</v>
      </c>
      <c r="AQ89" s="79">
        <v>54127</v>
      </c>
      <c r="AR89" s="123">
        <f t="shared" si="96"/>
        <v>0</v>
      </c>
      <c r="AS89" s="130">
        <v>134</v>
      </c>
      <c r="AT89" s="131">
        <v>4</v>
      </c>
      <c r="AU89" s="131">
        <v>18.7</v>
      </c>
    </row>
    <row r="90" spans="1:47" x14ac:dyDescent="0.25">
      <c r="A90" s="1">
        <v>44270</v>
      </c>
      <c r="B90" s="13">
        <f t="shared" si="100"/>
        <v>11.0991579</v>
      </c>
      <c r="C90" s="13">
        <f t="shared" si="97"/>
        <v>4.1518636999999998</v>
      </c>
      <c r="D90" s="13">
        <f t="shared" si="101"/>
        <v>5.0580936000000003</v>
      </c>
      <c r="E90" s="13">
        <f t="shared" si="102"/>
        <v>6.7069439999999991</v>
      </c>
      <c r="F90" s="13">
        <f t="shared" si="111"/>
        <v>11.765037599999999</v>
      </c>
      <c r="G90" s="13">
        <f t="shared" si="103"/>
        <v>0</v>
      </c>
      <c r="H90" s="13">
        <f t="shared" si="104"/>
        <v>0.66587969999999996</v>
      </c>
      <c r="I90" s="13">
        <f t="shared" si="112"/>
        <v>0.66587969999999996</v>
      </c>
      <c r="J90" s="13">
        <f t="shared" si="105"/>
        <v>0</v>
      </c>
      <c r="K90" s="13">
        <f t="shared" si="106"/>
        <v>3.4859839999999997</v>
      </c>
      <c r="L90" s="13">
        <f t="shared" si="113"/>
        <v>3.4859839999999997</v>
      </c>
      <c r="M90" s="3">
        <v>26019</v>
      </c>
      <c r="N90" s="3">
        <v>25560</v>
      </c>
      <c r="O90" s="3">
        <v>51579</v>
      </c>
      <c r="P90" s="3">
        <v>0</v>
      </c>
      <c r="Q90" s="3">
        <v>11229</v>
      </c>
      <c r="R90" s="3">
        <v>11229</v>
      </c>
      <c r="S90" s="3">
        <v>0</v>
      </c>
      <c r="T90" s="3">
        <v>13285</v>
      </c>
      <c r="U90" s="3">
        <v>13285</v>
      </c>
      <c r="X90" s="29">
        <f t="shared" si="98"/>
        <v>11.0991579</v>
      </c>
      <c r="Z90" s="29">
        <f t="shared" si="99"/>
        <v>4.1518636999999998</v>
      </c>
      <c r="AB90" s="43">
        <v>42.57</v>
      </c>
      <c r="AC90" s="37">
        <v>43.319299999999998</v>
      </c>
      <c r="AD90" s="37">
        <v>23.789100000000001</v>
      </c>
      <c r="AE90" s="37">
        <v>19.530200000000001</v>
      </c>
      <c r="AF90" s="39"/>
      <c r="AG90" s="39"/>
      <c r="AH90" s="39">
        <f t="shared" si="107"/>
        <v>6.24225984</v>
      </c>
      <c r="AI90" s="39">
        <f t="shared" si="108"/>
        <v>3.7966708800000002</v>
      </c>
      <c r="AJ90" s="37">
        <v>1.0871999999999999</v>
      </c>
      <c r="AK90" s="37">
        <v>1.0495000000000001</v>
      </c>
      <c r="AL90" s="37">
        <v>3.7699999999999997E-2</v>
      </c>
      <c r="AM90" s="39"/>
      <c r="AN90" s="39"/>
      <c r="AO90" s="39">
        <f t="shared" si="109"/>
        <v>0.27538880000000004</v>
      </c>
      <c r="AP90" s="39">
        <f t="shared" si="110"/>
        <v>7.3288799999999994E-3</v>
      </c>
      <c r="AQ90" s="79">
        <v>54127</v>
      </c>
      <c r="AR90" s="123">
        <f t="shared" si="96"/>
        <v>0</v>
      </c>
      <c r="AS90" s="130">
        <v>63</v>
      </c>
      <c r="AT90" s="131">
        <v>3.5</v>
      </c>
      <c r="AU90" s="131">
        <v>15.8</v>
      </c>
    </row>
    <row r="91" spans="1:47" x14ac:dyDescent="0.25">
      <c r="A91" s="1">
        <v>44271</v>
      </c>
      <c r="B91" s="13">
        <f t="shared" si="100"/>
        <v>8.120935900000001</v>
      </c>
      <c r="C91" s="13">
        <f t="shared" si="97"/>
        <v>6.6857584999999995</v>
      </c>
      <c r="D91" s="13">
        <f t="shared" si="101"/>
        <v>5.1446016000000006</v>
      </c>
      <c r="E91" s="13">
        <f t="shared" si="102"/>
        <v>4.7620351999999997</v>
      </c>
      <c r="F91" s="13">
        <f t="shared" si="111"/>
        <v>9.9066368000000011</v>
      </c>
      <c r="G91" s="13">
        <f t="shared" si="103"/>
        <v>0</v>
      </c>
      <c r="H91" s="13">
        <f t="shared" si="104"/>
        <v>1.7857008999999999</v>
      </c>
      <c r="I91" s="13">
        <f t="shared" si="112"/>
        <v>1.7857008999999999</v>
      </c>
      <c r="J91" s="13">
        <f t="shared" si="105"/>
        <v>0</v>
      </c>
      <c r="K91" s="13">
        <f t="shared" si="106"/>
        <v>4.9000575999999993</v>
      </c>
      <c r="L91" s="13">
        <f t="shared" si="113"/>
        <v>4.9000575999999993</v>
      </c>
      <c r="M91" s="3">
        <v>26464</v>
      </c>
      <c r="N91" s="3">
        <v>18148</v>
      </c>
      <c r="O91" s="3">
        <v>44612</v>
      </c>
      <c r="P91" s="3">
        <v>0</v>
      </c>
      <c r="Q91" s="3">
        <v>30113</v>
      </c>
      <c r="R91" s="3">
        <v>30113</v>
      </c>
      <c r="S91" s="3">
        <v>0</v>
      </c>
      <c r="T91" s="3">
        <v>18674</v>
      </c>
      <c r="U91" s="3">
        <v>18674</v>
      </c>
      <c r="X91" s="29">
        <f t="shared" si="98"/>
        <v>8.120935900000001</v>
      </c>
      <c r="Z91" s="29">
        <f t="shared" si="99"/>
        <v>6.6857584999999995</v>
      </c>
      <c r="AB91" s="43">
        <v>41.06</v>
      </c>
      <c r="AC91" s="37">
        <v>41.2928</v>
      </c>
      <c r="AD91" s="37">
        <v>22.9878</v>
      </c>
      <c r="AE91" s="37">
        <v>18.305</v>
      </c>
      <c r="AF91" s="39"/>
      <c r="AG91" s="39"/>
      <c r="AH91" s="39">
        <f t="shared" si="107"/>
        <v>6.0319987199999989</v>
      </c>
      <c r="AI91" s="39">
        <f t="shared" si="108"/>
        <v>3.5584919999999998</v>
      </c>
      <c r="AJ91" s="37">
        <v>8.5099999999999995E-2</v>
      </c>
      <c r="AK91" s="37">
        <v>4.7100000000000003E-2</v>
      </c>
      <c r="AL91" s="37">
        <v>3.7999999999999999E-2</v>
      </c>
      <c r="AM91" s="39"/>
      <c r="AN91" s="39"/>
      <c r="AO91" s="39">
        <f t="shared" si="109"/>
        <v>1.2359040000000002E-2</v>
      </c>
      <c r="AP91" s="39">
        <f t="shared" si="110"/>
        <v>7.3872E-3</v>
      </c>
      <c r="AQ91" s="79">
        <v>54127</v>
      </c>
      <c r="AR91" s="123">
        <f t="shared" si="96"/>
        <v>0</v>
      </c>
      <c r="AS91" s="128">
        <v>27</v>
      </c>
      <c r="AT91" s="129">
        <v>3.9</v>
      </c>
      <c r="AU91" s="129">
        <v>9.6999999999999993</v>
      </c>
    </row>
    <row r="92" spans="1:47" x14ac:dyDescent="0.25">
      <c r="A92" s="1">
        <v>44272</v>
      </c>
      <c r="B92" s="13">
        <f t="shared" si="100"/>
        <v>11.118554400000001</v>
      </c>
      <c r="C92" s="13">
        <f t="shared" si="97"/>
        <v>5.8402815999999991</v>
      </c>
      <c r="D92" s="13">
        <f t="shared" si="101"/>
        <v>6.961658400000001</v>
      </c>
      <c r="E92" s="13">
        <f t="shared" si="102"/>
        <v>5.4358784</v>
      </c>
      <c r="F92" s="13">
        <f t="shared" si="111"/>
        <v>12.397536800000001</v>
      </c>
      <c r="G92" s="13">
        <f t="shared" si="103"/>
        <v>0</v>
      </c>
      <c r="H92" s="13">
        <f t="shared" si="104"/>
        <v>1.2789823999999999</v>
      </c>
      <c r="I92" s="13">
        <f t="shared" si="112"/>
        <v>1.2789823999999999</v>
      </c>
      <c r="J92" s="13">
        <f t="shared" si="105"/>
        <v>0</v>
      </c>
      <c r="K92" s="13">
        <f t="shared" si="106"/>
        <v>4.5612991999999997</v>
      </c>
      <c r="L92" s="13">
        <f t="shared" si="113"/>
        <v>4.5612991999999997</v>
      </c>
      <c r="M92" s="3">
        <v>35811</v>
      </c>
      <c r="N92" s="3">
        <v>20716</v>
      </c>
      <c r="O92" s="3">
        <v>56527</v>
      </c>
      <c r="P92" s="3">
        <v>0</v>
      </c>
      <c r="Q92" s="3">
        <v>21568</v>
      </c>
      <c r="R92" s="3">
        <v>21568</v>
      </c>
      <c r="S92" s="3">
        <v>0</v>
      </c>
      <c r="T92" s="3">
        <v>17383</v>
      </c>
      <c r="U92" s="3">
        <v>17383</v>
      </c>
      <c r="X92" s="29">
        <f t="shared" si="98"/>
        <v>11.118554400000001</v>
      </c>
      <c r="Z92" s="29">
        <f t="shared" si="99"/>
        <v>5.8402815999999991</v>
      </c>
      <c r="AB92" s="43">
        <v>42.3</v>
      </c>
      <c r="AC92" s="37">
        <v>41.560200000000002</v>
      </c>
      <c r="AD92" s="37">
        <v>22.732399999999998</v>
      </c>
      <c r="AE92" s="37">
        <v>18.8278</v>
      </c>
      <c r="AF92" s="39"/>
      <c r="AG92" s="39"/>
      <c r="AH92" s="39">
        <f t="shared" si="107"/>
        <v>5.9649817599999997</v>
      </c>
      <c r="AI92" s="39">
        <f t="shared" si="108"/>
        <v>3.6601243200000004</v>
      </c>
      <c r="AJ92" s="37">
        <v>9.4467999999999996</v>
      </c>
      <c r="AK92" s="37">
        <v>9.1200000000000003E-2</v>
      </c>
      <c r="AL92" s="37">
        <v>9.3556000000000008</v>
      </c>
      <c r="AM92" s="39"/>
      <c r="AN92" s="39"/>
      <c r="AO92" s="39">
        <f t="shared" si="109"/>
        <v>2.3930880000000002E-2</v>
      </c>
      <c r="AP92" s="39">
        <f t="shared" si="110"/>
        <v>1.8187286400000002</v>
      </c>
      <c r="AQ92" s="79">
        <v>54293</v>
      </c>
      <c r="AR92" s="123">
        <f t="shared" si="96"/>
        <v>166</v>
      </c>
      <c r="AS92" s="128">
        <v>64</v>
      </c>
      <c r="AT92" s="129">
        <v>3.4</v>
      </c>
      <c r="AU92" s="129">
        <v>5.4</v>
      </c>
    </row>
    <row r="93" spans="1:47" x14ac:dyDescent="0.25">
      <c r="A93" s="1">
        <v>44273</v>
      </c>
      <c r="B93" s="13">
        <f t="shared" si="100"/>
        <v>10.605176400000001</v>
      </c>
      <c r="C93" s="13">
        <f t="shared" si="97"/>
        <v>11.272110000000001</v>
      </c>
      <c r="D93" s="13">
        <f t="shared" si="101"/>
        <v>8.8457832000000014</v>
      </c>
      <c r="E93" s="13">
        <f t="shared" si="102"/>
        <v>4.4342975999999998</v>
      </c>
      <c r="F93" s="13">
        <f t="shared" si="111"/>
        <v>13.2800808</v>
      </c>
      <c r="G93" s="13">
        <f t="shared" si="103"/>
        <v>0</v>
      </c>
      <c r="H93" s="13">
        <f t="shared" si="104"/>
        <v>2.6749044</v>
      </c>
      <c r="I93" s="13">
        <f t="shared" si="112"/>
        <v>2.6749044</v>
      </c>
      <c r="J93" s="13">
        <f t="shared" si="105"/>
        <v>1.9440000000000001E-4</v>
      </c>
      <c r="K93" s="13">
        <f t="shared" si="106"/>
        <v>8.5970112000000007</v>
      </c>
      <c r="L93" s="13">
        <f t="shared" si="113"/>
        <v>8.5972056000000006</v>
      </c>
      <c r="M93" s="3">
        <v>45503</v>
      </c>
      <c r="N93" s="3">
        <v>16899</v>
      </c>
      <c r="O93" s="3">
        <v>62402</v>
      </c>
      <c r="P93" s="3">
        <v>0</v>
      </c>
      <c r="Q93" s="3">
        <v>45108</v>
      </c>
      <c r="R93" s="3">
        <v>45108</v>
      </c>
      <c r="S93" s="3">
        <v>1</v>
      </c>
      <c r="T93" s="3">
        <v>32763</v>
      </c>
      <c r="U93" s="3">
        <v>32764</v>
      </c>
      <c r="X93" s="29">
        <f t="shared" si="98"/>
        <v>10.605176400000001</v>
      </c>
      <c r="Z93" s="29">
        <f t="shared" si="99"/>
        <v>11.272110000000001</v>
      </c>
      <c r="AB93" s="43">
        <v>48.61</v>
      </c>
      <c r="AC93" s="37">
        <v>49.097700000000003</v>
      </c>
      <c r="AD93" s="37">
        <v>23.4072</v>
      </c>
      <c r="AE93" s="37">
        <v>25.6905</v>
      </c>
      <c r="AF93" s="39"/>
      <c r="AG93" s="39"/>
      <c r="AH93" s="39">
        <f t="shared" si="107"/>
        <v>6.1420492800000002</v>
      </c>
      <c r="AI93" s="39">
        <f t="shared" si="108"/>
        <v>4.9942332</v>
      </c>
      <c r="AJ93" s="37">
        <v>23.7834</v>
      </c>
      <c r="AK93" s="37">
        <v>10.7742</v>
      </c>
      <c r="AL93" s="37">
        <v>13.0092</v>
      </c>
      <c r="AM93" s="39"/>
      <c r="AN93" s="39"/>
      <c r="AO93" s="39">
        <f t="shared" si="109"/>
        <v>2.82715008</v>
      </c>
      <c r="AP93" s="39">
        <f t="shared" si="110"/>
        <v>2.5289884800000002</v>
      </c>
      <c r="AQ93" s="79">
        <v>54394</v>
      </c>
      <c r="AR93" s="123">
        <f t="shared" si="96"/>
        <v>101</v>
      </c>
      <c r="AS93" s="128">
        <v>450</v>
      </c>
      <c r="AT93" s="129">
        <v>2.2000000000000002</v>
      </c>
      <c r="AU93" s="129">
        <v>10.1</v>
      </c>
    </row>
    <row r="94" spans="1:47" x14ac:dyDescent="0.25">
      <c r="A94" s="1">
        <v>44274</v>
      </c>
      <c r="B94" s="13">
        <f t="shared" si="100"/>
        <v>9.3842014999999996</v>
      </c>
      <c r="C94" s="13">
        <f t="shared" si="97"/>
        <v>11.3373913</v>
      </c>
      <c r="D94" s="13">
        <f t="shared" si="101"/>
        <v>9.0493200000000016</v>
      </c>
      <c r="E94" s="13">
        <f t="shared" si="102"/>
        <v>2.6898624</v>
      </c>
      <c r="F94" s="13">
        <f t="shared" si="111"/>
        <v>11.739182400000001</v>
      </c>
      <c r="G94" s="13">
        <f t="shared" si="103"/>
        <v>0</v>
      </c>
      <c r="H94" s="13">
        <f t="shared" si="104"/>
        <v>2.3549809000000002</v>
      </c>
      <c r="I94" s="13">
        <f t="shared" si="112"/>
        <v>2.3549809000000002</v>
      </c>
      <c r="J94" s="13">
        <f t="shared" si="105"/>
        <v>1.0692E-2</v>
      </c>
      <c r="K94" s="13">
        <f t="shared" si="106"/>
        <v>8.9717184000000003</v>
      </c>
      <c r="L94" s="13">
        <f t="shared" si="113"/>
        <v>8.9824104000000009</v>
      </c>
      <c r="M94" s="3">
        <v>46550</v>
      </c>
      <c r="N94" s="3">
        <v>10251</v>
      </c>
      <c r="O94" s="3">
        <v>56801</v>
      </c>
      <c r="P94" s="3">
        <v>0</v>
      </c>
      <c r="Q94" s="3">
        <v>39713</v>
      </c>
      <c r="R94" s="3">
        <v>39713</v>
      </c>
      <c r="S94" s="3">
        <v>55</v>
      </c>
      <c r="T94" s="3">
        <v>34191</v>
      </c>
      <c r="U94" s="3">
        <v>34246</v>
      </c>
      <c r="X94" s="29">
        <f t="shared" si="98"/>
        <v>9.3842014999999996</v>
      </c>
      <c r="Z94" s="29">
        <f t="shared" si="99"/>
        <v>11.3373913</v>
      </c>
      <c r="AB94" s="43">
        <v>35.119999999999997</v>
      </c>
      <c r="AC94" s="37">
        <v>37.787700000000001</v>
      </c>
      <c r="AD94" s="37">
        <v>10.450799999999999</v>
      </c>
      <c r="AE94" s="37">
        <v>27.3369</v>
      </c>
      <c r="AF94" s="39"/>
      <c r="AG94" s="39"/>
      <c r="AH94" s="39">
        <f t="shared" si="107"/>
        <v>2.7422899199999993</v>
      </c>
      <c r="AI94" s="39">
        <f t="shared" si="108"/>
        <v>5.3142933600000006</v>
      </c>
      <c r="AJ94" s="37">
        <v>31.4815</v>
      </c>
      <c r="AK94" s="37">
        <v>15.918200000000001</v>
      </c>
      <c r="AL94" s="37">
        <v>15.5633</v>
      </c>
      <c r="AM94" s="39"/>
      <c r="AN94" s="39"/>
      <c r="AO94" s="39">
        <f t="shared" si="109"/>
        <v>4.1769356799999997</v>
      </c>
      <c r="AP94" s="39">
        <f t="shared" si="110"/>
        <v>3.0255055200000003</v>
      </c>
      <c r="AQ94" s="79">
        <v>54566</v>
      </c>
      <c r="AR94" s="123">
        <f t="shared" si="96"/>
        <v>172</v>
      </c>
      <c r="AS94" s="130">
        <v>442</v>
      </c>
      <c r="AT94" s="131">
        <v>2.4</v>
      </c>
      <c r="AU94" s="131">
        <v>14</v>
      </c>
    </row>
    <row r="95" spans="1:47" x14ac:dyDescent="0.25">
      <c r="A95" s="1">
        <v>44275</v>
      </c>
      <c r="B95" s="13">
        <f t="shared" si="100"/>
        <v>12.0485509</v>
      </c>
      <c r="C95" s="13">
        <f t="shared" si="97"/>
        <v>15.423390700000001</v>
      </c>
      <c r="D95" s="13">
        <f t="shared" si="101"/>
        <v>7.4672928000000001</v>
      </c>
      <c r="E95" s="13">
        <f t="shared" si="102"/>
        <v>7.0506879999999992</v>
      </c>
      <c r="F95" s="13">
        <f t="shared" si="111"/>
        <v>14.5179808</v>
      </c>
      <c r="G95" s="13">
        <f t="shared" si="103"/>
        <v>0</v>
      </c>
      <c r="H95" s="13">
        <f t="shared" si="104"/>
        <v>2.4694298999999997</v>
      </c>
      <c r="I95" s="13">
        <f t="shared" si="112"/>
        <v>2.4694298999999997</v>
      </c>
      <c r="J95" s="13">
        <f t="shared" si="105"/>
        <v>1.1080800000000002E-2</v>
      </c>
      <c r="K95" s="13">
        <f t="shared" si="106"/>
        <v>12.942880000000001</v>
      </c>
      <c r="L95" s="13">
        <f t="shared" si="113"/>
        <v>12.953960800000001</v>
      </c>
      <c r="M95" s="3">
        <v>38412</v>
      </c>
      <c r="N95" s="3">
        <v>26870</v>
      </c>
      <c r="O95" s="3">
        <v>65282</v>
      </c>
      <c r="P95" s="3">
        <v>0</v>
      </c>
      <c r="Q95" s="3">
        <v>41643</v>
      </c>
      <c r="R95" s="3">
        <v>41643</v>
      </c>
      <c r="S95" s="3">
        <v>57</v>
      </c>
      <c r="T95" s="3">
        <v>49325</v>
      </c>
      <c r="U95" s="3">
        <v>49382</v>
      </c>
      <c r="X95" s="29">
        <f t="shared" si="98"/>
        <v>12.0485509</v>
      </c>
      <c r="Z95" s="29">
        <f t="shared" si="99"/>
        <v>15.423390700000001</v>
      </c>
      <c r="AB95" s="43">
        <v>52.2</v>
      </c>
      <c r="AC95" s="37">
        <v>49.695500000000003</v>
      </c>
      <c r="AD95" s="37">
        <v>26.814699999999998</v>
      </c>
      <c r="AE95" s="37">
        <v>22.880800000000001</v>
      </c>
      <c r="AF95" s="39"/>
      <c r="AG95" s="39"/>
      <c r="AH95" s="39">
        <f t="shared" si="107"/>
        <v>7.0361772799999995</v>
      </c>
      <c r="AI95" s="39">
        <f t="shared" si="108"/>
        <v>4.4480275200000001</v>
      </c>
      <c r="AJ95" s="37">
        <v>38.527099999999997</v>
      </c>
      <c r="AK95" s="37">
        <v>34.892899999999997</v>
      </c>
      <c r="AL95" s="37">
        <v>3.6341999999999999</v>
      </c>
      <c r="AM95" s="39"/>
      <c r="AN95" s="39"/>
      <c r="AO95" s="39">
        <f t="shared" si="109"/>
        <v>9.1558969599999998</v>
      </c>
      <c r="AP95" s="39">
        <f t="shared" si="110"/>
        <v>0.70648847999999997</v>
      </c>
      <c r="AQ95" s="79">
        <v>54622</v>
      </c>
      <c r="AR95" s="123">
        <f t="shared" si="96"/>
        <v>56</v>
      </c>
      <c r="AS95" s="130">
        <v>437</v>
      </c>
      <c r="AT95" s="131">
        <v>1.8</v>
      </c>
      <c r="AU95" s="131">
        <v>18.399999999999999</v>
      </c>
    </row>
    <row r="96" spans="1:47" x14ac:dyDescent="0.25">
      <c r="A96" s="1">
        <v>44276</v>
      </c>
      <c r="B96" s="13">
        <f t="shared" si="100"/>
        <v>7.8887943000000007</v>
      </c>
      <c r="C96" s="13">
        <f t="shared" si="97"/>
        <v>8.8953600999999995</v>
      </c>
      <c r="D96" s="13">
        <f t="shared" si="101"/>
        <v>5.9307552000000001</v>
      </c>
      <c r="E96" s="13">
        <f t="shared" si="102"/>
        <v>4.1446079999999998</v>
      </c>
      <c r="F96" s="13">
        <f t="shared" si="111"/>
        <v>10.0753632</v>
      </c>
      <c r="G96" s="13">
        <f t="shared" si="103"/>
        <v>0</v>
      </c>
      <c r="H96" s="13">
        <f t="shared" si="104"/>
        <v>2.1865688999999997</v>
      </c>
      <c r="I96" s="13">
        <f t="shared" si="112"/>
        <v>2.1865688999999997</v>
      </c>
      <c r="J96" s="13">
        <f t="shared" si="105"/>
        <v>4.4711999999999998E-3</v>
      </c>
      <c r="K96" s="13">
        <f t="shared" si="106"/>
        <v>6.7043200000000001</v>
      </c>
      <c r="L96" s="13">
        <f t="shared" si="113"/>
        <v>6.7087912000000003</v>
      </c>
      <c r="M96" s="3">
        <v>30508</v>
      </c>
      <c r="N96" s="3">
        <v>15795</v>
      </c>
      <c r="O96" s="3">
        <v>46303</v>
      </c>
      <c r="P96" s="3">
        <v>0</v>
      </c>
      <c r="Q96" s="3">
        <v>36873</v>
      </c>
      <c r="R96" s="3">
        <v>36873</v>
      </c>
      <c r="S96" s="3">
        <v>23</v>
      </c>
      <c r="T96" s="3">
        <v>25550</v>
      </c>
      <c r="U96" s="3">
        <v>25573</v>
      </c>
      <c r="X96" s="29">
        <f t="shared" si="98"/>
        <v>7.8887943000000007</v>
      </c>
      <c r="Z96" s="29">
        <f t="shared" si="99"/>
        <v>8.8953600999999995</v>
      </c>
      <c r="AB96" s="43">
        <v>43.48</v>
      </c>
      <c r="AC96" s="37">
        <v>42.910800000000002</v>
      </c>
      <c r="AD96" s="37">
        <v>25.416899999999998</v>
      </c>
      <c r="AE96" s="37">
        <v>17.4939</v>
      </c>
      <c r="AF96" s="39"/>
      <c r="AG96" s="39"/>
      <c r="AH96" s="39">
        <f t="shared" si="107"/>
        <v>6.6693945599999997</v>
      </c>
      <c r="AI96" s="39">
        <f t="shared" si="108"/>
        <v>3.4008141600000004</v>
      </c>
      <c r="AJ96" s="37">
        <v>1.4903</v>
      </c>
      <c r="AK96" s="37">
        <v>0.77359999999999995</v>
      </c>
      <c r="AL96" s="37">
        <v>0.7167</v>
      </c>
      <c r="AM96" s="39"/>
      <c r="AN96" s="39"/>
      <c r="AO96" s="39">
        <f t="shared" si="109"/>
        <v>0.20299263999999997</v>
      </c>
      <c r="AP96" s="39">
        <f t="shared" si="110"/>
        <v>0.13932648</v>
      </c>
      <c r="AQ96" s="79">
        <v>54622</v>
      </c>
      <c r="AR96" s="123">
        <f t="shared" si="96"/>
        <v>0</v>
      </c>
      <c r="AS96" s="128">
        <v>126</v>
      </c>
      <c r="AT96" s="129">
        <v>3</v>
      </c>
      <c r="AU96" s="129">
        <v>7.9</v>
      </c>
    </row>
    <row r="97" spans="1:47" x14ac:dyDescent="0.25">
      <c r="A97" s="1">
        <v>44277</v>
      </c>
      <c r="B97" s="13">
        <f t="shared" si="100"/>
        <v>6.5191040999999998</v>
      </c>
      <c r="C97" s="13">
        <f t="shared" si="97"/>
        <v>11.042815900000001</v>
      </c>
      <c r="D97" s="13">
        <f t="shared" si="101"/>
        <v>5.7392712000000001</v>
      </c>
      <c r="E97" s="13">
        <f t="shared" si="102"/>
        <v>4.1133823999999999</v>
      </c>
      <c r="F97" s="13">
        <f t="shared" si="111"/>
        <v>9.8526536</v>
      </c>
      <c r="G97" s="13">
        <f t="shared" si="103"/>
        <v>0</v>
      </c>
      <c r="H97" s="13">
        <f t="shared" si="104"/>
        <v>3.3335495000000002</v>
      </c>
      <c r="I97" s="13">
        <f t="shared" si="112"/>
        <v>3.3335495000000002</v>
      </c>
      <c r="J97" s="13">
        <f t="shared" si="105"/>
        <v>1.96344E-2</v>
      </c>
      <c r="K97" s="13">
        <f t="shared" si="106"/>
        <v>7.6896319999999996</v>
      </c>
      <c r="L97" s="13">
        <f t="shared" si="113"/>
        <v>7.7092663999999997</v>
      </c>
      <c r="M97" s="3">
        <v>29523</v>
      </c>
      <c r="N97" s="3">
        <v>15676</v>
      </c>
      <c r="O97" s="3">
        <v>45199</v>
      </c>
      <c r="P97" s="3">
        <v>0</v>
      </c>
      <c r="Q97" s="3">
        <v>56215</v>
      </c>
      <c r="R97" s="3">
        <v>56215</v>
      </c>
      <c r="S97" s="3">
        <v>101</v>
      </c>
      <c r="T97" s="3">
        <v>29305</v>
      </c>
      <c r="U97" s="3">
        <v>29406</v>
      </c>
      <c r="X97" s="29">
        <f t="shared" si="98"/>
        <v>6.5191040999999998</v>
      </c>
      <c r="Z97" s="29">
        <f t="shared" si="99"/>
        <v>11.042815900000001</v>
      </c>
      <c r="AB97" s="43">
        <v>36.06</v>
      </c>
      <c r="AC97" s="37">
        <v>36.031599999999997</v>
      </c>
      <c r="AD97" s="37">
        <v>20.208600000000001</v>
      </c>
      <c r="AE97" s="37">
        <v>15.823</v>
      </c>
      <c r="AF97" s="39"/>
      <c r="AG97" s="39"/>
      <c r="AH97" s="39">
        <f t="shared" si="107"/>
        <v>5.3027366399999991</v>
      </c>
      <c r="AI97" s="39">
        <f t="shared" si="108"/>
        <v>3.0759912000000003</v>
      </c>
      <c r="AJ97" s="37">
        <v>12.0975</v>
      </c>
      <c r="AK97" s="37">
        <v>6.9241999999999999</v>
      </c>
      <c r="AL97" s="37">
        <v>5.1733000000000002</v>
      </c>
      <c r="AM97" s="39"/>
      <c r="AN97" s="39"/>
      <c r="AO97" s="39">
        <f t="shared" si="109"/>
        <v>1.8169100799999998</v>
      </c>
      <c r="AP97" s="39">
        <f t="shared" si="110"/>
        <v>1.00568952</v>
      </c>
      <c r="AQ97" s="79">
        <v>54643</v>
      </c>
      <c r="AR97" s="123">
        <f t="shared" si="96"/>
        <v>21</v>
      </c>
      <c r="AS97" s="128">
        <v>274</v>
      </c>
      <c r="AT97" s="129">
        <v>4</v>
      </c>
      <c r="AU97" s="129">
        <v>16.2</v>
      </c>
    </row>
    <row r="98" spans="1:47" x14ac:dyDescent="0.25">
      <c r="A98" s="1">
        <v>44278</v>
      </c>
      <c r="B98" s="13">
        <f t="shared" si="100"/>
        <v>2.6772123000000008</v>
      </c>
      <c r="C98" s="13">
        <f t="shared" si="97"/>
        <v>11.309537299999999</v>
      </c>
      <c r="D98" s="13">
        <f t="shared" si="101"/>
        <v>4.5866736000000001</v>
      </c>
      <c r="E98" s="13">
        <f t="shared" si="102"/>
        <v>3.4041151999999997</v>
      </c>
      <c r="F98" s="13">
        <f t="shared" si="111"/>
        <v>7.9907887999999998</v>
      </c>
      <c r="G98" s="13">
        <f t="shared" si="103"/>
        <v>1.186E-3</v>
      </c>
      <c r="H98" s="13">
        <f t="shared" si="104"/>
        <v>5.3123904999999993</v>
      </c>
      <c r="I98" s="13">
        <f t="shared" si="112"/>
        <v>5.313576499999999</v>
      </c>
      <c r="J98" s="13">
        <f t="shared" si="105"/>
        <v>2.7410399999999998E-2</v>
      </c>
      <c r="K98" s="13">
        <f t="shared" si="106"/>
        <v>5.9685503999999989</v>
      </c>
      <c r="L98" s="13">
        <f t="shared" si="113"/>
        <v>5.9959607999999989</v>
      </c>
      <c r="M98" s="3">
        <v>23594</v>
      </c>
      <c r="N98" s="3">
        <v>12973</v>
      </c>
      <c r="O98" s="3">
        <v>36567</v>
      </c>
      <c r="P98" s="3">
        <v>20</v>
      </c>
      <c r="Q98" s="3">
        <v>89585</v>
      </c>
      <c r="R98" s="3">
        <v>89605</v>
      </c>
      <c r="S98" s="3">
        <v>141</v>
      </c>
      <c r="T98" s="3">
        <v>22746</v>
      </c>
      <c r="U98" s="3">
        <v>22887</v>
      </c>
      <c r="X98" s="29">
        <f t="shared" si="98"/>
        <v>2.6772123000000008</v>
      </c>
      <c r="Z98" s="29">
        <f t="shared" si="99"/>
        <v>11.309537299999999</v>
      </c>
      <c r="AB98" s="43">
        <v>31.4</v>
      </c>
      <c r="AC98" s="37">
        <v>31.509899999999998</v>
      </c>
      <c r="AD98" s="37">
        <v>16.927600000000002</v>
      </c>
      <c r="AE98" s="37">
        <v>14.5823</v>
      </c>
      <c r="AF98" s="39"/>
      <c r="AG98" s="39"/>
      <c r="AH98" s="39">
        <f t="shared" si="107"/>
        <v>4.4418022400000003</v>
      </c>
      <c r="AI98" s="39">
        <f t="shared" si="108"/>
        <v>2.83479912</v>
      </c>
      <c r="AJ98" s="37">
        <v>3.2115</v>
      </c>
      <c r="AK98" s="37">
        <v>4.82E-2</v>
      </c>
      <c r="AL98" s="37">
        <v>3.1633</v>
      </c>
      <c r="AM98" s="39"/>
      <c r="AN98" s="39"/>
      <c r="AO98" s="39">
        <f t="shared" si="109"/>
        <v>1.264768E-2</v>
      </c>
      <c r="AP98" s="39">
        <f t="shared" si="110"/>
        <v>0.61494552000000002</v>
      </c>
      <c r="AQ98" s="79">
        <v>54643</v>
      </c>
      <c r="AR98" s="123">
        <f t="shared" si="96"/>
        <v>0</v>
      </c>
      <c r="AS98" s="128">
        <v>671</v>
      </c>
      <c r="AT98" s="129">
        <v>5.7</v>
      </c>
      <c r="AU98" s="129">
        <v>11.2</v>
      </c>
    </row>
    <row r="99" spans="1:47" x14ac:dyDescent="0.25">
      <c r="A99" s="1">
        <v>44279</v>
      </c>
      <c r="B99" s="13">
        <f t="shared" si="100"/>
        <v>1.9828401000000007</v>
      </c>
      <c r="C99" s="13">
        <f t="shared" si="97"/>
        <v>12.247544699999999</v>
      </c>
      <c r="D99" s="13">
        <f t="shared" si="101"/>
        <v>5.0392368000000003</v>
      </c>
      <c r="E99" s="13">
        <f t="shared" si="102"/>
        <v>1.616384</v>
      </c>
      <c r="F99" s="13">
        <f t="shared" si="111"/>
        <v>6.6556208000000003</v>
      </c>
      <c r="G99" s="13">
        <f t="shared" si="103"/>
        <v>5.9299999999999998E-5</v>
      </c>
      <c r="H99" s="13">
        <f t="shared" si="104"/>
        <v>4.6727213999999995</v>
      </c>
      <c r="I99" s="13">
        <f t="shared" si="112"/>
        <v>4.6727806999999997</v>
      </c>
      <c r="J99" s="13">
        <f t="shared" si="105"/>
        <v>3.2076E-2</v>
      </c>
      <c r="K99" s="13">
        <f t="shared" si="106"/>
        <v>7.5426879999999992</v>
      </c>
      <c r="L99" s="13">
        <f t="shared" si="113"/>
        <v>7.5747639999999992</v>
      </c>
      <c r="M99" s="3">
        <v>25922</v>
      </c>
      <c r="N99" s="3">
        <v>6160</v>
      </c>
      <c r="O99" s="3">
        <v>32082</v>
      </c>
      <c r="P99" s="3">
        <v>1</v>
      </c>
      <c r="Q99" s="3">
        <v>78798</v>
      </c>
      <c r="R99" s="3">
        <v>78799</v>
      </c>
      <c r="S99" s="3">
        <v>165</v>
      </c>
      <c r="T99" s="3">
        <v>28745</v>
      </c>
      <c r="U99" s="3">
        <v>28910</v>
      </c>
      <c r="X99" s="29">
        <f t="shared" si="98"/>
        <v>1.9828401000000007</v>
      </c>
      <c r="Z99" s="29">
        <f t="shared" si="99"/>
        <v>12.247544699999999</v>
      </c>
      <c r="AB99" s="43">
        <v>29.41</v>
      </c>
      <c r="AC99" s="37">
        <v>29.929500000000001</v>
      </c>
      <c r="AD99" s="37">
        <v>11.5822</v>
      </c>
      <c r="AE99" s="37">
        <v>18.347300000000001</v>
      </c>
      <c r="AF99" s="39"/>
      <c r="AG99" s="39"/>
      <c r="AH99" s="39">
        <f t="shared" si="107"/>
        <v>3.0391692799999999</v>
      </c>
      <c r="AI99" s="39">
        <f t="shared" si="108"/>
        <v>3.56671512</v>
      </c>
      <c r="AJ99" s="37">
        <v>8.5215999999999994</v>
      </c>
      <c r="AK99" s="37">
        <v>8.4856999999999996</v>
      </c>
      <c r="AL99" s="37">
        <v>3.5900000000000001E-2</v>
      </c>
      <c r="AM99" s="39"/>
      <c r="AN99" s="39"/>
      <c r="AO99" s="39">
        <f t="shared" si="109"/>
        <v>2.2266476799999997</v>
      </c>
      <c r="AP99" s="39">
        <f t="shared" si="110"/>
        <v>6.9789600000000011E-3</v>
      </c>
      <c r="AQ99" s="79">
        <v>54713</v>
      </c>
      <c r="AR99" s="123">
        <f t="shared" si="96"/>
        <v>70</v>
      </c>
      <c r="AS99" s="128">
        <v>664</v>
      </c>
      <c r="AT99" s="129">
        <v>5.9</v>
      </c>
      <c r="AU99" s="129">
        <v>2.9</v>
      </c>
    </row>
    <row r="100" spans="1:47" x14ac:dyDescent="0.25">
      <c r="A100" s="1">
        <v>44280</v>
      </c>
      <c r="B100" s="13">
        <f t="shared" si="100"/>
        <v>3.5439890999999997</v>
      </c>
      <c r="C100" s="13">
        <f t="shared" si="97"/>
        <v>14.626565299999998</v>
      </c>
      <c r="D100" s="13">
        <f t="shared" si="101"/>
        <v>4.4616743999999997</v>
      </c>
      <c r="E100" s="13">
        <f t="shared" si="102"/>
        <v>2.6463039999999998</v>
      </c>
      <c r="F100" s="13">
        <f t="shared" si="111"/>
        <v>7.1079783999999995</v>
      </c>
      <c r="G100" s="13">
        <f t="shared" si="103"/>
        <v>0</v>
      </c>
      <c r="H100" s="13">
        <f t="shared" si="104"/>
        <v>3.5639892999999998</v>
      </c>
      <c r="I100" s="13">
        <f t="shared" si="112"/>
        <v>3.5639892999999998</v>
      </c>
      <c r="J100" s="13">
        <f t="shared" si="105"/>
        <v>3.8102400000000002E-2</v>
      </c>
      <c r="K100" s="13">
        <f t="shared" si="106"/>
        <v>11.024473599999999</v>
      </c>
      <c r="L100" s="13">
        <f t="shared" si="113"/>
        <v>11.062575999999998</v>
      </c>
      <c r="M100" s="3">
        <v>22951</v>
      </c>
      <c r="N100" s="3">
        <v>10085</v>
      </c>
      <c r="O100" s="3">
        <v>33036</v>
      </c>
      <c r="P100" s="3">
        <v>0</v>
      </c>
      <c r="Q100" s="3">
        <v>60101</v>
      </c>
      <c r="R100" s="3">
        <v>60101</v>
      </c>
      <c r="S100" s="3">
        <v>196</v>
      </c>
      <c r="T100" s="3">
        <v>42014</v>
      </c>
      <c r="U100" s="3">
        <v>42210</v>
      </c>
      <c r="X100" s="29">
        <f t="shared" si="98"/>
        <v>3.5439890999999997</v>
      </c>
      <c r="Z100" s="29">
        <f t="shared" si="99"/>
        <v>14.626565299999998</v>
      </c>
      <c r="AB100" s="43">
        <v>23.9</v>
      </c>
      <c r="AC100" s="37">
        <v>23.1721</v>
      </c>
      <c r="AD100" s="37">
        <v>9.8559999999999999</v>
      </c>
      <c r="AE100" s="37">
        <v>13.3161</v>
      </c>
      <c r="AF100" s="39"/>
      <c r="AG100" s="39"/>
      <c r="AH100" s="39">
        <f t="shared" si="107"/>
        <v>2.5862144000000002</v>
      </c>
      <c r="AI100" s="39">
        <f t="shared" si="108"/>
        <v>2.5886498400000004</v>
      </c>
      <c r="AJ100" s="37">
        <v>29.040299999999998</v>
      </c>
      <c r="AK100" s="37">
        <v>26.269500000000001</v>
      </c>
      <c r="AL100" s="37">
        <v>2.7707999999999999</v>
      </c>
      <c r="AM100" s="39"/>
      <c r="AN100" s="39"/>
      <c r="AO100" s="39">
        <f t="shared" si="109"/>
        <v>6.8931168000000005</v>
      </c>
      <c r="AP100" s="39">
        <f t="shared" si="110"/>
        <v>0.53864352000000004</v>
      </c>
      <c r="AQ100" s="79">
        <v>54815</v>
      </c>
      <c r="AR100" s="123">
        <f t="shared" si="96"/>
        <v>102</v>
      </c>
      <c r="AS100" s="128">
        <v>627</v>
      </c>
      <c r="AT100" s="129">
        <v>7.8</v>
      </c>
      <c r="AU100" s="129">
        <v>6.8</v>
      </c>
    </row>
    <row r="101" spans="1:47" x14ac:dyDescent="0.25">
      <c r="A101" s="1">
        <v>44281</v>
      </c>
      <c r="B101" s="13">
        <f t="shared" si="100"/>
        <v>2.1446813000000007</v>
      </c>
      <c r="C101" s="13">
        <f t="shared" si="97"/>
        <v>10.823133899999998</v>
      </c>
      <c r="D101" s="13">
        <f t="shared" si="101"/>
        <v>3.7682496000000003</v>
      </c>
      <c r="E101" s="13">
        <f t="shared" si="102"/>
        <v>1.662304</v>
      </c>
      <c r="F101" s="13">
        <f t="shared" si="111"/>
        <v>5.4305536000000005</v>
      </c>
      <c r="G101" s="13">
        <f t="shared" si="103"/>
        <v>0</v>
      </c>
      <c r="H101" s="13">
        <f t="shared" si="104"/>
        <v>3.2858722999999999</v>
      </c>
      <c r="I101" s="13">
        <f t="shared" si="112"/>
        <v>3.2858722999999999</v>
      </c>
      <c r="J101" s="13">
        <f t="shared" si="105"/>
        <v>4.1018400000000003E-2</v>
      </c>
      <c r="K101" s="13">
        <f t="shared" si="106"/>
        <v>7.4962431999999994</v>
      </c>
      <c r="L101" s="13">
        <f t="shared" si="113"/>
        <v>7.537261599999999</v>
      </c>
      <c r="M101" s="3">
        <v>19384</v>
      </c>
      <c r="N101" s="3">
        <v>6335</v>
      </c>
      <c r="O101" s="3">
        <v>25719</v>
      </c>
      <c r="P101" s="3">
        <v>0</v>
      </c>
      <c r="Q101" s="3">
        <v>55411</v>
      </c>
      <c r="R101" s="3">
        <v>55411</v>
      </c>
      <c r="S101" s="3">
        <v>211</v>
      </c>
      <c r="T101" s="3">
        <v>28568</v>
      </c>
      <c r="U101" s="3">
        <v>28779</v>
      </c>
      <c r="X101" s="29">
        <f t="shared" si="98"/>
        <v>2.1446813000000007</v>
      </c>
      <c r="Z101" s="29">
        <f t="shared" si="99"/>
        <v>10.823133899999998</v>
      </c>
      <c r="AB101" s="43">
        <v>16.7</v>
      </c>
      <c r="AC101" s="37">
        <v>15.542299999999999</v>
      </c>
      <c r="AD101" s="37">
        <v>3.0541</v>
      </c>
      <c r="AE101" s="37">
        <v>12.488200000000001</v>
      </c>
      <c r="AF101" s="39"/>
      <c r="AG101" s="39"/>
      <c r="AH101" s="39">
        <f t="shared" si="107"/>
        <v>0.80139583999999997</v>
      </c>
      <c r="AI101" s="39">
        <f t="shared" si="108"/>
        <v>2.4277060800000005</v>
      </c>
      <c r="AJ101" s="37">
        <v>14.637600000000001</v>
      </c>
      <c r="AK101" s="37">
        <v>14.601800000000001</v>
      </c>
      <c r="AL101" s="37">
        <v>3.5799999999999998E-2</v>
      </c>
      <c r="AM101" s="39"/>
      <c r="AN101" s="39"/>
      <c r="AO101" s="39">
        <f t="shared" si="109"/>
        <v>3.8315123199999999</v>
      </c>
      <c r="AP101" s="39">
        <f t="shared" si="110"/>
        <v>6.9595200000000003E-3</v>
      </c>
      <c r="AQ101" s="79">
        <v>54890</v>
      </c>
      <c r="AR101" s="123">
        <f t="shared" si="96"/>
        <v>75</v>
      </c>
      <c r="AS101" s="130">
        <v>453</v>
      </c>
      <c r="AT101" s="131">
        <v>9.1999999999999993</v>
      </c>
      <c r="AU101" s="131">
        <v>5.8</v>
      </c>
    </row>
    <row r="102" spans="1:47" x14ac:dyDescent="0.25">
      <c r="A102" s="1">
        <v>44282</v>
      </c>
      <c r="B102" s="13">
        <f t="shared" si="100"/>
        <v>1.7872900000000413E-2</v>
      </c>
      <c r="C102" s="13">
        <f t="shared" si="97"/>
        <v>11.519900700000001</v>
      </c>
      <c r="D102" s="13">
        <f t="shared" si="101"/>
        <v>2.134512</v>
      </c>
      <c r="E102" s="13">
        <f t="shared" si="102"/>
        <v>3.2388032</v>
      </c>
      <c r="F102" s="13">
        <f t="shared" si="111"/>
        <v>5.3733152000000004</v>
      </c>
      <c r="G102" s="13">
        <f t="shared" si="103"/>
        <v>0</v>
      </c>
      <c r="H102" s="13">
        <f t="shared" si="104"/>
        <v>5.3554423</v>
      </c>
      <c r="I102" s="13">
        <f t="shared" si="112"/>
        <v>5.3554423</v>
      </c>
      <c r="J102" s="13">
        <f t="shared" si="105"/>
        <v>1.3802399999999999E-2</v>
      </c>
      <c r="K102" s="13">
        <f t="shared" si="106"/>
        <v>6.1506559999999997</v>
      </c>
      <c r="L102" s="13">
        <f t="shared" si="113"/>
        <v>6.1644584</v>
      </c>
      <c r="M102" s="3">
        <v>10980</v>
      </c>
      <c r="N102" s="3">
        <v>12343</v>
      </c>
      <c r="O102" s="3">
        <v>23323</v>
      </c>
      <c r="P102" s="3">
        <v>0</v>
      </c>
      <c r="Q102" s="3">
        <v>90311</v>
      </c>
      <c r="R102" s="3">
        <v>90311</v>
      </c>
      <c r="S102" s="3">
        <v>71</v>
      </c>
      <c r="T102" s="3">
        <v>23440</v>
      </c>
      <c r="U102" s="3">
        <v>23511</v>
      </c>
      <c r="X102" s="29">
        <f t="shared" si="98"/>
        <v>1.7872900000000413E-2</v>
      </c>
      <c r="Z102" s="29">
        <f t="shared" si="99"/>
        <v>11.519900700000001</v>
      </c>
      <c r="AB102" s="43">
        <v>17.579999999999998</v>
      </c>
      <c r="AC102" s="37">
        <v>18.6478</v>
      </c>
      <c r="AD102" s="37">
        <v>15.1279</v>
      </c>
      <c r="AE102" s="37">
        <v>3.5198999999999998</v>
      </c>
      <c r="AF102" s="39"/>
      <c r="AG102" s="39"/>
      <c r="AH102" s="39">
        <f t="shared" si="107"/>
        <v>3.9695609599999999</v>
      </c>
      <c r="AI102" s="39">
        <f t="shared" si="108"/>
        <v>0.68426856000000003</v>
      </c>
      <c r="AJ102" s="37">
        <v>4.0164</v>
      </c>
      <c r="AK102" s="37">
        <v>2.7079</v>
      </c>
      <c r="AL102" s="37">
        <v>1.3085</v>
      </c>
      <c r="AM102" s="39"/>
      <c r="AN102" s="39"/>
      <c r="AO102" s="39">
        <f t="shared" si="109"/>
        <v>0.71055296000000001</v>
      </c>
      <c r="AP102" s="39">
        <f t="shared" si="110"/>
        <v>0.25437240000000005</v>
      </c>
      <c r="AQ102" s="79">
        <v>54901</v>
      </c>
      <c r="AR102" s="123">
        <f t="shared" si="96"/>
        <v>11</v>
      </c>
      <c r="AS102" s="130">
        <v>630</v>
      </c>
      <c r="AT102" s="131">
        <v>8.1</v>
      </c>
      <c r="AU102" s="131">
        <v>16.600000000000001</v>
      </c>
    </row>
    <row r="103" spans="1:47" x14ac:dyDescent="0.25">
      <c r="A103" s="1">
        <v>44283</v>
      </c>
      <c r="B103" s="13">
        <f t="shared" si="100"/>
        <v>3.5228520999999997</v>
      </c>
      <c r="C103" s="13">
        <f t="shared" si="97"/>
        <v>15.379159099999999</v>
      </c>
      <c r="D103" s="13">
        <f t="shared" si="101"/>
        <v>4.7056464</v>
      </c>
      <c r="E103" s="13">
        <f t="shared" si="102"/>
        <v>2.9003071999999999</v>
      </c>
      <c r="F103" s="13">
        <f t="shared" si="111"/>
        <v>7.6059535999999994</v>
      </c>
      <c r="G103" s="13">
        <f t="shared" si="103"/>
        <v>0</v>
      </c>
      <c r="H103" s="13">
        <f t="shared" si="104"/>
        <v>4.0831014999999997</v>
      </c>
      <c r="I103" s="13">
        <f t="shared" si="112"/>
        <v>4.0831014999999997</v>
      </c>
      <c r="J103" s="13">
        <f t="shared" si="105"/>
        <v>0</v>
      </c>
      <c r="K103" s="13">
        <f t="shared" si="106"/>
        <v>11.296057599999999</v>
      </c>
      <c r="L103" s="13">
        <f t="shared" si="113"/>
        <v>11.296057599999999</v>
      </c>
      <c r="M103" s="3">
        <v>24206</v>
      </c>
      <c r="N103" s="3">
        <v>11053</v>
      </c>
      <c r="O103" s="3">
        <v>35259</v>
      </c>
      <c r="P103" s="3">
        <v>0</v>
      </c>
      <c r="Q103" s="3">
        <v>68855</v>
      </c>
      <c r="R103" s="3">
        <v>68855</v>
      </c>
      <c r="S103" s="3">
        <v>0</v>
      </c>
      <c r="T103" s="3">
        <v>43049</v>
      </c>
      <c r="U103" s="3">
        <v>43049</v>
      </c>
      <c r="X103" s="29">
        <f t="shared" si="98"/>
        <v>3.5228520999999997</v>
      </c>
      <c r="Z103" s="29">
        <f t="shared" si="99"/>
        <v>15.379159099999999</v>
      </c>
      <c r="AB103" s="43">
        <v>31.96</v>
      </c>
      <c r="AC103" s="37">
        <v>35.921799999999998</v>
      </c>
      <c r="AD103" s="37">
        <v>12.2514</v>
      </c>
      <c r="AE103" s="37">
        <v>23.670400000000001</v>
      </c>
      <c r="AF103" s="39"/>
      <c r="AG103" s="39"/>
      <c r="AH103" s="39">
        <f t="shared" si="107"/>
        <v>3.2147673600000002</v>
      </c>
      <c r="AI103" s="39">
        <f t="shared" si="108"/>
        <v>4.6015257600000004</v>
      </c>
      <c r="AJ103" s="37">
        <v>17.2652</v>
      </c>
      <c r="AK103" s="37">
        <v>15.8574</v>
      </c>
      <c r="AL103" s="37">
        <v>1.4077999999999999</v>
      </c>
      <c r="AM103" s="39"/>
      <c r="AN103" s="39"/>
      <c r="AO103" s="39">
        <f t="shared" si="109"/>
        <v>4.1609817599999994</v>
      </c>
      <c r="AP103" s="39">
        <f t="shared" si="110"/>
        <v>0.27367632000000003</v>
      </c>
      <c r="AQ103" s="79">
        <v>55058</v>
      </c>
      <c r="AR103" s="123">
        <f t="shared" si="96"/>
        <v>157</v>
      </c>
      <c r="AS103" s="128">
        <v>676</v>
      </c>
      <c r="AT103" s="129">
        <v>6.4</v>
      </c>
      <c r="AU103" s="129">
        <v>3.6</v>
      </c>
    </row>
    <row r="104" spans="1:47" x14ac:dyDescent="0.25">
      <c r="A104" s="1">
        <v>44284</v>
      </c>
      <c r="B104" s="13">
        <f t="shared" si="100"/>
        <v>1.3886236000000007</v>
      </c>
      <c r="C104" s="13">
        <f t="shared" si="97"/>
        <v>10.280490799999999</v>
      </c>
      <c r="D104" s="13">
        <f t="shared" si="101"/>
        <v>5.1125256000000006</v>
      </c>
      <c r="E104" s="13">
        <f t="shared" si="102"/>
        <v>1.6982527999999999</v>
      </c>
      <c r="F104" s="13">
        <f t="shared" si="111"/>
        <v>6.8107784000000002</v>
      </c>
      <c r="G104" s="13">
        <f t="shared" si="103"/>
        <v>0</v>
      </c>
      <c r="H104" s="13">
        <f t="shared" si="104"/>
        <v>5.4221547999999995</v>
      </c>
      <c r="I104" s="13">
        <f t="shared" si="112"/>
        <v>5.4221547999999995</v>
      </c>
      <c r="J104" s="13">
        <f t="shared" si="105"/>
        <v>0</v>
      </c>
      <c r="K104" s="13">
        <f t="shared" si="106"/>
        <v>4.8583359999999995</v>
      </c>
      <c r="L104" s="13">
        <f t="shared" si="113"/>
        <v>4.8583359999999995</v>
      </c>
      <c r="M104" s="3">
        <v>26299</v>
      </c>
      <c r="N104" s="3">
        <v>6472</v>
      </c>
      <c r="O104" s="3">
        <v>32771</v>
      </c>
      <c r="P104" s="3">
        <v>0</v>
      </c>
      <c r="Q104" s="3">
        <v>91436</v>
      </c>
      <c r="R104" s="3">
        <v>91436</v>
      </c>
      <c r="S104" s="3">
        <v>0</v>
      </c>
      <c r="T104" s="3">
        <v>18515</v>
      </c>
      <c r="U104" s="3">
        <v>18515</v>
      </c>
      <c r="X104" s="29">
        <f t="shared" si="98"/>
        <v>1.3886236000000007</v>
      </c>
      <c r="Z104" s="29">
        <f t="shared" si="99"/>
        <v>10.280490799999999</v>
      </c>
      <c r="AB104" s="43">
        <v>26.07</v>
      </c>
      <c r="AC104" s="37">
        <v>22.152000000000001</v>
      </c>
      <c r="AD104" s="37">
        <v>6.7781000000000002</v>
      </c>
      <c r="AE104" s="37">
        <v>15.373900000000001</v>
      </c>
      <c r="AF104" s="39"/>
      <c r="AG104" s="39"/>
      <c r="AH104" s="39">
        <f t="shared" si="107"/>
        <v>1.7785734399999997</v>
      </c>
      <c r="AI104" s="39">
        <f t="shared" si="108"/>
        <v>2.9886861600000003</v>
      </c>
      <c r="AJ104" s="37">
        <v>6.8471000000000002</v>
      </c>
      <c r="AK104" s="37">
        <v>3.6261000000000001</v>
      </c>
      <c r="AL104" s="37">
        <v>3.2210000000000001</v>
      </c>
      <c r="AM104" s="39"/>
      <c r="AN104" s="39"/>
      <c r="AO104" s="39">
        <f t="shared" si="109"/>
        <v>0.95148864</v>
      </c>
      <c r="AP104" s="39">
        <f t="shared" si="110"/>
        <v>0.62616240000000001</v>
      </c>
      <c r="AQ104" s="79">
        <v>55138</v>
      </c>
      <c r="AR104" s="123">
        <f t="shared" si="96"/>
        <v>80</v>
      </c>
      <c r="AS104" s="128">
        <v>676</v>
      </c>
      <c r="AT104" s="129">
        <v>9</v>
      </c>
      <c r="AU104" s="129">
        <v>2.2000000000000002</v>
      </c>
    </row>
    <row r="105" spans="1:47" x14ac:dyDescent="0.25">
      <c r="A105" s="1">
        <v>44285</v>
      </c>
      <c r="B105" s="13">
        <f t="shared" si="100"/>
        <v>1.2247495000000006</v>
      </c>
      <c r="C105" s="13">
        <f t="shared" si="97"/>
        <v>11.059773699999999</v>
      </c>
      <c r="D105" s="13">
        <f t="shared" si="101"/>
        <v>4.1761008000000004</v>
      </c>
      <c r="E105" s="13">
        <f t="shared" si="102"/>
        <v>2.2495552000000001</v>
      </c>
      <c r="F105" s="13">
        <f t="shared" si="111"/>
        <v>6.425656</v>
      </c>
      <c r="G105" s="13">
        <f t="shared" si="103"/>
        <v>0</v>
      </c>
      <c r="H105" s="13">
        <f t="shared" si="104"/>
        <v>5.2009064999999994</v>
      </c>
      <c r="I105" s="13">
        <f t="shared" si="112"/>
        <v>5.2009064999999994</v>
      </c>
      <c r="J105" s="13">
        <f t="shared" si="105"/>
        <v>0</v>
      </c>
      <c r="K105" s="13">
        <f t="shared" si="106"/>
        <v>5.8588671999999997</v>
      </c>
      <c r="L105" s="13">
        <f t="shared" si="113"/>
        <v>5.8588671999999997</v>
      </c>
      <c r="M105" s="3">
        <v>21482</v>
      </c>
      <c r="N105" s="3">
        <v>8573</v>
      </c>
      <c r="O105" s="3">
        <v>30055</v>
      </c>
      <c r="P105" s="3">
        <v>0</v>
      </c>
      <c r="Q105" s="3">
        <v>87705</v>
      </c>
      <c r="R105" s="3">
        <v>87705</v>
      </c>
      <c r="S105" s="3">
        <v>0</v>
      </c>
      <c r="T105" s="3">
        <v>22328</v>
      </c>
      <c r="U105" s="3">
        <v>22328</v>
      </c>
      <c r="X105" s="29">
        <f t="shared" si="98"/>
        <v>1.2247495000000006</v>
      </c>
      <c r="Z105" s="29">
        <f t="shared" si="99"/>
        <v>11.059773699999999</v>
      </c>
      <c r="AB105" s="43">
        <v>21.49</v>
      </c>
      <c r="AC105" s="37">
        <v>22.399100000000001</v>
      </c>
      <c r="AD105" s="37">
        <v>4.9539</v>
      </c>
      <c r="AE105" s="37">
        <v>17.4452</v>
      </c>
      <c r="AF105" s="39"/>
      <c r="AG105" s="39"/>
      <c r="AH105" s="39">
        <f t="shared" si="107"/>
        <v>1.2999033599999998</v>
      </c>
      <c r="AI105" s="39">
        <f t="shared" si="108"/>
        <v>3.3913468800000004</v>
      </c>
      <c r="AJ105" s="37">
        <v>5.6962000000000002</v>
      </c>
      <c r="AK105" s="37">
        <v>3.2513999999999998</v>
      </c>
      <c r="AL105" s="37">
        <v>2.4447999999999999</v>
      </c>
      <c r="AM105" s="39"/>
      <c r="AN105" s="39"/>
      <c r="AO105" s="39">
        <f t="shared" si="109"/>
        <v>0.85316735999999993</v>
      </c>
      <c r="AP105" s="39">
        <f t="shared" si="110"/>
        <v>0.47526912000000004</v>
      </c>
      <c r="AQ105" s="79">
        <v>55197</v>
      </c>
      <c r="AR105" s="123">
        <f t="shared" si="96"/>
        <v>59</v>
      </c>
      <c r="AS105" s="128">
        <v>675</v>
      </c>
      <c r="AT105" s="129">
        <v>10.8</v>
      </c>
      <c r="AU105" s="129">
        <v>2.5</v>
      </c>
    </row>
    <row r="106" spans="1:47" ht="15.75" thickBot="1" x14ac:dyDescent="0.3">
      <c r="A106" s="10">
        <v>44286</v>
      </c>
      <c r="B106" s="25">
        <f>F106-I106</f>
        <v>-0.76831080000000007</v>
      </c>
      <c r="C106" s="25">
        <f t="shared" si="97"/>
        <v>9.2229691999999996</v>
      </c>
      <c r="D106" s="25">
        <f t="shared" si="101"/>
        <v>3.597372</v>
      </c>
      <c r="E106" s="25">
        <f t="shared" si="102"/>
        <v>1.2965184000000001</v>
      </c>
      <c r="F106" s="25">
        <f t="shared" si="111"/>
        <v>4.8938904000000001</v>
      </c>
      <c r="G106" s="25">
        <f t="shared" si="103"/>
        <v>0</v>
      </c>
      <c r="H106" s="25">
        <f t="shared" si="104"/>
        <v>5.6622012000000002</v>
      </c>
      <c r="I106" s="25">
        <f t="shared" si="112"/>
        <v>5.6622012000000002</v>
      </c>
      <c r="J106" s="25">
        <f t="shared" si="105"/>
        <v>0</v>
      </c>
      <c r="K106" s="25">
        <f t="shared" si="106"/>
        <v>3.5607679999999999</v>
      </c>
      <c r="L106" s="25">
        <f t="shared" si="113"/>
        <v>3.5607679999999999</v>
      </c>
      <c r="M106" s="11">
        <v>18505</v>
      </c>
      <c r="N106" s="11">
        <v>4941</v>
      </c>
      <c r="O106" s="11">
        <v>23446</v>
      </c>
      <c r="P106" s="11">
        <v>0</v>
      </c>
      <c r="Q106" s="11">
        <v>95484</v>
      </c>
      <c r="R106" s="11">
        <v>95484</v>
      </c>
      <c r="S106" s="11">
        <v>0</v>
      </c>
      <c r="T106" s="11">
        <v>13570</v>
      </c>
      <c r="U106" s="11">
        <v>13570</v>
      </c>
      <c r="V106" s="4"/>
      <c r="W106" s="4"/>
      <c r="X106" s="87">
        <f t="shared" si="98"/>
        <v>-0.76831080000000007</v>
      </c>
      <c r="Y106" s="4"/>
      <c r="Z106" s="87">
        <f t="shared" si="99"/>
        <v>9.2229691999999996</v>
      </c>
      <c r="AA106" s="4"/>
      <c r="AB106" s="88">
        <v>14.93</v>
      </c>
      <c r="AC106" s="38">
        <v>14.1309</v>
      </c>
      <c r="AD106" s="38">
        <v>5.6327999999999996</v>
      </c>
      <c r="AE106" s="38">
        <v>8.4981000000000009</v>
      </c>
      <c r="AF106" s="25"/>
      <c r="AG106" s="25"/>
      <c r="AH106" s="25">
        <f t="shared" si="107"/>
        <v>1.4780467199999998</v>
      </c>
      <c r="AI106" s="25">
        <f t="shared" si="108"/>
        <v>1.6520306400000004</v>
      </c>
      <c r="AJ106" s="38">
        <v>0.88900000000000001</v>
      </c>
      <c r="AK106" s="38">
        <v>9.1800000000000007E-2</v>
      </c>
      <c r="AL106" s="38">
        <v>0.79720000000000002</v>
      </c>
      <c r="AM106" s="25"/>
      <c r="AN106" s="25"/>
      <c r="AO106" s="25">
        <f t="shared" si="109"/>
        <v>2.408832E-2</v>
      </c>
      <c r="AP106" s="25">
        <f t="shared" si="110"/>
        <v>0.15497568</v>
      </c>
      <c r="AQ106" s="86">
        <v>55197</v>
      </c>
      <c r="AR106" s="124">
        <f t="shared" si="96"/>
        <v>0</v>
      </c>
      <c r="AS106" s="132">
        <v>662</v>
      </c>
      <c r="AT106" s="133">
        <v>12</v>
      </c>
      <c r="AU106" s="133">
        <v>1.8</v>
      </c>
    </row>
    <row r="107" spans="1:47" x14ac:dyDescent="0.25">
      <c r="A107" s="1">
        <v>44287</v>
      </c>
      <c r="B107" s="39">
        <v>0.80330230000000002</v>
      </c>
      <c r="C107" s="39">
        <v>9.9908736999999999</v>
      </c>
      <c r="D107" s="39">
        <v>4.0948415999999996</v>
      </c>
      <c r="E107" s="39">
        <v>1.9601280000000001</v>
      </c>
      <c r="F107" s="39">
        <v>6.0549695999999997</v>
      </c>
      <c r="G107" s="39">
        <v>0</v>
      </c>
      <c r="H107" s="39">
        <v>5.2516673000000003</v>
      </c>
      <c r="I107" s="39">
        <v>5.2516673000000003</v>
      </c>
      <c r="J107" s="39">
        <v>0</v>
      </c>
      <c r="K107" s="39">
        <v>4.7392063999999996</v>
      </c>
      <c r="L107" s="39">
        <v>4.7392063999999996</v>
      </c>
      <c r="M107" s="3">
        <v>21064</v>
      </c>
      <c r="N107" s="3">
        <v>7470</v>
      </c>
      <c r="O107" s="3">
        <v>28534</v>
      </c>
      <c r="P107" s="3">
        <v>0</v>
      </c>
      <c r="Q107" s="3">
        <v>88561</v>
      </c>
      <c r="R107" s="3">
        <v>88561</v>
      </c>
      <c r="S107" s="3">
        <v>0</v>
      </c>
      <c r="T107" s="3">
        <v>18061</v>
      </c>
      <c r="U107" s="3">
        <v>18061</v>
      </c>
      <c r="X107" s="29">
        <f t="shared" si="98"/>
        <v>0.80330229999999947</v>
      </c>
      <c r="Z107" s="29">
        <f t="shared" si="99"/>
        <v>9.9908736999999999</v>
      </c>
      <c r="AB107" s="43">
        <v>11.81</v>
      </c>
      <c r="AC107" s="37">
        <v>11.569699999999999</v>
      </c>
      <c r="AD107" s="37">
        <v>3.5621</v>
      </c>
      <c r="AE107" s="37">
        <v>8.0076000000000001</v>
      </c>
      <c r="AF107" s="39"/>
      <c r="AG107" s="39"/>
      <c r="AH107" s="39">
        <f t="shared" si="107"/>
        <v>0.93469504000000003</v>
      </c>
      <c r="AI107" s="39">
        <f t="shared" si="108"/>
        <v>1.5566774400000001</v>
      </c>
      <c r="AJ107" s="37">
        <v>7.3818999999999999</v>
      </c>
      <c r="AK107" s="37">
        <v>0.12740000000000001</v>
      </c>
      <c r="AL107" s="37">
        <v>7.2545000000000002</v>
      </c>
      <c r="AM107" s="39"/>
      <c r="AN107" s="39"/>
      <c r="AO107" s="39">
        <f t="shared" si="109"/>
        <v>3.3429760000000003E-2</v>
      </c>
      <c r="AP107" s="39">
        <f t="shared" si="110"/>
        <v>1.4102748000000003</v>
      </c>
      <c r="AQ107" s="79">
        <v>55222</v>
      </c>
      <c r="AR107" s="123">
        <f t="shared" si="96"/>
        <v>25</v>
      </c>
      <c r="AS107" s="128">
        <v>646</v>
      </c>
      <c r="AT107" s="129">
        <v>13.9</v>
      </c>
      <c r="AU107" s="129">
        <v>3.2</v>
      </c>
    </row>
    <row r="108" spans="1:47" x14ac:dyDescent="0.25">
      <c r="A108" s="1">
        <v>44288</v>
      </c>
      <c r="B108" s="39">
        <v>-1.0531967</v>
      </c>
      <c r="C108" s="39">
        <v>12.0546655</v>
      </c>
      <c r="D108" s="39">
        <v>2.6710560000000001</v>
      </c>
      <c r="E108" s="39">
        <v>1.1629567999999999</v>
      </c>
      <c r="F108" s="39">
        <v>3.8340128</v>
      </c>
      <c r="G108" s="39">
        <v>0</v>
      </c>
      <c r="H108" s="39">
        <v>4.8872095</v>
      </c>
      <c r="I108" s="39">
        <v>4.8872095</v>
      </c>
      <c r="J108" s="39">
        <v>0</v>
      </c>
      <c r="K108" s="39">
        <v>7.1674559999999996</v>
      </c>
      <c r="L108" s="39">
        <v>7.1674559999999996</v>
      </c>
      <c r="M108" s="3">
        <v>13740</v>
      </c>
      <c r="N108" s="3">
        <v>4432</v>
      </c>
      <c r="O108" s="3">
        <v>18172</v>
      </c>
      <c r="P108" s="3">
        <v>0</v>
      </c>
      <c r="Q108" s="3">
        <v>82415</v>
      </c>
      <c r="R108" s="3">
        <v>82415</v>
      </c>
      <c r="S108" s="3">
        <v>0</v>
      </c>
      <c r="T108" s="3">
        <v>27315</v>
      </c>
      <c r="U108" s="3">
        <v>27315</v>
      </c>
      <c r="X108" s="29">
        <f t="shared" si="98"/>
        <v>-1.0531967</v>
      </c>
      <c r="Z108" s="29">
        <f t="shared" si="99"/>
        <v>12.054665499999999</v>
      </c>
      <c r="AB108" s="43">
        <v>11.45</v>
      </c>
      <c r="AC108" s="37">
        <v>11.598100000000001</v>
      </c>
      <c r="AD108" s="37">
        <v>4.8113999999999999</v>
      </c>
      <c r="AE108" s="37">
        <v>6.7866999999999997</v>
      </c>
      <c r="AF108" s="39"/>
      <c r="AG108" s="39"/>
      <c r="AH108" s="39">
        <f t="shared" si="107"/>
        <v>1.26251136</v>
      </c>
      <c r="AI108" s="39">
        <f t="shared" si="108"/>
        <v>1.31933448</v>
      </c>
      <c r="AJ108" s="37">
        <v>12.3438</v>
      </c>
      <c r="AK108" s="37">
        <v>12.308</v>
      </c>
      <c r="AL108" s="37">
        <v>3.5799999999999998E-2</v>
      </c>
      <c r="AM108" s="39"/>
      <c r="AN108" s="39"/>
      <c r="AO108" s="39">
        <f t="shared" si="109"/>
        <v>3.2296191999999997</v>
      </c>
      <c r="AP108" s="39">
        <f t="shared" si="110"/>
        <v>6.9595200000000003E-3</v>
      </c>
      <c r="AQ108">
        <v>55382</v>
      </c>
      <c r="AR108" s="123">
        <f t="shared" si="96"/>
        <v>160</v>
      </c>
      <c r="AS108" s="130">
        <v>667</v>
      </c>
      <c r="AT108" s="131">
        <v>12.6</v>
      </c>
      <c r="AU108" s="131">
        <v>10.4</v>
      </c>
    </row>
    <row r="109" spans="1:47" x14ac:dyDescent="0.25">
      <c r="A109" s="1">
        <v>44289</v>
      </c>
      <c r="B109" s="39">
        <v>3.7328361000000001</v>
      </c>
      <c r="C109" s="39">
        <v>13.097895899999999</v>
      </c>
      <c r="D109" s="39">
        <v>3.2995511999999998</v>
      </c>
      <c r="E109" s="39">
        <v>3.8318272000000002</v>
      </c>
      <c r="F109" s="39">
        <v>7.1313784</v>
      </c>
      <c r="G109" s="39">
        <v>0</v>
      </c>
      <c r="H109" s="39">
        <v>3.3985422999999999</v>
      </c>
      <c r="I109" s="39">
        <v>3.3985422999999999</v>
      </c>
      <c r="J109" s="39">
        <v>0</v>
      </c>
      <c r="K109" s="39">
        <v>9.6993536000000002</v>
      </c>
      <c r="L109" s="39">
        <v>9.6993536000000002</v>
      </c>
      <c r="M109" s="3">
        <v>16973</v>
      </c>
      <c r="N109" s="3">
        <v>14603</v>
      </c>
      <c r="O109" s="3">
        <v>31576</v>
      </c>
      <c r="P109" s="3">
        <v>0</v>
      </c>
      <c r="Q109" s="3">
        <v>57311</v>
      </c>
      <c r="R109" s="3">
        <v>57311</v>
      </c>
      <c r="S109" s="3">
        <v>0</v>
      </c>
      <c r="T109" s="3">
        <v>36964</v>
      </c>
      <c r="U109" s="3">
        <v>36964</v>
      </c>
      <c r="X109" s="29">
        <f t="shared" si="98"/>
        <v>3.7328361000000001</v>
      </c>
      <c r="Z109" s="29">
        <f t="shared" si="99"/>
        <v>13.097895900000001</v>
      </c>
      <c r="AB109" s="43">
        <v>23.14</v>
      </c>
      <c r="AC109" s="37">
        <v>26.6875</v>
      </c>
      <c r="AD109" s="37">
        <v>11.2925</v>
      </c>
      <c r="AE109" s="37">
        <v>15.395</v>
      </c>
      <c r="AF109" s="39"/>
      <c r="AG109" s="39"/>
      <c r="AH109" s="39">
        <f t="shared" si="107"/>
        <v>2.963152</v>
      </c>
      <c r="AI109" s="39">
        <f t="shared" si="108"/>
        <v>2.992788</v>
      </c>
      <c r="AJ109" s="37">
        <v>19.292400000000001</v>
      </c>
      <c r="AK109" s="37">
        <v>19.2547</v>
      </c>
      <c r="AL109" s="37">
        <v>3.7699999999999997E-2</v>
      </c>
      <c r="AM109" s="39"/>
      <c r="AN109" s="39"/>
      <c r="AO109" s="39">
        <f t="shared" si="109"/>
        <v>5.0524332799999998</v>
      </c>
      <c r="AP109" s="39">
        <f t="shared" si="110"/>
        <v>7.3288799999999994E-3</v>
      </c>
      <c r="AQ109" s="79">
        <v>55387</v>
      </c>
      <c r="AR109" s="123">
        <f t="shared" si="96"/>
        <v>5</v>
      </c>
      <c r="AS109" s="130">
        <v>577</v>
      </c>
      <c r="AT109" s="131">
        <v>7.3</v>
      </c>
      <c r="AU109" s="131">
        <v>21.2</v>
      </c>
    </row>
    <row r="110" spans="1:47" x14ac:dyDescent="0.25">
      <c r="A110" s="1">
        <v>44290</v>
      </c>
      <c r="B110" s="39">
        <v>3.8768174000000002</v>
      </c>
      <c r="C110" s="39">
        <v>15.849371400000001</v>
      </c>
      <c r="D110" s="39">
        <v>5.5256255999999997</v>
      </c>
      <c r="E110" s="39">
        <v>2.7869503999999998</v>
      </c>
      <c r="F110" s="39">
        <v>8.312576</v>
      </c>
      <c r="G110" s="39">
        <v>0</v>
      </c>
      <c r="H110" s="39">
        <v>4.4357585999999998</v>
      </c>
      <c r="I110" s="39">
        <v>4.4357585999999998</v>
      </c>
      <c r="J110" s="39">
        <v>0</v>
      </c>
      <c r="K110" s="39">
        <v>11.413612799999999</v>
      </c>
      <c r="L110" s="39">
        <v>11.413612799999999</v>
      </c>
      <c r="M110" s="3">
        <v>28424</v>
      </c>
      <c r="N110" s="3">
        <v>10621</v>
      </c>
      <c r="O110" s="3">
        <v>39045</v>
      </c>
      <c r="P110" s="3">
        <v>0</v>
      </c>
      <c r="Q110" s="3">
        <v>74802</v>
      </c>
      <c r="R110" s="3">
        <v>74802</v>
      </c>
      <c r="S110" s="3">
        <v>0</v>
      </c>
      <c r="T110" s="3">
        <v>43497</v>
      </c>
      <c r="U110" s="3">
        <v>43497</v>
      </c>
      <c r="X110" s="29">
        <f t="shared" si="98"/>
        <v>3.8768174000000002</v>
      </c>
      <c r="Z110" s="29">
        <f t="shared" si="99"/>
        <v>15.849371399999999</v>
      </c>
      <c r="AB110" s="43">
        <v>31.5</v>
      </c>
      <c r="AC110" s="37">
        <v>29.8658</v>
      </c>
      <c r="AD110" s="37">
        <v>18.682099999999998</v>
      </c>
      <c r="AE110" s="37">
        <v>11.1837</v>
      </c>
      <c r="AF110" s="39"/>
      <c r="AG110" s="39"/>
      <c r="AH110" s="39">
        <f t="shared" si="107"/>
        <v>4.9021830399999997</v>
      </c>
      <c r="AI110" s="39">
        <f t="shared" si="108"/>
        <v>2.17411128</v>
      </c>
      <c r="AJ110" s="37">
        <v>19.3537</v>
      </c>
      <c r="AK110" s="37">
        <v>17.138100000000001</v>
      </c>
      <c r="AL110" s="37">
        <v>2.2155999999999998</v>
      </c>
      <c r="AM110" s="39"/>
      <c r="AN110" s="39"/>
      <c r="AO110" s="39">
        <f t="shared" si="109"/>
        <v>4.4970374400000006</v>
      </c>
      <c r="AP110" s="39">
        <f t="shared" si="110"/>
        <v>0.43071263999999998</v>
      </c>
      <c r="AQ110" s="79">
        <v>55509</v>
      </c>
      <c r="AR110" s="123">
        <f t="shared" si="96"/>
        <v>122</v>
      </c>
      <c r="AS110" s="128">
        <v>700</v>
      </c>
      <c r="AT110" s="129">
        <v>7.7</v>
      </c>
      <c r="AU110" s="129">
        <v>13.7</v>
      </c>
    </row>
    <row r="111" spans="1:47" x14ac:dyDescent="0.25">
      <c r="A111" s="1">
        <v>44291</v>
      </c>
      <c r="B111" s="39">
        <v>3.6977598999999999</v>
      </c>
      <c r="C111" s="39">
        <v>12.9474985</v>
      </c>
      <c r="D111" s="39">
        <v>4.1568551999999999</v>
      </c>
      <c r="E111" s="39">
        <v>2.8669823999999999</v>
      </c>
      <c r="F111" s="39">
        <v>7.0238376000000002</v>
      </c>
      <c r="G111" s="39">
        <v>0</v>
      </c>
      <c r="H111" s="39">
        <v>3.3260776999999999</v>
      </c>
      <c r="I111" s="39">
        <v>3.3260776999999999</v>
      </c>
      <c r="J111" s="39">
        <v>0</v>
      </c>
      <c r="K111" s="39">
        <v>9.6214207999999992</v>
      </c>
      <c r="L111" s="39">
        <v>9.6214207999999992</v>
      </c>
      <c r="M111" s="3">
        <v>21383</v>
      </c>
      <c r="N111" s="3">
        <v>10926</v>
      </c>
      <c r="O111" s="3">
        <v>32309</v>
      </c>
      <c r="P111" s="3">
        <v>0</v>
      </c>
      <c r="Q111" s="3">
        <v>56089</v>
      </c>
      <c r="R111" s="3">
        <v>56089</v>
      </c>
      <c r="S111" s="3">
        <v>0</v>
      </c>
      <c r="T111" s="3">
        <v>36667</v>
      </c>
      <c r="U111" s="3">
        <v>36667</v>
      </c>
      <c r="X111" s="29">
        <f t="shared" si="98"/>
        <v>3.6977599000000003</v>
      </c>
      <c r="Z111" s="29">
        <f t="shared" si="99"/>
        <v>12.947498499999998</v>
      </c>
      <c r="AB111" s="43">
        <v>24.85</v>
      </c>
      <c r="AC111" s="37">
        <v>23.947800000000001</v>
      </c>
      <c r="AD111" s="37">
        <v>11.411300000000001</v>
      </c>
      <c r="AE111" s="37">
        <v>12.5365</v>
      </c>
      <c r="AF111" s="39"/>
      <c r="AG111" s="39"/>
      <c r="AH111" s="39">
        <f t="shared" si="107"/>
        <v>2.9943251199999996</v>
      </c>
      <c r="AI111" s="39">
        <f t="shared" si="108"/>
        <v>2.4370956000000001</v>
      </c>
      <c r="AJ111" s="37">
        <v>20.862500000000001</v>
      </c>
      <c r="AK111" s="37">
        <v>20.823799999999999</v>
      </c>
      <c r="AL111" s="37">
        <v>3.8699999999999998E-2</v>
      </c>
      <c r="AM111" s="39"/>
      <c r="AN111" s="39"/>
      <c r="AO111" s="39">
        <f t="shared" si="109"/>
        <v>5.4641651199999988</v>
      </c>
      <c r="AP111" s="39">
        <f t="shared" si="110"/>
        <v>7.5232800000000002E-3</v>
      </c>
      <c r="AQ111" s="79">
        <v>55531</v>
      </c>
      <c r="AR111" s="123">
        <f t="shared" si="96"/>
        <v>22</v>
      </c>
      <c r="AS111" s="128">
        <v>353</v>
      </c>
      <c r="AT111" s="129">
        <v>6.9</v>
      </c>
      <c r="AU111" s="129">
        <v>18</v>
      </c>
    </row>
    <row r="112" spans="1:47" x14ac:dyDescent="0.25">
      <c r="A112" s="1">
        <v>44292</v>
      </c>
      <c r="B112" s="39">
        <v>6.1722942999999999</v>
      </c>
      <c r="C112" s="39">
        <v>10.932677699999999</v>
      </c>
      <c r="D112" s="39">
        <v>3.8920824000000001</v>
      </c>
      <c r="E112" s="39">
        <v>6.1309760000000004</v>
      </c>
      <c r="F112" s="39">
        <v>10.0230584</v>
      </c>
      <c r="G112" s="39">
        <v>0</v>
      </c>
      <c r="H112" s="39">
        <v>3.8507641000000001</v>
      </c>
      <c r="I112" s="39">
        <v>3.8507641000000001</v>
      </c>
      <c r="J112" s="39">
        <v>0</v>
      </c>
      <c r="K112" s="39">
        <v>7.0819136</v>
      </c>
      <c r="L112" s="39">
        <v>7.0819136</v>
      </c>
      <c r="M112" s="3">
        <v>20021</v>
      </c>
      <c r="N112" s="3">
        <v>23365</v>
      </c>
      <c r="O112" s="3">
        <v>43386</v>
      </c>
      <c r="P112" s="3">
        <v>0</v>
      </c>
      <c r="Q112" s="3">
        <v>64937</v>
      </c>
      <c r="R112" s="3">
        <v>64937</v>
      </c>
      <c r="S112" s="3">
        <v>0</v>
      </c>
      <c r="T112" s="3">
        <v>26989</v>
      </c>
      <c r="U112" s="3">
        <v>26989</v>
      </c>
      <c r="X112" s="29">
        <f t="shared" si="98"/>
        <v>6.1722942999999999</v>
      </c>
      <c r="Z112" s="29">
        <f t="shared" si="99"/>
        <v>10.932677699999999</v>
      </c>
      <c r="AB112" s="43">
        <v>33.46</v>
      </c>
      <c r="AC112" s="37">
        <v>33.0642</v>
      </c>
      <c r="AD112" s="37">
        <v>18.892099999999999</v>
      </c>
      <c r="AE112" s="37">
        <v>14.1721</v>
      </c>
      <c r="AF112" s="39"/>
      <c r="AG112" s="39"/>
      <c r="AH112" s="39">
        <f t="shared" si="107"/>
        <v>4.9572870399999998</v>
      </c>
      <c r="AI112" s="39">
        <f t="shared" si="108"/>
        <v>2.75505624</v>
      </c>
      <c r="AJ112" s="37">
        <v>11.329800000000001</v>
      </c>
      <c r="AK112" s="37">
        <v>7.0354000000000001</v>
      </c>
      <c r="AL112" s="37">
        <v>4.2944000000000004</v>
      </c>
      <c r="AM112" s="39"/>
      <c r="AN112" s="39"/>
      <c r="AO112" s="39">
        <f t="shared" si="109"/>
        <v>1.8460889599999999</v>
      </c>
      <c r="AP112" s="39">
        <f t="shared" si="110"/>
        <v>0.83483136000000013</v>
      </c>
      <c r="AQ112" s="79">
        <v>55552</v>
      </c>
      <c r="AR112" s="123">
        <f t="shared" si="96"/>
        <v>21</v>
      </c>
      <c r="AS112" s="128">
        <v>515</v>
      </c>
      <c r="AT112" s="129">
        <v>1.8</v>
      </c>
      <c r="AU112" s="129">
        <v>12.2</v>
      </c>
    </row>
    <row r="113" spans="1:47" x14ac:dyDescent="0.25">
      <c r="A113" s="1">
        <v>44293</v>
      </c>
      <c r="B113" s="39">
        <v>6.4891820999999998</v>
      </c>
      <c r="C113" s="39">
        <v>12.0298979</v>
      </c>
      <c r="D113" s="39">
        <v>5.2017552</v>
      </c>
      <c r="E113" s="39">
        <v>3.7155840000000002</v>
      </c>
      <c r="F113" s="39">
        <v>8.9173392000000007</v>
      </c>
      <c r="G113" s="39">
        <v>0</v>
      </c>
      <c r="H113" s="39">
        <v>2.4281571</v>
      </c>
      <c r="I113" s="39">
        <v>2.4281571</v>
      </c>
      <c r="J113" s="39">
        <v>0</v>
      </c>
      <c r="K113" s="39">
        <v>9.6017408</v>
      </c>
      <c r="L113" s="39">
        <v>9.6017408</v>
      </c>
      <c r="M113" s="3">
        <v>26758</v>
      </c>
      <c r="N113" s="3">
        <v>14160</v>
      </c>
      <c r="O113" s="3">
        <v>40918</v>
      </c>
      <c r="P113" s="3">
        <v>0</v>
      </c>
      <c r="Q113" s="3">
        <v>40947</v>
      </c>
      <c r="R113" s="3">
        <v>40947</v>
      </c>
      <c r="S113" s="3">
        <v>0</v>
      </c>
      <c r="T113" s="3">
        <v>36592</v>
      </c>
      <c r="U113" s="3">
        <v>36592</v>
      </c>
      <c r="X113" s="29">
        <f t="shared" si="98"/>
        <v>6.4891821000000007</v>
      </c>
      <c r="Z113" s="29">
        <f t="shared" si="99"/>
        <v>12.0298979</v>
      </c>
      <c r="AB113" s="43">
        <v>40.92</v>
      </c>
      <c r="AC113" s="37">
        <v>42.772199999999998</v>
      </c>
      <c r="AD113" s="37">
        <v>23.738700000000001</v>
      </c>
      <c r="AE113" s="37">
        <v>19.0335</v>
      </c>
      <c r="AF113" s="39"/>
      <c r="AG113" s="39"/>
      <c r="AH113" s="39">
        <f t="shared" si="107"/>
        <v>6.2290348800000004</v>
      </c>
      <c r="AI113" s="39">
        <f t="shared" si="108"/>
        <v>3.7001124000000005</v>
      </c>
      <c r="AJ113" s="37">
        <v>11.1516</v>
      </c>
      <c r="AK113" s="37">
        <v>11.1082</v>
      </c>
      <c r="AL113" s="37">
        <v>4.3400000000000001E-2</v>
      </c>
      <c r="AM113" s="39"/>
      <c r="AN113" s="39"/>
      <c r="AO113" s="39">
        <f t="shared" si="109"/>
        <v>2.9147916799999996</v>
      </c>
      <c r="AP113" s="39">
        <f t="shared" si="110"/>
        <v>8.4369600000000003E-3</v>
      </c>
      <c r="AQ113" s="79">
        <v>55591</v>
      </c>
      <c r="AR113" s="123">
        <f t="shared" ref="AR113:AR176" si="114">AQ113-AQ112</f>
        <v>39</v>
      </c>
      <c r="AS113" s="130">
        <v>385</v>
      </c>
      <c r="AT113" s="131">
        <v>1.4</v>
      </c>
      <c r="AU113" s="131">
        <v>10.1</v>
      </c>
    </row>
    <row r="114" spans="1:47" x14ac:dyDescent="0.25">
      <c r="A114" s="1">
        <v>44294</v>
      </c>
      <c r="B114" s="39">
        <v>1.2777053</v>
      </c>
      <c r="C114" s="39">
        <v>15.4191067</v>
      </c>
      <c r="D114" s="39">
        <v>4.9014072000000004</v>
      </c>
      <c r="E114" s="39">
        <v>1.7604416000000001</v>
      </c>
      <c r="F114" s="39">
        <v>6.6618487999999996</v>
      </c>
      <c r="G114" s="39">
        <v>0</v>
      </c>
      <c r="H114" s="39">
        <v>5.3841435000000004</v>
      </c>
      <c r="I114" s="39">
        <v>5.3841435000000004</v>
      </c>
      <c r="J114" s="39">
        <v>0</v>
      </c>
      <c r="K114" s="39">
        <v>10.0349632</v>
      </c>
      <c r="L114" s="39">
        <v>10.0349632</v>
      </c>
      <c r="M114" s="3">
        <v>25213</v>
      </c>
      <c r="N114" s="3">
        <v>6709</v>
      </c>
      <c r="O114" s="3">
        <v>31922</v>
      </c>
      <c r="P114" s="3">
        <v>0</v>
      </c>
      <c r="Q114" s="3">
        <v>90795</v>
      </c>
      <c r="R114" s="3">
        <v>90795</v>
      </c>
      <c r="S114" s="3">
        <v>0</v>
      </c>
      <c r="T114" s="3">
        <v>38243</v>
      </c>
      <c r="U114" s="3">
        <v>38243</v>
      </c>
      <c r="X114" s="29">
        <f t="shared" si="98"/>
        <v>1.2777052999999992</v>
      </c>
      <c r="Z114" s="29">
        <f t="shared" si="99"/>
        <v>15.4191067</v>
      </c>
      <c r="AB114" s="43">
        <v>32.54</v>
      </c>
      <c r="AC114" s="37">
        <v>34.127499999999998</v>
      </c>
      <c r="AD114" s="37">
        <v>14.112299999999999</v>
      </c>
      <c r="AE114" s="37">
        <v>20.0152</v>
      </c>
      <c r="AF114" s="39"/>
      <c r="AG114" s="39"/>
      <c r="AH114" s="39">
        <f t="shared" si="107"/>
        <v>3.7030675199999994</v>
      </c>
      <c r="AI114" s="39">
        <f t="shared" si="108"/>
        <v>3.8909548800000007</v>
      </c>
      <c r="AJ114" s="37">
        <v>13.0046</v>
      </c>
      <c r="AK114" s="37">
        <v>12.9621</v>
      </c>
      <c r="AL114" s="37">
        <v>4.2500000000000003E-2</v>
      </c>
      <c r="AM114" s="39"/>
      <c r="AN114" s="39"/>
      <c r="AO114" s="39">
        <f t="shared" si="109"/>
        <v>3.4012550399999997</v>
      </c>
      <c r="AP114" s="39">
        <f t="shared" si="110"/>
        <v>8.262000000000002E-3</v>
      </c>
      <c r="AQ114" s="79">
        <v>55621</v>
      </c>
      <c r="AR114" s="123">
        <f t="shared" si="114"/>
        <v>30</v>
      </c>
      <c r="AS114" s="130">
        <v>709</v>
      </c>
      <c r="AT114" s="131">
        <v>3.5</v>
      </c>
      <c r="AU114" s="131">
        <v>4.7</v>
      </c>
    </row>
    <row r="115" spans="1:47" x14ac:dyDescent="0.25">
      <c r="A115" s="1">
        <v>44295</v>
      </c>
      <c r="B115" s="39">
        <v>3.4103729999999999</v>
      </c>
      <c r="C115" s="39">
        <v>14.117846999999999</v>
      </c>
      <c r="D115" s="39">
        <v>4.7000088</v>
      </c>
      <c r="E115" s="39">
        <v>2.8171263999999998</v>
      </c>
      <c r="F115" s="39">
        <v>7.5171352000000002</v>
      </c>
      <c r="G115" s="39">
        <v>0</v>
      </c>
      <c r="H115" s="39">
        <v>4.1067622000000004</v>
      </c>
      <c r="I115" s="39">
        <v>4.1067622000000004</v>
      </c>
      <c r="J115" s="39">
        <v>0</v>
      </c>
      <c r="K115" s="39">
        <v>10.011084800000001</v>
      </c>
      <c r="L115" s="39">
        <v>10.011084800000001</v>
      </c>
      <c r="M115" s="3">
        <v>24177</v>
      </c>
      <c r="N115" s="3">
        <v>10736</v>
      </c>
      <c r="O115" s="3">
        <v>34913</v>
      </c>
      <c r="P115" s="3">
        <v>0</v>
      </c>
      <c r="Q115" s="3">
        <v>69254</v>
      </c>
      <c r="R115" s="3">
        <v>69254</v>
      </c>
      <c r="S115" s="3">
        <v>0</v>
      </c>
      <c r="T115" s="3">
        <v>38152</v>
      </c>
      <c r="U115" s="3">
        <v>38152</v>
      </c>
      <c r="X115" s="29">
        <f t="shared" si="98"/>
        <v>3.4103729999999999</v>
      </c>
      <c r="Z115" s="29">
        <f t="shared" si="99"/>
        <v>14.117847000000001</v>
      </c>
      <c r="AB115" s="43">
        <v>35.369999999999997</v>
      </c>
      <c r="AC115" s="37">
        <v>31.9938</v>
      </c>
      <c r="AD115" s="37">
        <v>15.440799999999999</v>
      </c>
      <c r="AE115" s="37">
        <v>16.553000000000001</v>
      </c>
      <c r="AF115" s="39"/>
      <c r="AG115" s="39"/>
      <c r="AH115" s="39">
        <f t="shared" si="107"/>
        <v>4.0516659199999996</v>
      </c>
      <c r="AI115" s="39">
        <f t="shared" si="108"/>
        <v>3.2179032000000007</v>
      </c>
      <c r="AJ115" s="37">
        <v>16.942399999999999</v>
      </c>
      <c r="AK115" s="37">
        <v>16.901700000000002</v>
      </c>
      <c r="AL115" s="37">
        <v>4.07E-2</v>
      </c>
      <c r="AM115" s="39"/>
      <c r="AN115" s="39"/>
      <c r="AO115" s="39">
        <f t="shared" si="109"/>
        <v>4.43500608</v>
      </c>
      <c r="AP115" s="39">
        <f t="shared" si="110"/>
        <v>7.9120800000000002E-3</v>
      </c>
      <c r="AQ115" s="79">
        <v>55692</v>
      </c>
      <c r="AR115" s="123">
        <f t="shared" si="114"/>
        <v>71</v>
      </c>
      <c r="AS115" s="128">
        <v>381</v>
      </c>
      <c r="AT115" s="129">
        <v>8.5</v>
      </c>
      <c r="AU115" s="129">
        <v>11.2</v>
      </c>
    </row>
    <row r="116" spans="1:47" x14ac:dyDescent="0.25">
      <c r="A116" s="1">
        <v>44296</v>
      </c>
      <c r="B116" s="39">
        <v>1.1845181</v>
      </c>
      <c r="C116" s="39">
        <v>10.299815499999999</v>
      </c>
      <c r="D116" s="39">
        <v>2.7999432</v>
      </c>
      <c r="E116" s="39">
        <v>1.3692032000000001</v>
      </c>
      <c r="F116" s="39">
        <v>4.1691463999999998</v>
      </c>
      <c r="G116" s="39">
        <v>0</v>
      </c>
      <c r="H116" s="39">
        <v>2.9846282999999998</v>
      </c>
      <c r="I116" s="39">
        <v>2.9846282999999998</v>
      </c>
      <c r="J116" s="39">
        <v>0</v>
      </c>
      <c r="K116" s="39">
        <v>7.3151871999999996</v>
      </c>
      <c r="L116" s="39">
        <v>7.3151871999999996</v>
      </c>
      <c r="M116" s="3">
        <v>14403</v>
      </c>
      <c r="N116" s="3">
        <v>5218</v>
      </c>
      <c r="O116" s="3">
        <v>19621</v>
      </c>
      <c r="P116" s="3">
        <v>0</v>
      </c>
      <c r="Q116" s="3">
        <v>50331</v>
      </c>
      <c r="R116" s="3">
        <v>50331</v>
      </c>
      <c r="S116" s="3">
        <v>0</v>
      </c>
      <c r="T116" s="3">
        <v>27878</v>
      </c>
      <c r="U116" s="3">
        <v>27878</v>
      </c>
      <c r="X116" s="29">
        <f t="shared" si="98"/>
        <v>1.1845181</v>
      </c>
      <c r="Z116" s="29">
        <f t="shared" si="99"/>
        <v>10.299815499999999</v>
      </c>
      <c r="AB116" s="43">
        <v>21.11</v>
      </c>
      <c r="AC116" s="37">
        <v>20.662400000000002</v>
      </c>
      <c r="AD116" s="37">
        <v>12.415699999999999</v>
      </c>
      <c r="AE116" s="37">
        <v>8.2467000000000006</v>
      </c>
      <c r="AF116" s="39"/>
      <c r="AG116" s="39"/>
      <c r="AH116" s="39">
        <f t="shared" si="107"/>
        <v>3.2578796799999998</v>
      </c>
      <c r="AI116" s="39">
        <f t="shared" si="108"/>
        <v>1.6031584800000003</v>
      </c>
      <c r="AJ116" s="37">
        <v>7.6539000000000001</v>
      </c>
      <c r="AK116" s="37">
        <v>7.6147</v>
      </c>
      <c r="AL116" s="37">
        <v>3.9199999999999999E-2</v>
      </c>
      <c r="AM116" s="39"/>
      <c r="AN116" s="39"/>
      <c r="AO116" s="39">
        <f t="shared" si="109"/>
        <v>1.9980972799999999</v>
      </c>
      <c r="AP116" s="39">
        <f t="shared" si="110"/>
        <v>7.6204800000000007E-3</v>
      </c>
      <c r="AQ116" s="79">
        <v>55754</v>
      </c>
      <c r="AR116" s="123">
        <f t="shared" si="114"/>
        <v>62</v>
      </c>
      <c r="AS116" s="128">
        <v>215</v>
      </c>
      <c r="AT116" s="129">
        <v>10.4</v>
      </c>
      <c r="AU116" s="129">
        <v>10.4</v>
      </c>
    </row>
    <row r="117" spans="1:47" x14ac:dyDescent="0.25">
      <c r="A117" s="1">
        <v>44297</v>
      </c>
      <c r="B117" s="39">
        <v>2.0094158000000002</v>
      </c>
      <c r="C117" s="39">
        <v>11.611817</v>
      </c>
      <c r="D117" s="39">
        <v>3.1257576</v>
      </c>
      <c r="E117" s="39">
        <v>2.3369344000000001</v>
      </c>
      <c r="F117" s="39">
        <v>5.4626919999999997</v>
      </c>
      <c r="G117" s="39">
        <v>0</v>
      </c>
      <c r="H117" s="39">
        <v>3.4532761999999999</v>
      </c>
      <c r="I117" s="39">
        <v>3.4532761999999999</v>
      </c>
      <c r="J117" s="39">
        <v>0</v>
      </c>
      <c r="K117" s="39">
        <v>8.1585408000000008</v>
      </c>
      <c r="L117" s="39">
        <v>8.1585408000000008</v>
      </c>
      <c r="M117" s="3">
        <v>16079</v>
      </c>
      <c r="N117" s="3">
        <v>8906</v>
      </c>
      <c r="O117" s="3">
        <v>24985</v>
      </c>
      <c r="P117" s="3">
        <v>0</v>
      </c>
      <c r="Q117" s="3">
        <v>58234</v>
      </c>
      <c r="R117" s="3">
        <v>58234</v>
      </c>
      <c r="S117" s="3">
        <v>0</v>
      </c>
      <c r="T117" s="3">
        <v>31092</v>
      </c>
      <c r="U117" s="3">
        <v>31092</v>
      </c>
      <c r="X117" s="29">
        <f t="shared" si="98"/>
        <v>2.0094157999999998</v>
      </c>
      <c r="Z117" s="29">
        <f t="shared" si="99"/>
        <v>11.611817</v>
      </c>
      <c r="AB117" s="43">
        <v>19.05</v>
      </c>
      <c r="AC117" s="37">
        <v>19.328700000000001</v>
      </c>
      <c r="AD117" s="37">
        <v>10.6357</v>
      </c>
      <c r="AE117" s="37">
        <v>8.6929999999999996</v>
      </c>
      <c r="AF117" s="39"/>
      <c r="AG117" s="39"/>
      <c r="AH117" s="39">
        <f t="shared" si="107"/>
        <v>2.7908076799999999</v>
      </c>
      <c r="AI117" s="39">
        <f t="shared" si="108"/>
        <v>1.6899191999999998</v>
      </c>
      <c r="AJ117" s="37">
        <v>8.9353999999999996</v>
      </c>
      <c r="AK117" s="37">
        <v>8.8978000000000002</v>
      </c>
      <c r="AL117" s="37">
        <v>3.7600000000000001E-2</v>
      </c>
      <c r="AM117" s="39"/>
      <c r="AN117" s="39"/>
      <c r="AO117" s="39">
        <f t="shared" si="109"/>
        <v>2.3347827200000002</v>
      </c>
      <c r="AP117" s="39">
        <f t="shared" si="110"/>
        <v>7.3094400000000004E-3</v>
      </c>
      <c r="AQ117" s="79">
        <v>55754</v>
      </c>
      <c r="AR117" s="123">
        <f t="shared" si="114"/>
        <v>0</v>
      </c>
      <c r="AS117" s="128">
        <v>295</v>
      </c>
      <c r="AT117" s="129">
        <v>10.4</v>
      </c>
      <c r="AU117" s="129">
        <v>10.8</v>
      </c>
    </row>
    <row r="118" spans="1:47" x14ac:dyDescent="0.25">
      <c r="A118" s="1">
        <v>44298</v>
      </c>
      <c r="B118" s="39">
        <v>4.1682952000000002</v>
      </c>
      <c r="C118" s="39">
        <v>13.1874488</v>
      </c>
      <c r="D118" s="39">
        <v>5.2005888000000002</v>
      </c>
      <c r="E118" s="39">
        <v>2.2500800000000001</v>
      </c>
      <c r="F118" s="39">
        <v>7.4506687999999999</v>
      </c>
      <c r="G118" s="39">
        <v>0</v>
      </c>
      <c r="H118" s="39">
        <v>3.2823736000000001</v>
      </c>
      <c r="I118" s="39">
        <v>3.2823736000000001</v>
      </c>
      <c r="J118" s="39">
        <v>0</v>
      </c>
      <c r="K118" s="39">
        <v>9.9050752000000006</v>
      </c>
      <c r="L118" s="39">
        <v>9.9050752000000006</v>
      </c>
      <c r="M118" s="3">
        <v>26752</v>
      </c>
      <c r="N118" s="3">
        <v>8575</v>
      </c>
      <c r="O118" s="3">
        <v>35327</v>
      </c>
      <c r="P118" s="3">
        <v>0</v>
      </c>
      <c r="Q118" s="3">
        <v>55352</v>
      </c>
      <c r="R118" s="3">
        <v>55352</v>
      </c>
      <c r="S118" s="3">
        <v>0</v>
      </c>
      <c r="T118" s="3">
        <v>37748</v>
      </c>
      <c r="U118" s="3">
        <v>37748</v>
      </c>
      <c r="X118" s="29">
        <f t="shared" si="98"/>
        <v>4.1682951999999993</v>
      </c>
      <c r="Z118" s="29">
        <f t="shared" si="99"/>
        <v>13.1874488</v>
      </c>
      <c r="AB118" s="43">
        <v>30.08</v>
      </c>
      <c r="AC118" s="37">
        <v>30.160399999999999</v>
      </c>
      <c r="AD118" s="37">
        <v>15.1808</v>
      </c>
      <c r="AE118" s="37">
        <v>14.9796</v>
      </c>
      <c r="AF118" s="39"/>
      <c r="AG118" s="39"/>
      <c r="AH118" s="39">
        <f t="shared" si="107"/>
        <v>3.9834419199999997</v>
      </c>
      <c r="AI118" s="39">
        <f t="shared" si="108"/>
        <v>2.9120342399999997</v>
      </c>
      <c r="AJ118" s="37">
        <v>17.864899999999999</v>
      </c>
      <c r="AK118" s="37">
        <v>17.8262</v>
      </c>
      <c r="AL118" s="37">
        <v>3.8699999999999998E-2</v>
      </c>
      <c r="AM118" s="39"/>
      <c r="AN118" s="39"/>
      <c r="AO118" s="39">
        <f t="shared" si="109"/>
        <v>4.67759488</v>
      </c>
      <c r="AP118" s="39">
        <f t="shared" si="110"/>
        <v>7.5232800000000002E-3</v>
      </c>
      <c r="AQ118" s="79">
        <v>55799</v>
      </c>
      <c r="AR118" s="123">
        <f t="shared" si="114"/>
        <v>45</v>
      </c>
      <c r="AS118" s="128">
        <v>402</v>
      </c>
      <c r="AT118" s="129">
        <v>4.4000000000000004</v>
      </c>
      <c r="AU118" s="129">
        <v>10.8</v>
      </c>
    </row>
    <row r="119" spans="1:47" x14ac:dyDescent="0.25">
      <c r="A119" s="1">
        <v>44299</v>
      </c>
      <c r="B119" s="39">
        <v>2.1821918999999999</v>
      </c>
      <c r="C119" s="39">
        <v>13.879036899999999</v>
      </c>
      <c r="D119" s="39">
        <v>4.3156800000000004</v>
      </c>
      <c r="E119" s="39">
        <v>2.6570624</v>
      </c>
      <c r="F119" s="39">
        <v>6.9727423999999996</v>
      </c>
      <c r="G119" s="39">
        <v>0</v>
      </c>
      <c r="H119" s="39">
        <v>4.7905505000000002</v>
      </c>
      <c r="I119" s="39">
        <v>4.7905505000000002</v>
      </c>
      <c r="J119" s="39">
        <v>0</v>
      </c>
      <c r="K119" s="39">
        <v>9.0884864000000007</v>
      </c>
      <c r="L119" s="39">
        <v>9.0884864000000007</v>
      </c>
      <c r="M119" s="3">
        <v>22200</v>
      </c>
      <c r="N119" s="3">
        <v>10126</v>
      </c>
      <c r="O119" s="3">
        <v>32326</v>
      </c>
      <c r="P119" s="3">
        <v>0</v>
      </c>
      <c r="Q119" s="3">
        <v>80785</v>
      </c>
      <c r="R119" s="3">
        <v>80785</v>
      </c>
      <c r="S119" s="3">
        <v>0</v>
      </c>
      <c r="T119" s="3">
        <v>34636</v>
      </c>
      <c r="U119" s="3">
        <v>34636</v>
      </c>
      <c r="X119" s="29">
        <f t="shared" si="98"/>
        <v>2.1821918999999994</v>
      </c>
      <c r="Z119" s="29">
        <f t="shared" si="99"/>
        <v>13.879036900000001</v>
      </c>
      <c r="AB119" s="43">
        <v>30.5</v>
      </c>
      <c r="AC119" s="37">
        <v>32.185600000000001</v>
      </c>
      <c r="AD119" s="37">
        <v>14.335800000000001</v>
      </c>
      <c r="AE119" s="37">
        <v>17.849799999999998</v>
      </c>
      <c r="AF119" s="39"/>
      <c r="AG119" s="39"/>
      <c r="AH119" s="39">
        <f t="shared" si="107"/>
        <v>3.76171392</v>
      </c>
      <c r="AI119" s="39">
        <f t="shared" si="108"/>
        <v>3.47000112</v>
      </c>
      <c r="AJ119" s="37">
        <v>10.8674</v>
      </c>
      <c r="AK119" s="37">
        <v>10.8277</v>
      </c>
      <c r="AL119" s="37">
        <v>3.9699999999999999E-2</v>
      </c>
      <c r="AM119" s="39"/>
      <c r="AN119" s="39"/>
      <c r="AO119" s="39">
        <f t="shared" si="109"/>
        <v>2.84118848</v>
      </c>
      <c r="AP119" s="39">
        <f t="shared" si="110"/>
        <v>7.7176800000000002E-3</v>
      </c>
      <c r="AQ119" s="79">
        <v>55859</v>
      </c>
      <c r="AR119" s="123">
        <f t="shared" si="114"/>
        <v>60</v>
      </c>
      <c r="AS119" s="128">
        <v>384</v>
      </c>
      <c r="AT119" s="129">
        <v>3.6</v>
      </c>
      <c r="AU119" s="129">
        <v>11.9</v>
      </c>
    </row>
    <row r="120" spans="1:47" x14ac:dyDescent="0.25">
      <c r="A120" s="1">
        <v>44300</v>
      </c>
      <c r="B120" s="39">
        <v>1.9183840000000001</v>
      </c>
      <c r="C120" s="39">
        <v>16.184431199999999</v>
      </c>
      <c r="D120" s="39">
        <v>4.4286263999999997</v>
      </c>
      <c r="E120" s="39">
        <v>2.5691584000000001</v>
      </c>
      <c r="F120" s="39">
        <v>6.9977847999999998</v>
      </c>
      <c r="G120" s="39">
        <v>0</v>
      </c>
      <c r="H120" s="39">
        <v>5.0794008000000002</v>
      </c>
      <c r="I120" s="39">
        <v>5.0794008000000002</v>
      </c>
      <c r="J120" s="39">
        <v>0</v>
      </c>
      <c r="K120" s="39">
        <v>11.1050304</v>
      </c>
      <c r="L120" s="39">
        <v>11.1050304</v>
      </c>
      <c r="M120" s="3">
        <v>22781</v>
      </c>
      <c r="N120" s="3">
        <v>9791</v>
      </c>
      <c r="O120" s="3">
        <v>32572</v>
      </c>
      <c r="P120" s="3">
        <v>0</v>
      </c>
      <c r="Q120" s="3">
        <v>85656</v>
      </c>
      <c r="R120" s="3">
        <v>85656</v>
      </c>
      <c r="S120" s="3">
        <v>0</v>
      </c>
      <c r="T120" s="3">
        <v>42321</v>
      </c>
      <c r="U120" s="3">
        <v>42321</v>
      </c>
      <c r="X120" s="29">
        <f t="shared" si="98"/>
        <v>1.9183839999999996</v>
      </c>
      <c r="Z120" s="29">
        <f t="shared" si="99"/>
        <v>16.184431199999999</v>
      </c>
      <c r="AB120" s="43">
        <v>35.409999999999997</v>
      </c>
      <c r="AC120" s="37">
        <v>34.852400000000003</v>
      </c>
      <c r="AD120" s="37">
        <v>15.8354</v>
      </c>
      <c r="AE120" s="37">
        <v>19.016999999999999</v>
      </c>
      <c r="AF120" s="39"/>
      <c r="AG120" s="39"/>
      <c r="AH120" s="39">
        <f t="shared" si="107"/>
        <v>4.1552089599999995</v>
      </c>
      <c r="AI120" s="39">
        <f t="shared" si="108"/>
        <v>3.6969048000000004</v>
      </c>
      <c r="AJ120" s="37">
        <v>15.3948</v>
      </c>
      <c r="AK120" s="37">
        <v>15.2346</v>
      </c>
      <c r="AL120" s="37">
        <v>0.16020000000000001</v>
      </c>
      <c r="AM120" s="39"/>
      <c r="AN120" s="39"/>
      <c r="AO120" s="39">
        <f t="shared" si="109"/>
        <v>3.9975590400000001</v>
      </c>
      <c r="AP120" s="39">
        <f t="shared" si="110"/>
        <v>3.1142880000000001E-2</v>
      </c>
      <c r="AQ120" s="79">
        <v>55898</v>
      </c>
      <c r="AR120" s="123">
        <f t="shared" si="114"/>
        <v>39</v>
      </c>
      <c r="AS120" s="130">
        <v>633</v>
      </c>
      <c r="AT120" s="131">
        <v>4.7</v>
      </c>
      <c r="AU120" s="131">
        <v>17.600000000000001</v>
      </c>
    </row>
    <row r="121" spans="1:47" x14ac:dyDescent="0.25">
      <c r="A121" s="1">
        <v>44301</v>
      </c>
      <c r="B121" s="39">
        <v>2.3645136999999998</v>
      </c>
      <c r="C121" s="39">
        <v>13.834235899999999</v>
      </c>
      <c r="D121" s="39">
        <v>6.6352608000000002</v>
      </c>
      <c r="E121" s="39">
        <v>1.6743744</v>
      </c>
      <c r="F121" s="39">
        <v>8.3096352000000007</v>
      </c>
      <c r="G121" s="39">
        <v>0</v>
      </c>
      <c r="H121" s="39">
        <v>5.9451214999999999</v>
      </c>
      <c r="I121" s="39">
        <v>5.9451214999999999</v>
      </c>
      <c r="J121" s="39">
        <v>5.8319999999999997E-4</v>
      </c>
      <c r="K121" s="39">
        <v>7.8885312000000001</v>
      </c>
      <c r="L121" s="39">
        <v>7.8891144000000004</v>
      </c>
      <c r="M121" s="3">
        <v>34132</v>
      </c>
      <c r="N121" s="3">
        <v>6381</v>
      </c>
      <c r="O121" s="3">
        <v>40513</v>
      </c>
      <c r="P121" s="3">
        <v>0</v>
      </c>
      <c r="Q121" s="3">
        <v>100255</v>
      </c>
      <c r="R121" s="3">
        <v>100255</v>
      </c>
      <c r="S121" s="3">
        <v>3</v>
      </c>
      <c r="T121" s="3">
        <v>30063</v>
      </c>
      <c r="U121" s="3">
        <v>30066</v>
      </c>
      <c r="X121" s="29">
        <f t="shared" si="98"/>
        <v>2.3645137000000007</v>
      </c>
      <c r="Z121" s="29">
        <f t="shared" si="99"/>
        <v>13.834235899999999</v>
      </c>
      <c r="AB121" s="43">
        <v>36.880000000000003</v>
      </c>
      <c r="AC121" s="37">
        <v>36.370010000000001</v>
      </c>
      <c r="AD121" s="37">
        <v>16.339700000000001</v>
      </c>
      <c r="AE121" s="37">
        <v>20.03031</v>
      </c>
      <c r="AF121" s="39"/>
      <c r="AG121" s="39"/>
      <c r="AH121" s="39">
        <f t="shared" si="107"/>
        <v>4.2875372799999996</v>
      </c>
      <c r="AI121" s="39">
        <f t="shared" si="108"/>
        <v>3.8938922640000002</v>
      </c>
      <c r="AJ121" s="37">
        <v>8.0015900000000002</v>
      </c>
      <c r="AK121" s="37">
        <v>5.2380000000000003E-2</v>
      </c>
      <c r="AL121" s="37">
        <v>7.9492099999999999</v>
      </c>
      <c r="AM121" s="39"/>
      <c r="AN121" s="39"/>
      <c r="AO121" s="39">
        <f t="shared" si="109"/>
        <v>1.3744512E-2</v>
      </c>
      <c r="AP121" s="39">
        <f t="shared" si="110"/>
        <v>1.5453264240000002</v>
      </c>
      <c r="AQ121" s="79">
        <v>55921</v>
      </c>
      <c r="AR121" s="123">
        <f t="shared" si="114"/>
        <v>23</v>
      </c>
      <c r="AS121" s="130">
        <v>663</v>
      </c>
      <c r="AT121" s="131">
        <v>4.7</v>
      </c>
      <c r="AU121" s="131">
        <v>18</v>
      </c>
    </row>
    <row r="122" spans="1:47" x14ac:dyDescent="0.25">
      <c r="A122" s="1">
        <v>44302</v>
      </c>
      <c r="B122" s="39">
        <v>0.74212520000000004</v>
      </c>
      <c r="C122" s="39">
        <v>15.5284876</v>
      </c>
      <c r="D122" s="39">
        <v>4.5594576</v>
      </c>
      <c r="E122" s="39">
        <v>1.8837695999999999</v>
      </c>
      <c r="F122" s="39">
        <v>6.4432271999999999</v>
      </c>
      <c r="G122" s="39">
        <v>0</v>
      </c>
      <c r="H122" s="39">
        <v>5.7011019999999997</v>
      </c>
      <c r="I122" s="39">
        <v>5.7011019999999997</v>
      </c>
      <c r="J122" s="39">
        <v>1.5552000000000001E-3</v>
      </c>
      <c r="K122" s="39">
        <v>9.8258303999999992</v>
      </c>
      <c r="L122" s="39">
        <v>9.8273855999999995</v>
      </c>
      <c r="M122" s="3">
        <v>23454</v>
      </c>
      <c r="N122" s="3">
        <v>7179</v>
      </c>
      <c r="O122" s="3">
        <v>30633</v>
      </c>
      <c r="P122" s="3">
        <v>0</v>
      </c>
      <c r="Q122" s="3">
        <v>96140</v>
      </c>
      <c r="R122" s="3">
        <v>96140</v>
      </c>
      <c r="S122" s="3">
        <v>8</v>
      </c>
      <c r="T122" s="3">
        <v>37446</v>
      </c>
      <c r="U122" s="3">
        <v>37454</v>
      </c>
      <c r="X122" s="29">
        <f t="shared" si="98"/>
        <v>0.74212520000000026</v>
      </c>
      <c r="Z122" s="29">
        <f t="shared" si="99"/>
        <v>15.528487599999998</v>
      </c>
      <c r="AB122" s="43">
        <v>33.96</v>
      </c>
      <c r="AC122" s="37">
        <v>34.503900000000002</v>
      </c>
      <c r="AD122" s="37">
        <v>15.819100000000001</v>
      </c>
      <c r="AE122" s="37">
        <v>18.684799999999999</v>
      </c>
      <c r="AF122" s="39"/>
      <c r="AG122" s="39"/>
      <c r="AH122" s="39">
        <f t="shared" si="107"/>
        <v>4.1509318400000002</v>
      </c>
      <c r="AI122" s="39">
        <f t="shared" si="108"/>
        <v>3.63232512</v>
      </c>
      <c r="AJ122" s="37">
        <v>11.3812</v>
      </c>
      <c r="AK122" s="37">
        <v>11.3401</v>
      </c>
      <c r="AL122" s="37">
        <v>4.1099999999999998E-2</v>
      </c>
      <c r="AM122" s="39"/>
      <c r="AN122" s="39"/>
      <c r="AO122" s="39">
        <f t="shared" si="109"/>
        <v>2.9756422399999995</v>
      </c>
      <c r="AP122" s="39">
        <f t="shared" si="110"/>
        <v>7.9898399999999998E-3</v>
      </c>
      <c r="AQ122" s="79">
        <v>55974</v>
      </c>
      <c r="AR122" s="123">
        <f t="shared" si="114"/>
        <v>53</v>
      </c>
      <c r="AS122" s="128">
        <v>657</v>
      </c>
      <c r="AT122" s="129">
        <v>5.4</v>
      </c>
      <c r="AU122" s="129">
        <v>19.100000000000001</v>
      </c>
    </row>
    <row r="123" spans="1:47" x14ac:dyDescent="0.25">
      <c r="A123" s="1">
        <v>44303</v>
      </c>
      <c r="B123" s="39">
        <v>0.2066634</v>
      </c>
      <c r="C123" s="39">
        <v>13.177371000000001</v>
      </c>
      <c r="D123" s="39">
        <v>3.9603168000000002</v>
      </c>
      <c r="E123" s="39">
        <v>1.604576</v>
      </c>
      <c r="F123" s="39">
        <v>5.5648928</v>
      </c>
      <c r="G123" s="39">
        <v>0</v>
      </c>
      <c r="H123" s="39">
        <v>5.3582293999999999</v>
      </c>
      <c r="I123" s="39">
        <v>5.3582293999999999</v>
      </c>
      <c r="J123" s="39">
        <v>4.0823999999999999E-3</v>
      </c>
      <c r="K123" s="39">
        <v>7.8150592000000003</v>
      </c>
      <c r="L123" s="39">
        <v>7.8191416</v>
      </c>
      <c r="M123" s="3">
        <v>20372</v>
      </c>
      <c r="N123" s="3">
        <v>6115</v>
      </c>
      <c r="O123" s="3">
        <v>26487</v>
      </c>
      <c r="P123" s="3">
        <v>0</v>
      </c>
      <c r="Q123" s="3">
        <v>90358</v>
      </c>
      <c r="R123" s="3">
        <v>90358</v>
      </c>
      <c r="S123" s="3">
        <v>21</v>
      </c>
      <c r="T123" s="3">
        <v>29783</v>
      </c>
      <c r="U123" s="3">
        <v>29804</v>
      </c>
      <c r="X123" s="29">
        <f t="shared" si="98"/>
        <v>0.20666340000000005</v>
      </c>
      <c r="Z123" s="29">
        <f t="shared" si="99"/>
        <v>13.177371000000001</v>
      </c>
      <c r="AB123" s="43">
        <v>29.13</v>
      </c>
      <c r="AC123" s="37">
        <v>27.553699999999999</v>
      </c>
      <c r="AD123" s="37">
        <v>12.8842</v>
      </c>
      <c r="AE123" s="37">
        <v>14.669499999999999</v>
      </c>
      <c r="AF123" s="39"/>
      <c r="AG123" s="39"/>
      <c r="AH123" s="39">
        <f t="shared" si="107"/>
        <v>3.3808140799999995</v>
      </c>
      <c r="AI123" s="39">
        <f t="shared" si="108"/>
        <v>2.8517507999999996</v>
      </c>
      <c r="AJ123" s="37">
        <v>1.2379</v>
      </c>
      <c r="AK123" s="37">
        <v>1.1982999999999999</v>
      </c>
      <c r="AL123" s="37">
        <v>3.9600000000000003E-2</v>
      </c>
      <c r="AM123" s="39"/>
      <c r="AN123" s="39"/>
      <c r="AO123" s="39">
        <f t="shared" si="109"/>
        <v>0.31443391999999998</v>
      </c>
      <c r="AP123" s="39">
        <f t="shared" si="110"/>
        <v>7.6982400000000003E-3</v>
      </c>
      <c r="AQ123" s="79">
        <v>55996</v>
      </c>
      <c r="AR123" s="123">
        <f t="shared" si="114"/>
        <v>22</v>
      </c>
      <c r="AS123" s="128">
        <v>533</v>
      </c>
      <c r="AT123" s="129">
        <v>6</v>
      </c>
      <c r="AU123" s="129">
        <v>15.8</v>
      </c>
    </row>
    <row r="124" spans="1:47" x14ac:dyDescent="0.25">
      <c r="A124" s="1">
        <v>44304</v>
      </c>
      <c r="B124" s="39">
        <v>4.6431826000000003</v>
      </c>
      <c r="C124" s="39">
        <v>11.8625726</v>
      </c>
      <c r="D124" s="39">
        <v>5.4719711999999996</v>
      </c>
      <c r="E124" s="39">
        <v>2.0165440000000001</v>
      </c>
      <c r="F124" s="39">
        <v>7.4885152000000001</v>
      </c>
      <c r="G124" s="39">
        <v>0</v>
      </c>
      <c r="H124" s="39">
        <v>2.8453325999999999</v>
      </c>
      <c r="I124" s="39">
        <v>2.8453325999999999</v>
      </c>
      <c r="J124" s="39">
        <v>3.8880000000000002E-4</v>
      </c>
      <c r="K124" s="39">
        <v>9.0168511999999996</v>
      </c>
      <c r="L124" s="39">
        <v>9.0172399999999993</v>
      </c>
      <c r="M124" s="3">
        <v>28148</v>
      </c>
      <c r="N124" s="3">
        <v>7685</v>
      </c>
      <c r="O124" s="3">
        <v>35833</v>
      </c>
      <c r="P124" s="3">
        <v>0</v>
      </c>
      <c r="Q124" s="3">
        <v>47982</v>
      </c>
      <c r="R124" s="3">
        <v>47982</v>
      </c>
      <c r="S124" s="3">
        <v>2</v>
      </c>
      <c r="T124" s="3">
        <v>34363</v>
      </c>
      <c r="U124" s="3">
        <v>34365</v>
      </c>
      <c r="X124" s="29">
        <f t="shared" si="98"/>
        <v>4.6431826000000003</v>
      </c>
      <c r="Z124" s="29">
        <f t="shared" si="99"/>
        <v>11.8625726</v>
      </c>
      <c r="AB124" s="43">
        <v>33.03</v>
      </c>
      <c r="AC124" s="37">
        <v>34.9998</v>
      </c>
      <c r="AD124" s="37">
        <v>15.6221</v>
      </c>
      <c r="AE124" s="37">
        <v>19.377700000000001</v>
      </c>
      <c r="AF124" s="39"/>
      <c r="AG124" s="39"/>
      <c r="AH124" s="39">
        <f t="shared" si="107"/>
        <v>4.0992390399999996</v>
      </c>
      <c r="AI124" s="39">
        <f t="shared" si="108"/>
        <v>3.7670248800000001</v>
      </c>
      <c r="AJ124" s="37">
        <v>8.1115999999999993</v>
      </c>
      <c r="AK124" s="37">
        <v>8.0713000000000008</v>
      </c>
      <c r="AL124" s="37">
        <v>4.0300000000000002E-2</v>
      </c>
      <c r="AM124" s="39"/>
      <c r="AN124" s="39"/>
      <c r="AO124" s="39">
        <f t="shared" si="109"/>
        <v>2.1179091200000002</v>
      </c>
      <c r="AP124" s="39">
        <f t="shared" si="110"/>
        <v>7.8343200000000005E-3</v>
      </c>
      <c r="AQ124" s="79">
        <v>55996</v>
      </c>
      <c r="AR124" s="123">
        <f t="shared" si="114"/>
        <v>0</v>
      </c>
      <c r="AS124" s="128">
        <v>196</v>
      </c>
      <c r="AT124" s="129">
        <v>6.9</v>
      </c>
      <c r="AU124" s="129">
        <v>9.4</v>
      </c>
    </row>
    <row r="125" spans="1:47" x14ac:dyDescent="0.25">
      <c r="A125" s="1">
        <v>44305</v>
      </c>
      <c r="B125" s="39">
        <v>3.8970180999999999</v>
      </c>
      <c r="C125" s="39">
        <v>12.964424299999999</v>
      </c>
      <c r="D125" s="39">
        <v>4.8261744000000002</v>
      </c>
      <c r="E125" s="39">
        <v>2.5849023999999998</v>
      </c>
      <c r="F125" s="39">
        <v>7.4110768</v>
      </c>
      <c r="G125" s="39">
        <v>0</v>
      </c>
      <c r="H125" s="39">
        <v>3.5140587000000001</v>
      </c>
      <c r="I125" s="39">
        <v>3.5140587000000001</v>
      </c>
      <c r="J125" s="39">
        <v>2.9160000000000002E-3</v>
      </c>
      <c r="K125" s="39">
        <v>9.4474496000000006</v>
      </c>
      <c r="L125" s="39">
        <v>9.4503655999999996</v>
      </c>
      <c r="M125" s="3">
        <v>24826</v>
      </c>
      <c r="N125" s="3">
        <v>9851</v>
      </c>
      <c r="O125" s="3">
        <v>34677</v>
      </c>
      <c r="P125" s="3">
        <v>0</v>
      </c>
      <c r="Q125" s="3">
        <v>59259</v>
      </c>
      <c r="R125" s="3">
        <v>59259</v>
      </c>
      <c r="S125" s="3">
        <v>15</v>
      </c>
      <c r="T125" s="3">
        <v>36004</v>
      </c>
      <c r="U125" s="3">
        <v>36019</v>
      </c>
      <c r="X125" s="29">
        <f t="shared" si="98"/>
        <v>3.8970180999999999</v>
      </c>
      <c r="Z125" s="29">
        <f t="shared" si="99"/>
        <v>12.964424299999999</v>
      </c>
      <c r="AB125" s="43">
        <v>25.85</v>
      </c>
      <c r="AC125" s="37">
        <v>25.115200000000002</v>
      </c>
      <c r="AD125" s="37">
        <v>10.0481</v>
      </c>
      <c r="AE125" s="37">
        <v>15.0671</v>
      </c>
      <c r="AF125" s="39"/>
      <c r="AG125" s="39"/>
      <c r="AH125" s="39">
        <f t="shared" si="107"/>
        <v>2.6366214399999994</v>
      </c>
      <c r="AI125" s="39">
        <f t="shared" si="108"/>
        <v>2.9290442400000001</v>
      </c>
      <c r="AJ125" s="37">
        <v>17.602599999999999</v>
      </c>
      <c r="AK125" s="37">
        <v>16.3523</v>
      </c>
      <c r="AL125" s="37">
        <v>1.2503</v>
      </c>
      <c r="AM125" s="39"/>
      <c r="AN125" s="39"/>
      <c r="AO125" s="39">
        <f t="shared" si="109"/>
        <v>4.2908435199999992</v>
      </c>
      <c r="AP125" s="39">
        <f t="shared" si="110"/>
        <v>0.24305832000000002</v>
      </c>
      <c r="AQ125" s="79">
        <v>56056</v>
      </c>
      <c r="AR125" s="123">
        <f t="shared" si="114"/>
        <v>60</v>
      </c>
      <c r="AS125" s="128">
        <v>337</v>
      </c>
      <c r="AT125" s="129">
        <v>6.9</v>
      </c>
      <c r="AU125" s="129">
        <v>5.8</v>
      </c>
    </row>
    <row r="126" spans="1:47" x14ac:dyDescent="0.25">
      <c r="A126" s="1">
        <v>44306</v>
      </c>
      <c r="B126" s="39">
        <v>-0.56236730000000001</v>
      </c>
      <c r="C126" s="39">
        <v>15.2659433</v>
      </c>
      <c r="D126" s="39">
        <v>3.6434448000000001</v>
      </c>
      <c r="E126" s="39">
        <v>1.6725376000000001</v>
      </c>
      <c r="F126" s="39">
        <v>5.3159824000000002</v>
      </c>
      <c r="G126" s="39">
        <v>0</v>
      </c>
      <c r="H126" s="39">
        <v>5.8783497000000002</v>
      </c>
      <c r="I126" s="39">
        <v>5.8783497000000002</v>
      </c>
      <c r="J126" s="39">
        <v>2.3327999999999999E-3</v>
      </c>
      <c r="K126" s="39">
        <v>9.3852607999999993</v>
      </c>
      <c r="L126" s="39">
        <v>9.3875936000000006</v>
      </c>
      <c r="M126" s="3">
        <v>18742</v>
      </c>
      <c r="N126" s="3">
        <v>6374</v>
      </c>
      <c r="O126" s="3">
        <v>25116</v>
      </c>
      <c r="P126" s="3">
        <v>0</v>
      </c>
      <c r="Q126" s="3">
        <v>99129</v>
      </c>
      <c r="R126" s="3">
        <v>99129</v>
      </c>
      <c r="S126" s="3">
        <v>12</v>
      </c>
      <c r="T126" s="3">
        <v>35767</v>
      </c>
      <c r="U126" s="3">
        <v>35779</v>
      </c>
      <c r="X126" s="29">
        <f t="shared" si="98"/>
        <v>-0.56236730000000001</v>
      </c>
      <c r="Z126" s="29">
        <f t="shared" si="99"/>
        <v>15.2659433</v>
      </c>
      <c r="AB126" s="43">
        <v>20.72</v>
      </c>
      <c r="AC126" s="37">
        <v>22.176400000000001</v>
      </c>
      <c r="AD126" s="37">
        <v>6.4663000000000004</v>
      </c>
      <c r="AE126" s="37">
        <v>15.710100000000001</v>
      </c>
      <c r="AF126" s="39"/>
      <c r="AG126" s="39"/>
      <c r="AH126" s="39">
        <f t="shared" si="107"/>
        <v>1.69675712</v>
      </c>
      <c r="AI126" s="39">
        <f t="shared" si="108"/>
        <v>3.0540434400000005</v>
      </c>
      <c r="AJ126" s="37">
        <v>16.538</v>
      </c>
      <c r="AK126" s="37">
        <v>16.497599999999998</v>
      </c>
      <c r="AL126" s="37">
        <v>4.0399999999999998E-2</v>
      </c>
      <c r="AM126" s="39"/>
      <c r="AN126" s="39"/>
      <c r="AO126" s="39">
        <f t="shared" si="109"/>
        <v>4.3289702399999994</v>
      </c>
      <c r="AP126" s="39">
        <f t="shared" si="110"/>
        <v>7.8537600000000013E-3</v>
      </c>
      <c r="AQ126" s="79">
        <v>56106</v>
      </c>
      <c r="AR126" s="123">
        <f t="shared" si="114"/>
        <v>50</v>
      </c>
      <c r="AS126" s="128">
        <v>562</v>
      </c>
      <c r="AT126" s="129">
        <v>8.8000000000000007</v>
      </c>
      <c r="AU126" s="129">
        <v>7.2</v>
      </c>
    </row>
    <row r="127" spans="1:47" x14ac:dyDescent="0.25">
      <c r="A127" s="1">
        <v>44307</v>
      </c>
      <c r="B127" s="39">
        <v>-0.21440719999999999</v>
      </c>
      <c r="C127" s="39">
        <v>12.2741744</v>
      </c>
      <c r="D127" s="39">
        <v>3.4301879999999998</v>
      </c>
      <c r="E127" s="39">
        <v>1.4941055999999999</v>
      </c>
      <c r="F127" s="39">
        <v>4.9242936000000004</v>
      </c>
      <c r="G127" s="39">
        <v>0</v>
      </c>
      <c r="H127" s="39">
        <v>5.1387007999999996</v>
      </c>
      <c r="I127" s="39">
        <v>5.1387007999999996</v>
      </c>
      <c r="J127" s="39">
        <v>8.1647999999999998E-3</v>
      </c>
      <c r="K127" s="39">
        <v>7.1273087999999998</v>
      </c>
      <c r="L127" s="39">
        <v>7.1354736000000001</v>
      </c>
      <c r="M127" s="3">
        <v>17645</v>
      </c>
      <c r="N127" s="3">
        <v>5694</v>
      </c>
      <c r="O127" s="3">
        <v>23339</v>
      </c>
      <c r="P127" s="3">
        <v>0</v>
      </c>
      <c r="Q127" s="3">
        <v>86656</v>
      </c>
      <c r="R127" s="3">
        <v>86656</v>
      </c>
      <c r="S127" s="3">
        <v>42</v>
      </c>
      <c r="T127" s="3">
        <v>27162</v>
      </c>
      <c r="U127" s="3">
        <v>27204</v>
      </c>
      <c r="X127" s="29">
        <f t="shared" si="98"/>
        <v>-0.21440719999999924</v>
      </c>
      <c r="Z127" s="29">
        <f t="shared" si="99"/>
        <v>12.2741744</v>
      </c>
      <c r="AB127" s="43">
        <v>20.12</v>
      </c>
      <c r="AC127" s="37">
        <v>16.345199999999998</v>
      </c>
      <c r="AD127" s="37">
        <v>6.8756000000000004</v>
      </c>
      <c r="AE127" s="37">
        <v>9.4695999999999998</v>
      </c>
      <c r="AF127" s="39"/>
      <c r="AG127" s="39"/>
      <c r="AH127" s="39">
        <f t="shared" si="107"/>
        <v>1.80415744</v>
      </c>
      <c r="AI127" s="39">
        <f t="shared" si="108"/>
        <v>1.84089024</v>
      </c>
      <c r="AJ127" s="37">
        <v>7.3414999999999999</v>
      </c>
      <c r="AK127" s="37">
        <v>7.3033000000000001</v>
      </c>
      <c r="AL127" s="37">
        <v>3.8199999999999998E-2</v>
      </c>
      <c r="AM127" s="39"/>
      <c r="AN127" s="39"/>
      <c r="AO127" s="39">
        <f t="shared" si="109"/>
        <v>1.91638592</v>
      </c>
      <c r="AP127" s="39">
        <f t="shared" si="110"/>
        <v>7.4260800000000007E-3</v>
      </c>
      <c r="AQ127" s="79">
        <v>56136</v>
      </c>
      <c r="AR127" s="123">
        <f t="shared" si="114"/>
        <v>30</v>
      </c>
      <c r="AS127" s="130">
        <v>518</v>
      </c>
      <c r="AT127" s="131">
        <v>8.6</v>
      </c>
      <c r="AU127" s="131">
        <v>6.8</v>
      </c>
    </row>
    <row r="128" spans="1:47" x14ac:dyDescent="0.25">
      <c r="A128" s="1">
        <v>44308</v>
      </c>
      <c r="B128" s="39">
        <v>-1.9713212</v>
      </c>
      <c r="C128" s="39">
        <v>16.898046799999999</v>
      </c>
      <c r="D128" s="39">
        <v>1.5495623999999999</v>
      </c>
      <c r="E128" s="39">
        <v>0.72238720000000001</v>
      </c>
      <c r="F128" s="39">
        <v>2.2719496000000001</v>
      </c>
      <c r="G128" s="39">
        <v>0</v>
      </c>
      <c r="H128" s="39">
        <v>4.2432708000000003</v>
      </c>
      <c r="I128" s="39">
        <v>4.2432708000000003</v>
      </c>
      <c r="J128" s="39">
        <v>9.7199999999999995E-3</v>
      </c>
      <c r="K128" s="39">
        <v>12.645056</v>
      </c>
      <c r="L128" s="39">
        <v>12.654776</v>
      </c>
      <c r="M128" s="3">
        <v>7971</v>
      </c>
      <c r="N128" s="3">
        <v>2753</v>
      </c>
      <c r="O128" s="3">
        <v>10724</v>
      </c>
      <c r="P128" s="3">
        <v>0</v>
      </c>
      <c r="Q128" s="3">
        <v>71556</v>
      </c>
      <c r="R128" s="3">
        <v>71556</v>
      </c>
      <c r="S128" s="3">
        <v>50</v>
      </c>
      <c r="T128" s="3">
        <v>48190</v>
      </c>
      <c r="U128" s="3">
        <v>48240</v>
      </c>
      <c r="X128" s="29">
        <f t="shared" si="98"/>
        <v>-1.9713212000000002</v>
      </c>
      <c r="Z128" s="29">
        <f t="shared" si="99"/>
        <v>16.898046799999999</v>
      </c>
      <c r="AB128" s="43">
        <v>9.81</v>
      </c>
      <c r="AC128" s="37">
        <v>9.8397000000000006</v>
      </c>
      <c r="AD128" s="37">
        <v>7.7595999999999998</v>
      </c>
      <c r="AE128" s="37">
        <v>2.0800999999999998</v>
      </c>
      <c r="AF128" s="39"/>
      <c r="AG128" s="39"/>
      <c r="AH128" s="39">
        <f t="shared" si="107"/>
        <v>2.03611904</v>
      </c>
      <c r="AI128" s="39">
        <f t="shared" si="108"/>
        <v>0.40437143999999997</v>
      </c>
      <c r="AJ128" s="37">
        <v>25.414400000000001</v>
      </c>
      <c r="AK128" s="37">
        <v>25.376899999999999</v>
      </c>
      <c r="AL128" s="37">
        <v>3.7499999999999999E-2</v>
      </c>
      <c r="AM128" s="39"/>
      <c r="AN128" s="39"/>
      <c r="AO128" s="39">
        <f t="shared" si="109"/>
        <v>6.658898559999999</v>
      </c>
      <c r="AP128" s="39">
        <f t="shared" si="110"/>
        <v>7.2899999999999996E-3</v>
      </c>
      <c r="AQ128" s="79">
        <v>56241</v>
      </c>
      <c r="AR128" s="123">
        <f t="shared" si="114"/>
        <v>105</v>
      </c>
      <c r="AS128" s="130">
        <v>463</v>
      </c>
      <c r="AT128" s="131">
        <v>11.1</v>
      </c>
      <c r="AU128" s="131">
        <v>9.4</v>
      </c>
    </row>
    <row r="129" spans="1:47" x14ac:dyDescent="0.25">
      <c r="A129" s="1">
        <v>44309</v>
      </c>
      <c r="B129" s="39">
        <v>-6.2083902999999996</v>
      </c>
      <c r="C129" s="39">
        <v>17.648012699999999</v>
      </c>
      <c r="D129" s="39">
        <v>1.53576</v>
      </c>
      <c r="E129" s="39">
        <v>0.56625919999999996</v>
      </c>
      <c r="F129" s="39">
        <v>2.1020192</v>
      </c>
      <c r="G129" s="39">
        <v>1.186E-4</v>
      </c>
      <c r="H129" s="39">
        <v>6.3104094999999996</v>
      </c>
      <c r="I129" s="39">
        <v>8.3104095000000004</v>
      </c>
      <c r="J129" s="39">
        <v>1.32192E-2</v>
      </c>
      <c r="K129" s="39">
        <v>9.3243840000000002</v>
      </c>
      <c r="L129" s="39">
        <v>9.3376032000000002</v>
      </c>
      <c r="M129" s="3">
        <v>7900</v>
      </c>
      <c r="N129" s="3">
        <v>2158</v>
      </c>
      <c r="O129" s="3">
        <v>10058</v>
      </c>
      <c r="P129" s="3">
        <v>2</v>
      </c>
      <c r="Q129" s="3">
        <v>106415</v>
      </c>
      <c r="R129" s="3">
        <v>106417</v>
      </c>
      <c r="S129" s="3">
        <v>68</v>
      </c>
      <c r="T129" s="3">
        <v>35535</v>
      </c>
      <c r="U129" s="3">
        <v>35603</v>
      </c>
      <c r="X129" s="29">
        <f t="shared" si="98"/>
        <v>-6.2083903000000005</v>
      </c>
      <c r="Z129" s="29">
        <f t="shared" si="99"/>
        <v>17.648012700000002</v>
      </c>
      <c r="AB129" s="43">
        <v>12.83</v>
      </c>
      <c r="AC129" s="37">
        <v>12.8317</v>
      </c>
      <c r="AD129" s="37">
        <v>9.7418999999999993</v>
      </c>
      <c r="AE129" s="37">
        <v>3.0897999999999999</v>
      </c>
      <c r="AF129" s="39"/>
      <c r="AG129" s="39"/>
      <c r="AH129" s="39">
        <f t="shared" si="107"/>
        <v>2.5562745599999999</v>
      </c>
      <c r="AI129" s="39">
        <f t="shared" si="108"/>
        <v>0.60065712000000004</v>
      </c>
      <c r="AJ129" s="37">
        <v>5.7996999999999996</v>
      </c>
      <c r="AK129" s="37">
        <v>5.7619999999999996</v>
      </c>
      <c r="AL129" s="37">
        <v>3.7699999999999997E-2</v>
      </c>
      <c r="AM129" s="39"/>
      <c r="AN129" s="39"/>
      <c r="AO129" s="39">
        <f t="shared" si="109"/>
        <v>1.5119487999999999</v>
      </c>
      <c r="AP129" s="39">
        <f t="shared" si="110"/>
        <v>7.3288799999999994E-3</v>
      </c>
      <c r="AQ129" s="79">
        <v>56261</v>
      </c>
      <c r="AR129" s="123">
        <f t="shared" si="114"/>
        <v>20</v>
      </c>
      <c r="AS129" s="128">
        <v>746</v>
      </c>
      <c r="AT129" s="129">
        <v>12.4</v>
      </c>
      <c r="AU129" s="129">
        <v>13.7</v>
      </c>
    </row>
    <row r="130" spans="1:47" x14ac:dyDescent="0.25">
      <c r="A130" s="1">
        <v>44310</v>
      </c>
      <c r="B130" s="39">
        <v>-17.237703799999998</v>
      </c>
      <c r="C130" s="39">
        <v>34.492186199999999</v>
      </c>
      <c r="D130" s="39">
        <v>1.5213744</v>
      </c>
      <c r="E130" s="39">
        <v>0.86145919999999998</v>
      </c>
      <c r="F130" s="39">
        <v>2.3828336000000001</v>
      </c>
      <c r="G130" s="39">
        <v>8.8949999999999999E-4</v>
      </c>
      <c r="H130" s="39">
        <v>4.6205373999999999</v>
      </c>
      <c r="I130" s="39">
        <v>19.6205374</v>
      </c>
      <c r="J130" s="39">
        <v>1.6135199999999999E-2</v>
      </c>
      <c r="K130" s="39">
        <v>14.8555136</v>
      </c>
      <c r="L130" s="39">
        <v>14.871648799999999</v>
      </c>
      <c r="M130" s="3">
        <v>7826</v>
      </c>
      <c r="N130" s="3">
        <v>3283</v>
      </c>
      <c r="O130" s="3">
        <v>11109</v>
      </c>
      <c r="P130" s="3">
        <v>15</v>
      </c>
      <c r="Q130" s="3">
        <v>77918</v>
      </c>
      <c r="R130" s="3">
        <v>77933</v>
      </c>
      <c r="S130" s="3">
        <v>83</v>
      </c>
      <c r="T130" s="3">
        <v>56614</v>
      </c>
      <c r="U130" s="3">
        <v>56697</v>
      </c>
      <c r="X130" s="29">
        <f t="shared" si="98"/>
        <v>-17.237703799999998</v>
      </c>
      <c r="Z130" s="29">
        <f t="shared" si="99"/>
        <v>34.492186199999999</v>
      </c>
      <c r="AB130" s="43">
        <v>10.78</v>
      </c>
      <c r="AC130" s="37">
        <v>10.758100000000001</v>
      </c>
      <c r="AD130" s="37">
        <v>8.4848999999999997</v>
      </c>
      <c r="AE130" s="37">
        <v>2.2732000000000001</v>
      </c>
      <c r="AF130" s="39"/>
      <c r="AG130" s="39"/>
      <c r="AH130" s="39">
        <f t="shared" si="107"/>
        <v>2.2264377599999996</v>
      </c>
      <c r="AI130" s="39">
        <f t="shared" si="108"/>
        <v>0.44191008000000004</v>
      </c>
      <c r="AJ130" s="37">
        <v>29.0654</v>
      </c>
      <c r="AK130" s="37">
        <v>29.027899999999999</v>
      </c>
      <c r="AL130" s="37">
        <v>3.7499999999999999E-2</v>
      </c>
      <c r="AM130" s="39"/>
      <c r="AN130" s="39"/>
      <c r="AO130" s="39">
        <f t="shared" si="109"/>
        <v>7.616920959999999</v>
      </c>
      <c r="AP130" s="39">
        <f t="shared" si="110"/>
        <v>7.2899999999999996E-3</v>
      </c>
      <c r="AQ130" s="79">
        <v>56371</v>
      </c>
      <c r="AR130" s="123">
        <f t="shared" si="114"/>
        <v>110</v>
      </c>
      <c r="AS130" s="128">
        <v>731</v>
      </c>
      <c r="AT130" s="129">
        <v>13.1</v>
      </c>
      <c r="AU130" s="129">
        <v>6.5</v>
      </c>
    </row>
    <row r="131" spans="1:47" x14ac:dyDescent="0.25">
      <c r="A131" s="1">
        <v>44311</v>
      </c>
      <c r="B131" s="39">
        <v>-20.615333</v>
      </c>
      <c r="C131" s="39">
        <v>32.435626599999999</v>
      </c>
      <c r="D131" s="39">
        <v>1.9535256000000001</v>
      </c>
      <c r="E131" s="39">
        <v>0.47179520000000003</v>
      </c>
      <c r="F131" s="39">
        <v>2.4253208000000002</v>
      </c>
      <c r="G131" s="39">
        <v>1.0081000000000001E-3</v>
      </c>
      <c r="H131" s="39">
        <v>6.0406538000000003</v>
      </c>
      <c r="I131" s="39">
        <v>23.040653800000001</v>
      </c>
      <c r="J131" s="39">
        <v>2.0995199999999999E-2</v>
      </c>
      <c r="K131" s="39">
        <v>9.3739775999999999</v>
      </c>
      <c r="L131" s="39">
        <v>9.3949727999999997</v>
      </c>
      <c r="M131" s="3">
        <v>10049</v>
      </c>
      <c r="N131" s="3">
        <v>1798</v>
      </c>
      <c r="O131" s="3">
        <v>11847</v>
      </c>
      <c r="P131" s="3">
        <v>17</v>
      </c>
      <c r="Q131" s="3">
        <v>101866</v>
      </c>
      <c r="R131" s="3">
        <v>101883</v>
      </c>
      <c r="S131" s="3">
        <v>108</v>
      </c>
      <c r="T131" s="3">
        <v>35724</v>
      </c>
      <c r="U131" s="3">
        <v>35832</v>
      </c>
      <c r="X131" s="29">
        <f t="shared" si="98"/>
        <v>-20.615333</v>
      </c>
      <c r="Z131" s="29">
        <f t="shared" si="99"/>
        <v>32.435626599999999</v>
      </c>
      <c r="AB131" s="43">
        <v>11.14</v>
      </c>
      <c r="AC131" s="37">
        <v>11.1393</v>
      </c>
      <c r="AD131" s="37">
        <v>9.6486000000000001</v>
      </c>
      <c r="AE131" s="37">
        <v>1.4906999999999999</v>
      </c>
      <c r="AF131" s="39"/>
      <c r="AG131" s="39"/>
      <c r="AH131" s="39">
        <f t="shared" si="107"/>
        <v>2.5317926399999999</v>
      </c>
      <c r="AI131" s="39">
        <f t="shared" si="108"/>
        <v>0.28979208000000001</v>
      </c>
      <c r="AJ131" s="37">
        <v>6.9854000000000003</v>
      </c>
      <c r="AK131" s="37">
        <v>6.9482999999999997</v>
      </c>
      <c r="AL131" s="37">
        <v>3.7100000000000001E-2</v>
      </c>
      <c r="AM131" s="39"/>
      <c r="AN131" s="39"/>
      <c r="AO131" s="39">
        <f t="shared" si="109"/>
        <v>1.8232339199999998</v>
      </c>
      <c r="AP131" s="39">
        <f t="shared" si="110"/>
        <v>7.2122400000000008E-3</v>
      </c>
      <c r="AQ131" s="79">
        <v>56404</v>
      </c>
      <c r="AR131" s="123">
        <f t="shared" si="114"/>
        <v>33</v>
      </c>
      <c r="AS131" s="128">
        <v>707</v>
      </c>
      <c r="AT131" s="129">
        <v>13.6</v>
      </c>
      <c r="AU131" s="129">
        <v>11.5</v>
      </c>
    </row>
    <row r="132" spans="1:47" x14ac:dyDescent="0.25">
      <c r="A132" s="1">
        <v>44312</v>
      </c>
      <c r="B132" s="39">
        <v>-2.9811220999999999</v>
      </c>
      <c r="C132" s="39">
        <v>12.840525299999999</v>
      </c>
      <c r="D132" s="39">
        <v>2.1314015999999998</v>
      </c>
      <c r="E132" s="39">
        <v>0.87090559999999995</v>
      </c>
      <c r="F132" s="39">
        <v>3.0023072000000002</v>
      </c>
      <c r="G132" s="39">
        <v>0</v>
      </c>
      <c r="H132" s="39">
        <v>5.9834293000000001</v>
      </c>
      <c r="I132" s="39">
        <v>5.9834293000000001</v>
      </c>
      <c r="J132" s="39">
        <v>5.8320000000000004E-3</v>
      </c>
      <c r="K132" s="39">
        <v>6.8512639999999996</v>
      </c>
      <c r="L132" s="39">
        <v>6.8570960000000003</v>
      </c>
      <c r="M132" s="3">
        <v>10964</v>
      </c>
      <c r="N132" s="3">
        <v>3319</v>
      </c>
      <c r="O132" s="3">
        <v>14283</v>
      </c>
      <c r="P132" s="3">
        <v>0</v>
      </c>
      <c r="Q132" s="3">
        <v>100901</v>
      </c>
      <c r="R132" s="3">
        <v>100901</v>
      </c>
      <c r="S132" s="3">
        <v>30</v>
      </c>
      <c r="T132" s="3">
        <v>26110</v>
      </c>
      <c r="U132" s="3">
        <v>26140</v>
      </c>
      <c r="X132" s="29">
        <f t="shared" si="98"/>
        <v>-2.9811220999999999</v>
      </c>
      <c r="Z132" s="29">
        <f t="shared" si="99"/>
        <v>12.840525299999999</v>
      </c>
      <c r="AB132" s="43">
        <v>10.98</v>
      </c>
      <c r="AC132" s="37">
        <v>10.974600000000001</v>
      </c>
      <c r="AD132" s="37">
        <v>10.65</v>
      </c>
      <c r="AE132" s="37">
        <v>0.3246</v>
      </c>
      <c r="AF132" s="39"/>
      <c r="AG132" s="39"/>
      <c r="AH132" s="39">
        <f t="shared" si="107"/>
        <v>2.7945600000000002</v>
      </c>
      <c r="AI132" s="39">
        <f t="shared" si="108"/>
        <v>6.3102240000000004E-2</v>
      </c>
      <c r="AJ132" s="37">
        <v>8.7999999999999995E-2</v>
      </c>
      <c r="AK132" s="37">
        <v>5.0900000000000001E-2</v>
      </c>
      <c r="AL132" s="37">
        <v>3.7100000000000001E-2</v>
      </c>
      <c r="AM132" s="39"/>
      <c r="AN132" s="39"/>
      <c r="AO132" s="39">
        <f t="shared" si="109"/>
        <v>1.3356159999999999E-2</v>
      </c>
      <c r="AP132" s="39">
        <f t="shared" si="110"/>
        <v>7.2122400000000008E-3</v>
      </c>
      <c r="AQ132" s="79">
        <v>56404</v>
      </c>
      <c r="AR132" s="123">
        <f t="shared" si="114"/>
        <v>0</v>
      </c>
      <c r="AS132" s="130">
        <v>475</v>
      </c>
      <c r="AT132" s="131">
        <v>12.9</v>
      </c>
      <c r="AU132" s="131">
        <v>16.899999999999999</v>
      </c>
    </row>
    <row r="133" spans="1:47" x14ac:dyDescent="0.25">
      <c r="A133" s="1">
        <v>44313</v>
      </c>
      <c r="B133" s="39">
        <v>-14.2416202</v>
      </c>
      <c r="C133" s="39">
        <v>26.427709799999999</v>
      </c>
      <c r="D133" s="39">
        <v>1.6897248</v>
      </c>
      <c r="E133" s="39">
        <v>1.0884351999999999</v>
      </c>
      <c r="F133" s="39">
        <v>2.7781600000000002</v>
      </c>
      <c r="G133" s="39">
        <v>6.5229999999999997E-4</v>
      </c>
      <c r="H133" s="39">
        <v>6.0197801999999996</v>
      </c>
      <c r="I133" s="39">
        <v>17.0197802</v>
      </c>
      <c r="J133" s="39">
        <v>3.4214399999999999E-2</v>
      </c>
      <c r="K133" s="39">
        <v>9.3737151999999995</v>
      </c>
      <c r="L133" s="39">
        <v>9.4079295999999992</v>
      </c>
      <c r="M133" s="3">
        <v>8692</v>
      </c>
      <c r="N133" s="3">
        <v>4148</v>
      </c>
      <c r="O133" s="3">
        <v>12840</v>
      </c>
      <c r="P133" s="3">
        <v>11</v>
      </c>
      <c r="Q133" s="3">
        <v>101514</v>
      </c>
      <c r="R133" s="3">
        <v>101525</v>
      </c>
      <c r="S133" s="3">
        <v>176</v>
      </c>
      <c r="T133" s="3">
        <v>35723</v>
      </c>
      <c r="U133" s="3">
        <v>35899</v>
      </c>
      <c r="X133" s="29">
        <f t="shared" si="98"/>
        <v>-14.2416202</v>
      </c>
      <c r="Z133" s="29">
        <f t="shared" si="99"/>
        <v>26.427709799999999</v>
      </c>
      <c r="AB133" s="43">
        <v>8.57</v>
      </c>
      <c r="AC133" s="37">
        <v>8.5704999999999991</v>
      </c>
      <c r="AD133" s="37">
        <v>5.7084000000000001</v>
      </c>
      <c r="AE133" s="37">
        <v>2.8620999999999999</v>
      </c>
      <c r="AF133" s="39"/>
      <c r="AG133" s="39"/>
      <c r="AH133" s="39">
        <f t="shared" si="107"/>
        <v>1.4978841599999999</v>
      </c>
      <c r="AI133" s="39">
        <f t="shared" si="108"/>
        <v>0.55639223999999998</v>
      </c>
      <c r="AJ133" s="37">
        <v>11.610099999999999</v>
      </c>
      <c r="AK133" s="37">
        <v>11.5733</v>
      </c>
      <c r="AL133" s="37">
        <v>3.6799999999999999E-2</v>
      </c>
      <c r="AM133" s="39"/>
      <c r="AN133" s="39"/>
      <c r="AO133" s="39">
        <f t="shared" si="109"/>
        <v>3.0368339199999999</v>
      </c>
      <c r="AP133" s="39">
        <f t="shared" si="110"/>
        <v>7.1539200000000002E-3</v>
      </c>
      <c r="AQ133" s="79">
        <v>56588</v>
      </c>
      <c r="AR133" s="123">
        <f t="shared" si="114"/>
        <v>184</v>
      </c>
      <c r="AS133" s="130">
        <v>640</v>
      </c>
      <c r="AT133" s="131">
        <v>12.8</v>
      </c>
      <c r="AU133" s="131">
        <v>7.9</v>
      </c>
    </row>
    <row r="134" spans="1:47" x14ac:dyDescent="0.25">
      <c r="A134" s="1">
        <v>44314</v>
      </c>
      <c r="B134" s="39">
        <v>0.27506449999999999</v>
      </c>
      <c r="C134" s="39">
        <v>12.7547379</v>
      </c>
      <c r="D134" s="39">
        <v>1.9088136</v>
      </c>
      <c r="E134" s="39">
        <v>2.1787071999999998</v>
      </c>
      <c r="F134" s="39">
        <v>4.0875208000000001</v>
      </c>
      <c r="G134" s="39">
        <v>0</v>
      </c>
      <c r="H134" s="39">
        <v>3.8124563</v>
      </c>
      <c r="I134" s="39">
        <v>3.8124563</v>
      </c>
      <c r="J134" s="39">
        <v>3.888E-3</v>
      </c>
      <c r="K134" s="39">
        <v>8.9383935999999995</v>
      </c>
      <c r="L134" s="39">
        <v>8.9422815999999994</v>
      </c>
      <c r="M134" s="3">
        <v>9819</v>
      </c>
      <c r="N134" s="3">
        <v>8303</v>
      </c>
      <c r="O134" s="3">
        <v>18122</v>
      </c>
      <c r="P134" s="3">
        <v>0</v>
      </c>
      <c r="Q134" s="3">
        <v>64291</v>
      </c>
      <c r="R134" s="3">
        <v>64291</v>
      </c>
      <c r="S134" s="3">
        <v>20</v>
      </c>
      <c r="T134" s="3">
        <v>34064</v>
      </c>
      <c r="U134" s="3">
        <v>34084</v>
      </c>
      <c r="X134" s="29">
        <f t="shared" si="98"/>
        <v>0.27506450000000005</v>
      </c>
      <c r="Z134" s="29">
        <f t="shared" si="99"/>
        <v>12.754737899999999</v>
      </c>
      <c r="AB134" s="43">
        <v>9.1199999999999992</v>
      </c>
      <c r="AC134" s="37">
        <v>9.1263000000000005</v>
      </c>
      <c r="AD134" s="37">
        <v>5.9814999999999996</v>
      </c>
      <c r="AE134" s="37">
        <v>3.1448</v>
      </c>
      <c r="AF134" s="39"/>
      <c r="AG134" s="39"/>
      <c r="AH134" s="39">
        <f t="shared" si="107"/>
        <v>1.5695455999999999</v>
      </c>
      <c r="AI134" s="39">
        <f t="shared" si="108"/>
        <v>0.61134912000000008</v>
      </c>
      <c r="AJ134" s="37">
        <v>9.3618000000000006</v>
      </c>
      <c r="AK134" s="37">
        <v>9.3245000000000005</v>
      </c>
      <c r="AL134" s="37">
        <v>3.73E-2</v>
      </c>
      <c r="AM134" s="39"/>
      <c r="AN134" s="39"/>
      <c r="AO134" s="39">
        <f t="shared" si="109"/>
        <v>2.4467487999999999</v>
      </c>
      <c r="AP134" s="39">
        <f t="shared" si="110"/>
        <v>7.2511200000000007E-3</v>
      </c>
      <c r="AQ134" s="79">
        <v>56619</v>
      </c>
      <c r="AR134" s="123">
        <f t="shared" si="114"/>
        <v>31</v>
      </c>
      <c r="AS134" s="128">
        <v>295</v>
      </c>
      <c r="AT134" s="129">
        <v>13.2</v>
      </c>
      <c r="AU134" s="129">
        <v>11.5</v>
      </c>
    </row>
    <row r="135" spans="1:47" x14ac:dyDescent="0.25">
      <c r="A135" s="1">
        <v>44315</v>
      </c>
      <c r="B135" s="39">
        <v>1.5173574000000001</v>
      </c>
      <c r="C135" s="39">
        <v>10.3698946</v>
      </c>
      <c r="D135" s="39">
        <v>1.7645687999999999</v>
      </c>
      <c r="E135" s="39">
        <v>2.1865792000000002</v>
      </c>
      <c r="F135" s="39">
        <v>3.9511479999999999</v>
      </c>
      <c r="G135" s="39">
        <v>0</v>
      </c>
      <c r="H135" s="39">
        <v>2.4337906</v>
      </c>
      <c r="I135" s="39">
        <v>2.4337906</v>
      </c>
      <c r="J135" s="39">
        <v>4.2767999999999999E-3</v>
      </c>
      <c r="K135" s="39">
        <v>7.9318271999999999</v>
      </c>
      <c r="L135" s="39">
        <v>7.9361040000000003</v>
      </c>
      <c r="M135" s="3">
        <v>9077</v>
      </c>
      <c r="N135" s="3">
        <v>8333</v>
      </c>
      <c r="O135" s="3">
        <v>17410</v>
      </c>
      <c r="P135" s="3">
        <v>0</v>
      </c>
      <c r="Q135" s="3">
        <v>41042</v>
      </c>
      <c r="R135" s="3">
        <v>41042</v>
      </c>
      <c r="S135" s="3">
        <v>22</v>
      </c>
      <c r="T135" s="3">
        <v>30228</v>
      </c>
      <c r="U135" s="3">
        <v>30250</v>
      </c>
      <c r="X135" s="29">
        <f t="shared" si="98"/>
        <v>1.5173573999999999</v>
      </c>
      <c r="Z135" s="29">
        <f t="shared" si="99"/>
        <v>10.3698946</v>
      </c>
      <c r="AB135" s="43">
        <v>9.6300000000000008</v>
      </c>
      <c r="AC135" s="37">
        <v>9.6361000000000008</v>
      </c>
      <c r="AD135" s="37">
        <v>9.3094999999999999</v>
      </c>
      <c r="AE135" s="37">
        <v>0.3266</v>
      </c>
      <c r="AF135" s="39"/>
      <c r="AG135" s="39"/>
      <c r="AH135" s="39">
        <f t="shared" si="107"/>
        <v>2.4428128</v>
      </c>
      <c r="AI135" s="39">
        <f t="shared" si="108"/>
        <v>6.3491039999999999E-2</v>
      </c>
      <c r="AJ135" s="37">
        <v>8.1758000000000006</v>
      </c>
      <c r="AK135" s="37">
        <v>8.1386000000000003</v>
      </c>
      <c r="AL135" s="37">
        <v>3.7199999999999997E-2</v>
      </c>
      <c r="AM135" s="39"/>
      <c r="AN135" s="39"/>
      <c r="AO135" s="39">
        <f t="shared" si="109"/>
        <v>2.1355686399999998</v>
      </c>
      <c r="AP135" s="39">
        <f t="shared" si="110"/>
        <v>7.2316800000000007E-3</v>
      </c>
      <c r="AQ135" s="79">
        <v>56665</v>
      </c>
      <c r="AR135" s="123">
        <f t="shared" si="114"/>
        <v>46</v>
      </c>
      <c r="AS135" s="128">
        <v>122</v>
      </c>
      <c r="AT135" s="129">
        <v>12.2</v>
      </c>
      <c r="AU135" s="129">
        <v>9.6999999999999993</v>
      </c>
    </row>
    <row r="136" spans="1:47" ht="15.75" thickBot="1" x14ac:dyDescent="0.3">
      <c r="A136" s="10">
        <v>44316</v>
      </c>
      <c r="B136" s="25">
        <v>4.0496369999999997</v>
      </c>
      <c r="C136" s="25">
        <v>4.5733774</v>
      </c>
      <c r="D136" s="25">
        <v>1.6345152000000001</v>
      </c>
      <c r="E136" s="25">
        <v>3.0782143999999998</v>
      </c>
      <c r="F136" s="25">
        <v>4.7127296000000003</v>
      </c>
      <c r="G136" s="25">
        <v>0</v>
      </c>
      <c r="H136" s="25">
        <v>0.66309260000000003</v>
      </c>
      <c r="I136" s="25">
        <v>0.66309260000000003</v>
      </c>
      <c r="J136" s="25">
        <v>0</v>
      </c>
      <c r="K136" s="25">
        <v>3.9102847999999999</v>
      </c>
      <c r="L136" s="25">
        <v>3.9102847999999999</v>
      </c>
      <c r="M136" s="11">
        <v>8408</v>
      </c>
      <c r="N136" s="11">
        <v>11731</v>
      </c>
      <c r="O136" s="11">
        <v>20139</v>
      </c>
      <c r="P136" s="11">
        <v>0</v>
      </c>
      <c r="Q136" s="11">
        <v>11182</v>
      </c>
      <c r="R136" s="11">
        <v>11182</v>
      </c>
      <c r="S136" s="11">
        <v>0</v>
      </c>
      <c r="T136" s="11">
        <v>14902</v>
      </c>
      <c r="U136" s="11">
        <v>14902</v>
      </c>
      <c r="V136" s="4"/>
      <c r="W136" s="4"/>
      <c r="X136" s="87">
        <f>F136-I136+W136</f>
        <v>4.0496370000000006</v>
      </c>
      <c r="Y136" s="4"/>
      <c r="Z136" s="87">
        <f t="shared" si="99"/>
        <v>4.5733774</v>
      </c>
      <c r="AA136" s="4"/>
      <c r="AB136" s="88">
        <v>13.77</v>
      </c>
      <c r="AC136" s="38">
        <v>13.7804</v>
      </c>
      <c r="AD136" s="38">
        <v>10.8241</v>
      </c>
      <c r="AE136" s="38">
        <v>2.9563000000000001</v>
      </c>
      <c r="AF136" s="25"/>
      <c r="AG136" s="25"/>
      <c r="AH136" s="25">
        <f t="shared" si="107"/>
        <v>2.8402438399999999</v>
      </c>
      <c r="AI136" s="25">
        <f t="shared" si="108"/>
        <v>0.57470472000000006</v>
      </c>
      <c r="AJ136" s="38">
        <v>0.38900000000000001</v>
      </c>
      <c r="AK136" s="38">
        <v>0.35149999999999998</v>
      </c>
      <c r="AL136" s="38">
        <v>3.7499999999999999E-2</v>
      </c>
      <c r="AM136" s="25"/>
      <c r="AN136" s="25"/>
      <c r="AO136" s="25">
        <f t="shared" si="109"/>
        <v>9.2233599999999999E-2</v>
      </c>
      <c r="AP136" s="25">
        <f t="shared" si="110"/>
        <v>7.2899999999999996E-3</v>
      </c>
      <c r="AQ136" s="86">
        <v>56665</v>
      </c>
      <c r="AR136" s="124">
        <f t="shared" si="114"/>
        <v>0</v>
      </c>
      <c r="AS136" s="132">
        <v>0</v>
      </c>
      <c r="AT136" s="133">
        <v>9.1999999999999993</v>
      </c>
      <c r="AU136" s="133">
        <v>8.3000000000000007</v>
      </c>
    </row>
    <row r="137" spans="1:47" x14ac:dyDescent="0.25">
      <c r="A137" s="1">
        <v>44317</v>
      </c>
      <c r="B137" s="13">
        <f>F137-I137</f>
        <v>4.6388141999999988</v>
      </c>
      <c r="C137" s="13">
        <f>L137+I137</f>
        <v>5.5384450000000003</v>
      </c>
      <c r="D137" s="13">
        <f>M137*$BA$4/100000</f>
        <v>1.6411248000000001</v>
      </c>
      <c r="E137" s="13">
        <f>N137*$BA$3/100000</f>
        <v>3.7056127999999995</v>
      </c>
      <c r="F137" s="13">
        <f>D137+E137</f>
        <v>5.3467375999999991</v>
      </c>
      <c r="G137" s="13">
        <f>P137*$BB$4/100000</f>
        <v>0</v>
      </c>
      <c r="H137" s="13">
        <f>Q137*$BB$3/100000</f>
        <v>0.70792339999999998</v>
      </c>
      <c r="I137" s="13">
        <f>G137+H137</f>
        <v>0.70792339999999998</v>
      </c>
      <c r="J137" s="13">
        <f>S137*$BA$4/100000</f>
        <v>0</v>
      </c>
      <c r="K137" s="13">
        <f>T137*$BA$3/100000</f>
        <v>4.8305216</v>
      </c>
      <c r="L137" s="13">
        <f>J137+K137</f>
        <v>4.8305216</v>
      </c>
      <c r="M137" s="3">
        <v>8442</v>
      </c>
      <c r="N137" s="3">
        <v>14122</v>
      </c>
      <c r="O137" s="3">
        <v>22564</v>
      </c>
      <c r="P137" s="3">
        <v>0</v>
      </c>
      <c r="Q137" s="3">
        <v>11938</v>
      </c>
      <c r="R137" s="3">
        <v>11938</v>
      </c>
      <c r="S137" s="3">
        <v>0</v>
      </c>
      <c r="T137" s="3">
        <v>18409</v>
      </c>
      <c r="U137" s="3">
        <v>18409</v>
      </c>
      <c r="X137" s="29">
        <f>F137-I137+W137</f>
        <v>4.6388141999999988</v>
      </c>
      <c r="Z137" s="29">
        <f t="shared" si="99"/>
        <v>5.5384450000000003</v>
      </c>
      <c r="AB137" s="43">
        <v>5.0199999999999996</v>
      </c>
      <c r="AC137" s="37">
        <v>5.0205000000000002</v>
      </c>
      <c r="AD137" s="37">
        <v>4.6349999999999998</v>
      </c>
      <c r="AE137" s="37">
        <v>0.38550000000000001</v>
      </c>
      <c r="AF137" s="39"/>
      <c r="AG137" s="39"/>
      <c r="AH137" s="39">
        <f t="shared" si="107"/>
        <v>1.2162239999999997</v>
      </c>
      <c r="AI137" s="39">
        <f t="shared" si="108"/>
        <v>7.4941199999999999E-2</v>
      </c>
      <c r="AJ137" s="37">
        <v>7.6089000000000002</v>
      </c>
      <c r="AK137" s="37">
        <v>7.5711000000000004</v>
      </c>
      <c r="AL137" s="37">
        <v>3.78E-2</v>
      </c>
      <c r="AM137" s="39"/>
      <c r="AN137" s="39"/>
      <c r="AO137" s="39">
        <f t="shared" si="109"/>
        <v>1.9866566399999999</v>
      </c>
      <c r="AP137" s="39">
        <f t="shared" si="110"/>
        <v>7.3483200000000002E-3</v>
      </c>
      <c r="AQ137" s="79">
        <v>56799</v>
      </c>
      <c r="AR137" s="123">
        <f t="shared" si="114"/>
        <v>134</v>
      </c>
      <c r="AS137" s="128">
        <v>0</v>
      </c>
      <c r="AT137" s="129">
        <v>7.5</v>
      </c>
      <c r="AU137" s="129">
        <v>8.3000000000000007</v>
      </c>
    </row>
    <row r="138" spans="1:47" x14ac:dyDescent="0.25">
      <c r="A138" s="1">
        <v>44318</v>
      </c>
      <c r="B138" s="13">
        <f>F138-I138</f>
        <v>3.0575920000000005</v>
      </c>
      <c r="C138" s="13">
        <f>L138+I138</f>
        <v>13.108651999999999</v>
      </c>
      <c r="D138" s="13">
        <f>M138*$BA$4/100000</f>
        <v>3.0794904000000005</v>
      </c>
      <c r="E138" s="13">
        <f>N138*$BA$3/100000</f>
        <v>2.0640383999999998</v>
      </c>
      <c r="F138" s="13">
        <f>D138+E138</f>
        <v>5.1435288000000003</v>
      </c>
      <c r="G138" s="13">
        <f>P138*$BB$4/100000</f>
        <v>0</v>
      </c>
      <c r="H138" s="13">
        <f>Q138*$BB$3/100000</f>
        <v>2.0859367999999998</v>
      </c>
      <c r="I138" s="13">
        <f>G138+H138</f>
        <v>2.0859367999999998</v>
      </c>
      <c r="J138" s="13">
        <f>S138*$BA$4/100000</f>
        <v>4.2767999999999999E-3</v>
      </c>
      <c r="K138" s="13">
        <f>T138*$BA$3/100000</f>
        <v>11.018438399999999</v>
      </c>
      <c r="L138" s="13">
        <f>J138+K138</f>
        <v>11.022715199999999</v>
      </c>
      <c r="M138" s="3">
        <v>15841</v>
      </c>
      <c r="N138" s="3">
        <v>7866</v>
      </c>
      <c r="O138" s="3">
        <v>23707</v>
      </c>
      <c r="P138" s="3">
        <v>0</v>
      </c>
      <c r="Q138" s="3">
        <v>35176</v>
      </c>
      <c r="R138" s="3">
        <v>35176</v>
      </c>
      <c r="S138" s="3">
        <v>22</v>
      </c>
      <c r="T138" s="3">
        <v>41991</v>
      </c>
      <c r="U138" s="3">
        <v>42013</v>
      </c>
      <c r="X138" s="29">
        <f>F138-I138+W138</f>
        <v>3.0575920000000005</v>
      </c>
      <c r="Z138" s="29">
        <f>I138+L138</f>
        <v>13.108651999999999</v>
      </c>
      <c r="AB138" s="43">
        <v>12.52</v>
      </c>
      <c r="AC138" s="37">
        <v>12.51125</v>
      </c>
      <c r="AD138" s="37">
        <v>12.18751</v>
      </c>
      <c r="AE138" s="37">
        <v>0.32374000000000003</v>
      </c>
      <c r="AF138" s="39"/>
      <c r="AG138" s="39"/>
      <c r="AH138" s="39">
        <f t="shared" si="107"/>
        <v>3.1980026239999995</v>
      </c>
      <c r="AI138" s="39">
        <f t="shared" si="108"/>
        <v>6.2935056000000017E-2</v>
      </c>
      <c r="AJ138" s="37">
        <v>25.717490000000002</v>
      </c>
      <c r="AK138" s="37">
        <v>16.72251</v>
      </c>
      <c r="AL138" s="37">
        <v>8.99498</v>
      </c>
      <c r="AM138" s="39"/>
      <c r="AN138" s="39"/>
      <c r="AO138" s="39">
        <f t="shared" si="109"/>
        <v>4.3879866239999998</v>
      </c>
      <c r="AP138" s="39">
        <f t="shared" si="110"/>
        <v>1.7486241119999999</v>
      </c>
      <c r="AQ138" s="80">
        <v>56831</v>
      </c>
      <c r="AR138" s="123">
        <f t="shared" si="114"/>
        <v>32</v>
      </c>
      <c r="AS138" s="128">
        <v>184</v>
      </c>
      <c r="AT138" s="129">
        <v>6.6</v>
      </c>
      <c r="AU138" s="129">
        <v>5.8</v>
      </c>
    </row>
    <row r="139" spans="1:47" x14ac:dyDescent="0.25">
      <c r="A139" s="1">
        <v>44319</v>
      </c>
      <c r="B139" s="13">
        <f>F139-I139</f>
        <v>-3.2969105999999995</v>
      </c>
      <c r="C139" s="13">
        <f>L139+I139</f>
        <v>16.302089799999997</v>
      </c>
      <c r="D139" s="13">
        <f>M139*$BA$4/100000</f>
        <v>2.3417424000000002</v>
      </c>
      <c r="E139" s="13">
        <f>N139*$BA$3/100000</f>
        <v>1.0713792</v>
      </c>
      <c r="F139" s="13">
        <f>D139+E139</f>
        <v>3.4131216000000002</v>
      </c>
      <c r="G139" s="13">
        <f>P139*$BB$4/100000</f>
        <v>5.4555999999999997E-3</v>
      </c>
      <c r="H139" s="13">
        <f>Q139*$BB$3/100000</f>
        <v>6.7045765999999993</v>
      </c>
      <c r="I139" s="13">
        <f>G139+H139</f>
        <v>6.7100321999999997</v>
      </c>
      <c r="J139" s="13">
        <f>S139*$BA$4/100000</f>
        <v>4.0435200000000004E-2</v>
      </c>
      <c r="K139" s="13">
        <f>T139*$BA$3/100000</f>
        <v>9.5516223999999994</v>
      </c>
      <c r="L139" s="13">
        <f>J139+K139</f>
        <v>9.5920575999999986</v>
      </c>
      <c r="M139" s="3">
        <v>12046</v>
      </c>
      <c r="N139" s="3">
        <v>4083</v>
      </c>
      <c r="O139" s="3">
        <v>16129</v>
      </c>
      <c r="P139" s="3">
        <v>92</v>
      </c>
      <c r="Q139" s="3">
        <v>113062</v>
      </c>
      <c r="R139" s="3">
        <v>113154</v>
      </c>
      <c r="S139" s="3">
        <v>208</v>
      </c>
      <c r="T139" s="3">
        <v>36401</v>
      </c>
      <c r="U139" s="3">
        <v>36609</v>
      </c>
      <c r="X139" s="29">
        <f t="shared" ref="X139:X151" si="115">F139-I139+W139</f>
        <v>-3.2969105999999995</v>
      </c>
      <c r="Z139" s="29">
        <f t="shared" ref="Z139:Z151" si="116">I139+L139</f>
        <v>16.302089799999997</v>
      </c>
      <c r="AB139" s="43">
        <v>20.45</v>
      </c>
      <c r="AC139" s="37">
        <v>21.5444</v>
      </c>
      <c r="AD139" s="37">
        <v>8.9553999999999991</v>
      </c>
      <c r="AE139" s="37">
        <v>12.589</v>
      </c>
      <c r="AF139" s="39"/>
      <c r="AG139" s="39"/>
      <c r="AH139" s="39">
        <f t="shared" si="107"/>
        <v>2.3498969599999997</v>
      </c>
      <c r="AI139" s="39">
        <f t="shared" si="108"/>
        <v>2.4473016000000003</v>
      </c>
      <c r="AJ139" s="37">
        <v>3.8125</v>
      </c>
      <c r="AK139" s="37">
        <v>3.6495000000000002</v>
      </c>
      <c r="AL139" s="37">
        <v>0.16300000000000001</v>
      </c>
      <c r="AM139" s="39"/>
      <c r="AN139" s="39"/>
      <c r="AO139" s="39">
        <f t="shared" si="109"/>
        <v>0.95762879999999995</v>
      </c>
      <c r="AP139" s="39">
        <f t="shared" si="110"/>
        <v>3.1687200000000006E-2</v>
      </c>
      <c r="AQ139" s="79">
        <v>56852</v>
      </c>
      <c r="AR139" s="123">
        <f t="shared" si="114"/>
        <v>21</v>
      </c>
      <c r="AS139" s="130">
        <v>680</v>
      </c>
      <c r="AT139" s="131">
        <v>7.5</v>
      </c>
      <c r="AU139" s="131">
        <v>4.7</v>
      </c>
    </row>
    <row r="140" spans="1:47" x14ac:dyDescent="0.25">
      <c r="A140" s="1">
        <v>44320</v>
      </c>
      <c r="B140" s="13">
        <f>F140-I140</f>
        <v>-1.5502583999999993</v>
      </c>
      <c r="C140" s="13">
        <f>L140+I140</f>
        <v>11.391429599999999</v>
      </c>
      <c r="D140" s="13">
        <f>M140*$BA$4/100000</f>
        <v>2.1558960000000003</v>
      </c>
      <c r="E140" s="13">
        <f>N140*$BA$3/100000</f>
        <v>0.70244479999999998</v>
      </c>
      <c r="F140" s="13">
        <f>D140+E140</f>
        <v>2.8583408000000001</v>
      </c>
      <c r="G140" s="13">
        <f>P140*$BB$4/100000</f>
        <v>7.5310999999999998E-3</v>
      </c>
      <c r="H140" s="13">
        <f>Q140*$BB$3/100000</f>
        <v>4.4010680999999998</v>
      </c>
      <c r="I140" s="13">
        <f>G140+H140</f>
        <v>4.4085991999999994</v>
      </c>
      <c r="J140" s="13">
        <f>S140*$BA$4/100000</f>
        <v>4.4712000000000009E-2</v>
      </c>
      <c r="K140" s="13">
        <f>T140*$BA$3/100000</f>
        <v>6.9381183999999996</v>
      </c>
      <c r="L140" s="13">
        <f>J140+K140</f>
        <v>6.9828303999999992</v>
      </c>
      <c r="M140" s="3">
        <v>11090</v>
      </c>
      <c r="N140" s="3">
        <v>2677</v>
      </c>
      <c r="O140" s="3">
        <v>13767</v>
      </c>
      <c r="P140" s="3">
        <v>127</v>
      </c>
      <c r="Q140" s="3">
        <v>74217</v>
      </c>
      <c r="R140" s="3">
        <v>74344</v>
      </c>
      <c r="S140" s="3">
        <v>230</v>
      </c>
      <c r="T140" s="3">
        <v>26441</v>
      </c>
      <c r="U140" s="3">
        <v>26671</v>
      </c>
      <c r="X140" s="29">
        <f t="shared" si="115"/>
        <v>-1.5502583999999993</v>
      </c>
      <c r="Z140" s="29">
        <f t="shared" si="116"/>
        <v>11.391429599999999</v>
      </c>
      <c r="AB140" s="43">
        <v>10.51</v>
      </c>
      <c r="AC140" s="37">
        <v>11.9663</v>
      </c>
      <c r="AD140" s="37">
        <v>6.2521000000000004</v>
      </c>
      <c r="AE140" s="37">
        <v>5.7141999999999999</v>
      </c>
      <c r="AF140" s="39"/>
      <c r="AG140" s="39"/>
      <c r="AH140" s="39">
        <f t="shared" si="107"/>
        <v>1.6405510400000001</v>
      </c>
      <c r="AI140" s="39">
        <f t="shared" si="108"/>
        <v>1.11084048</v>
      </c>
      <c r="AJ140" s="37">
        <v>8.7533999999999992</v>
      </c>
      <c r="AK140" s="37">
        <v>7.7552000000000003</v>
      </c>
      <c r="AL140" s="37">
        <v>0.99819999999999998</v>
      </c>
      <c r="AM140" s="39"/>
      <c r="AN140" s="39"/>
      <c r="AO140" s="39">
        <f t="shared" si="109"/>
        <v>2.0349644799999997</v>
      </c>
      <c r="AP140" s="39">
        <f t="shared" si="110"/>
        <v>0.19405008000000001</v>
      </c>
      <c r="AQ140" s="79">
        <v>56873</v>
      </c>
      <c r="AR140" s="123">
        <f t="shared" si="114"/>
        <v>21</v>
      </c>
      <c r="AS140" s="130">
        <v>251</v>
      </c>
      <c r="AT140" s="131">
        <v>12.2</v>
      </c>
      <c r="AU140" s="131">
        <v>22.3</v>
      </c>
    </row>
    <row r="141" spans="1:47" x14ac:dyDescent="0.25">
      <c r="A141" s="1">
        <v>44321</v>
      </c>
      <c r="B141" s="13">
        <f>F141-I141</f>
        <v>-1.3781257999999998</v>
      </c>
      <c r="C141" s="13">
        <f>L141+I141</f>
        <v>13.349391399999998</v>
      </c>
      <c r="D141" s="13">
        <f>M141*$BA$4/100000</f>
        <v>2.004264</v>
      </c>
      <c r="E141" s="13">
        <f>N141*$BA$3/100000</f>
        <v>1.7977023999999999</v>
      </c>
      <c r="F141" s="13">
        <f>D141+E141</f>
        <v>3.8019664</v>
      </c>
      <c r="G141" s="13">
        <f>P141*$BB$4/100000</f>
        <v>0</v>
      </c>
      <c r="H141" s="13">
        <f>Q141*$BB$3/100000</f>
        <v>5.1800921999999998</v>
      </c>
      <c r="I141" s="13">
        <f>G141+H141</f>
        <v>5.1800921999999998</v>
      </c>
      <c r="J141" s="13">
        <f>S141*$BA$4/100000</f>
        <v>0</v>
      </c>
      <c r="K141" s="13">
        <f>T141*$BA$3/100000</f>
        <v>8.1692991999999993</v>
      </c>
      <c r="L141" s="13">
        <f>J141+K141</f>
        <v>8.1692991999999993</v>
      </c>
      <c r="M141" s="3">
        <v>10310</v>
      </c>
      <c r="N141" s="3">
        <v>6851</v>
      </c>
      <c r="O141" s="3">
        <v>17161</v>
      </c>
      <c r="P141" s="3">
        <v>0</v>
      </c>
      <c r="Q141" s="3">
        <v>87354</v>
      </c>
      <c r="R141" s="3">
        <v>87354</v>
      </c>
      <c r="S141" s="3">
        <v>0</v>
      </c>
      <c r="T141" s="3">
        <v>31133</v>
      </c>
      <c r="U141" s="3">
        <v>31133</v>
      </c>
      <c r="X141" s="29">
        <f t="shared" si="115"/>
        <v>-1.3781257999999998</v>
      </c>
      <c r="Z141" s="29">
        <f t="shared" si="116"/>
        <v>13.349391399999998</v>
      </c>
      <c r="AB141" s="43">
        <v>16.91</v>
      </c>
      <c r="AC141" s="37">
        <v>14.713699999999999</v>
      </c>
      <c r="AD141" s="37">
        <v>14.5654</v>
      </c>
      <c r="AE141" s="37">
        <v>0.14829999999999999</v>
      </c>
      <c r="AF141" s="39"/>
      <c r="AG141" s="39"/>
      <c r="AH141" s="39">
        <f t="shared" si="107"/>
        <v>3.8219609600000002</v>
      </c>
      <c r="AI141" s="39">
        <f t="shared" si="108"/>
        <v>2.8829520000000001E-2</v>
      </c>
      <c r="AJ141" s="37">
        <v>6.4966999999999997</v>
      </c>
      <c r="AK141" s="37">
        <v>6.4588000000000001</v>
      </c>
      <c r="AL141" s="37">
        <v>3.7900000000000003E-2</v>
      </c>
      <c r="AM141" s="39"/>
      <c r="AN141" s="39"/>
      <c r="AO141" s="39">
        <f t="shared" si="109"/>
        <v>1.6947891199999998</v>
      </c>
      <c r="AP141" s="39">
        <f t="shared" si="110"/>
        <v>7.367760000000001E-3</v>
      </c>
      <c r="AQ141" s="79">
        <v>56894</v>
      </c>
      <c r="AR141" s="123">
        <f t="shared" si="114"/>
        <v>21</v>
      </c>
      <c r="AS141" s="128">
        <v>326</v>
      </c>
      <c r="AT141" s="129">
        <v>10.1</v>
      </c>
      <c r="AU141" s="129">
        <v>24.1</v>
      </c>
    </row>
    <row r="142" spans="1:47" x14ac:dyDescent="0.25">
      <c r="A142" s="1">
        <v>44322</v>
      </c>
      <c r="B142" s="39">
        <v>2.7957022</v>
      </c>
      <c r="C142" s="39">
        <v>3.3219682000000001</v>
      </c>
      <c r="D142" s="39">
        <v>1.7383248</v>
      </c>
      <c r="E142" s="39">
        <v>1.9617024000000001</v>
      </c>
      <c r="F142" s="39">
        <v>3.7000272000000001</v>
      </c>
      <c r="G142" s="39">
        <v>2.965E-4</v>
      </c>
      <c r="H142" s="39">
        <v>0.90402850000000001</v>
      </c>
      <c r="I142" s="39">
        <v>0.90432500000000005</v>
      </c>
      <c r="J142" s="39">
        <v>4.0823999999999999E-2</v>
      </c>
      <c r="K142" s="39">
        <v>2.3768191999999999</v>
      </c>
      <c r="L142" s="39">
        <v>2.4176432000000001</v>
      </c>
      <c r="M142" s="3">
        <v>8942</v>
      </c>
      <c r="N142" s="3">
        <v>7476</v>
      </c>
      <c r="O142" s="3">
        <v>16418</v>
      </c>
      <c r="P142" s="3">
        <v>5</v>
      </c>
      <c r="Q142" s="3">
        <v>15245</v>
      </c>
      <c r="R142" s="3">
        <v>15250</v>
      </c>
      <c r="S142" s="3">
        <v>210</v>
      </c>
      <c r="T142" s="3">
        <v>9058</v>
      </c>
      <c r="U142" s="3">
        <v>9268</v>
      </c>
      <c r="X142" s="29">
        <f t="shared" si="115"/>
        <v>2.7957022</v>
      </c>
      <c r="Z142" s="29">
        <f t="shared" si="116"/>
        <v>3.3219682000000001</v>
      </c>
      <c r="AB142" s="43">
        <v>3.88</v>
      </c>
      <c r="AC142" s="37">
        <v>3.8714</v>
      </c>
      <c r="AD142" s="37">
        <v>3.6928999999999998</v>
      </c>
      <c r="AE142" s="37">
        <v>0.17849999999999999</v>
      </c>
      <c r="AF142" s="39"/>
      <c r="AG142" s="39"/>
      <c r="AH142" s="39">
        <f t="shared" si="107"/>
        <v>0.96901695999999982</v>
      </c>
      <c r="AI142" s="39">
        <f t="shared" si="108"/>
        <v>3.4700399999999999E-2</v>
      </c>
      <c r="AJ142" s="37">
        <v>3.2336</v>
      </c>
      <c r="AK142" s="37">
        <v>5.6500000000000002E-2</v>
      </c>
      <c r="AL142" s="37">
        <v>3.1770999999999998</v>
      </c>
      <c r="AM142" s="39"/>
      <c r="AN142" s="39"/>
      <c r="AO142" s="39">
        <f t="shared" si="109"/>
        <v>1.48256E-2</v>
      </c>
      <c r="AP142" s="39">
        <f t="shared" si="110"/>
        <v>0.61762824000000005</v>
      </c>
      <c r="AQ142" s="79">
        <v>56959</v>
      </c>
      <c r="AR142" s="123">
        <f t="shared" si="114"/>
        <v>65</v>
      </c>
      <c r="AS142" s="128">
        <v>0</v>
      </c>
      <c r="AT142" s="129">
        <v>9.4</v>
      </c>
      <c r="AU142" s="129">
        <v>16.2</v>
      </c>
    </row>
    <row r="143" spans="1:47" x14ac:dyDescent="0.25">
      <c r="A143" s="1">
        <v>44323</v>
      </c>
      <c r="B143" s="39">
        <v>4.7537675000000004</v>
      </c>
      <c r="C143" s="39">
        <v>16.129175700000001</v>
      </c>
      <c r="D143" s="39">
        <v>3.3868368000000002</v>
      </c>
      <c r="E143" s="39">
        <v>2.5959232000000001</v>
      </c>
      <c r="F143" s="39">
        <v>5.9827599999999999</v>
      </c>
      <c r="G143" s="39">
        <v>2.2534E-3</v>
      </c>
      <c r="H143" s="39">
        <v>1.2267391000000001</v>
      </c>
      <c r="I143" s="39">
        <v>1.2289924999999999</v>
      </c>
      <c r="J143" s="39">
        <v>2.1578400000000001E-2</v>
      </c>
      <c r="K143" s="39">
        <v>14.8786048</v>
      </c>
      <c r="L143" s="39">
        <v>14.900183200000001</v>
      </c>
      <c r="M143" s="3">
        <v>17422</v>
      </c>
      <c r="N143" s="3">
        <v>9893</v>
      </c>
      <c r="O143" s="3">
        <v>27315</v>
      </c>
      <c r="P143" s="3">
        <v>38</v>
      </c>
      <c r="Q143" s="3">
        <v>20687</v>
      </c>
      <c r="R143" s="3">
        <v>20725</v>
      </c>
      <c r="S143" s="3">
        <v>111</v>
      </c>
      <c r="T143" s="3">
        <v>56702</v>
      </c>
      <c r="U143" s="3">
        <v>56813</v>
      </c>
      <c r="X143" s="29">
        <f t="shared" si="115"/>
        <v>4.7537675000000004</v>
      </c>
      <c r="Z143" s="29">
        <f t="shared" si="116"/>
        <v>16.129175700000001</v>
      </c>
      <c r="AB143" s="43">
        <v>11.22</v>
      </c>
      <c r="AC143" s="37">
        <v>11.24</v>
      </c>
      <c r="AD143" s="37">
        <v>11.004</v>
      </c>
      <c r="AE143" s="37">
        <v>0.23599999999999999</v>
      </c>
      <c r="AF143" s="39"/>
      <c r="AG143" s="39"/>
      <c r="AH143" s="39">
        <f t="shared" si="107"/>
        <v>2.8874496000000001</v>
      </c>
      <c r="AI143" s="39">
        <f t="shared" si="108"/>
        <v>4.58784E-2</v>
      </c>
      <c r="AJ143" s="37">
        <v>55.892099999999999</v>
      </c>
      <c r="AK143" s="37">
        <v>43.678199999999997</v>
      </c>
      <c r="AL143" s="37">
        <v>12.213900000000001</v>
      </c>
      <c r="AM143" s="39"/>
      <c r="AN143" s="39"/>
      <c r="AO143" s="39">
        <f t="shared" si="109"/>
        <v>11.461159679999998</v>
      </c>
      <c r="AP143" s="39">
        <f t="shared" si="110"/>
        <v>2.3743821600000006</v>
      </c>
      <c r="AQ143" s="79">
        <v>57108</v>
      </c>
      <c r="AR143" s="123">
        <f t="shared" si="114"/>
        <v>149</v>
      </c>
      <c r="AS143" s="128">
        <v>232</v>
      </c>
      <c r="AT143" s="129">
        <v>9.4</v>
      </c>
      <c r="AU143" s="129">
        <v>14</v>
      </c>
    </row>
    <row r="144" spans="1:47" x14ac:dyDescent="0.25">
      <c r="A144" s="1">
        <v>44324</v>
      </c>
      <c r="B144" s="39">
        <v>-4.0565992</v>
      </c>
      <c r="C144" s="39">
        <v>18.247260799999999</v>
      </c>
      <c r="D144" s="39">
        <v>1.1212991999999999</v>
      </c>
      <c r="E144" s="39">
        <v>0.65390079999999995</v>
      </c>
      <c r="F144" s="39">
        <v>1.7751999999999999</v>
      </c>
      <c r="G144" s="39">
        <v>2.4550200000000001E-2</v>
      </c>
      <c r="H144" s="39">
        <v>5.8072489999999997</v>
      </c>
      <c r="I144" s="39">
        <v>5.8317991999999998</v>
      </c>
      <c r="J144" s="39">
        <v>3.6741599999999999E-2</v>
      </c>
      <c r="K144" s="39">
        <v>12.37872</v>
      </c>
      <c r="L144" s="39">
        <v>12.4154616</v>
      </c>
      <c r="M144" s="3">
        <v>5768</v>
      </c>
      <c r="N144" s="3">
        <v>2492</v>
      </c>
      <c r="O144" s="3">
        <v>8260</v>
      </c>
      <c r="P144" s="3">
        <v>414</v>
      </c>
      <c r="Q144" s="3">
        <v>97930</v>
      </c>
      <c r="R144" s="3">
        <v>98344</v>
      </c>
      <c r="S144" s="3">
        <v>189</v>
      </c>
      <c r="T144" s="3">
        <v>47175</v>
      </c>
      <c r="U144" s="3">
        <v>47364</v>
      </c>
      <c r="X144" s="29">
        <f t="shared" si="115"/>
        <v>-4.0565992</v>
      </c>
      <c r="Z144" s="29">
        <f t="shared" si="116"/>
        <v>18.247260799999999</v>
      </c>
      <c r="AB144" s="43">
        <v>12.34</v>
      </c>
      <c r="AC144" s="37">
        <v>12.337899999999999</v>
      </c>
      <c r="AD144" s="37">
        <v>8.1286000000000005</v>
      </c>
      <c r="AE144" s="37">
        <v>4.2092999999999998</v>
      </c>
      <c r="AF144" s="39"/>
      <c r="AG144" s="39"/>
      <c r="AH144" s="39">
        <f t="shared" si="107"/>
        <v>2.1329446399999998</v>
      </c>
      <c r="AI144" s="39">
        <f t="shared" si="108"/>
        <v>0.81828792000000006</v>
      </c>
      <c r="AJ144" s="37">
        <v>20.9437</v>
      </c>
      <c r="AK144" s="37">
        <v>20.842700000000001</v>
      </c>
      <c r="AL144" s="37">
        <v>0.10100000000000001</v>
      </c>
      <c r="AM144" s="39"/>
      <c r="AN144" s="39"/>
      <c r="AO144" s="39">
        <f t="shared" si="109"/>
        <v>5.4691244800000005</v>
      </c>
      <c r="AP144" s="39">
        <f t="shared" si="110"/>
        <v>1.9634400000000003E-2</v>
      </c>
      <c r="AQ144" s="79">
        <v>57199</v>
      </c>
      <c r="AR144" s="123">
        <f t="shared" si="114"/>
        <v>91</v>
      </c>
      <c r="AS144" s="128">
        <v>781</v>
      </c>
      <c r="AT144" s="129">
        <v>11.8</v>
      </c>
      <c r="AU144" s="129">
        <v>6.5</v>
      </c>
    </row>
    <row r="145" spans="1:47" x14ac:dyDescent="0.25">
      <c r="A145" s="1">
        <v>44325</v>
      </c>
      <c r="B145" s="39">
        <v>-2.4282973000000001</v>
      </c>
      <c r="C145" s="39">
        <v>15.5109013</v>
      </c>
      <c r="D145" s="39">
        <v>2.978208</v>
      </c>
      <c r="E145" s="39">
        <v>1.0650816000000001</v>
      </c>
      <c r="F145" s="39">
        <v>4.0432895999999996</v>
      </c>
      <c r="G145" s="39">
        <v>8.4799000000000003E-3</v>
      </c>
      <c r="H145" s="39">
        <v>6.4631069999999999</v>
      </c>
      <c r="I145" s="39">
        <v>6.4715869000000001</v>
      </c>
      <c r="J145" s="39">
        <v>8.8063199999999994E-2</v>
      </c>
      <c r="K145" s="39">
        <v>8.9512511999999997</v>
      </c>
      <c r="L145" s="39">
        <v>9.0393144000000003</v>
      </c>
      <c r="M145" s="3">
        <v>15320</v>
      </c>
      <c r="N145" s="3">
        <v>4059</v>
      </c>
      <c r="O145" s="3">
        <v>19379</v>
      </c>
      <c r="P145" s="3">
        <v>143</v>
      </c>
      <c r="Q145" s="3">
        <v>108990</v>
      </c>
      <c r="R145" s="3">
        <v>109133</v>
      </c>
      <c r="S145" s="3">
        <v>453</v>
      </c>
      <c r="T145" s="3">
        <v>34113</v>
      </c>
      <c r="U145" s="3">
        <v>34566</v>
      </c>
      <c r="X145" s="29">
        <f t="shared" si="115"/>
        <v>-2.4282973000000005</v>
      </c>
      <c r="Z145" s="29">
        <f t="shared" si="116"/>
        <v>15.5109013</v>
      </c>
      <c r="AB145" s="43">
        <v>9.5</v>
      </c>
      <c r="AC145" s="37">
        <v>9.4814000000000007</v>
      </c>
      <c r="AD145" s="37">
        <v>6.0911999999999997</v>
      </c>
      <c r="AE145" s="37">
        <v>3.3902000000000001</v>
      </c>
      <c r="AF145" s="39"/>
      <c r="AG145" s="39"/>
      <c r="AH145" s="39">
        <f t="shared" ref="AH145:AH208" si="117">AD145*$BA$3/100</f>
        <v>1.5983308799999998</v>
      </c>
      <c r="AI145" s="39">
        <f t="shared" ref="AI145:AI208" si="118">AE145*$BA$4/100</f>
        <v>0.65905488000000001</v>
      </c>
      <c r="AJ145" s="37">
        <v>14.135</v>
      </c>
      <c r="AK145" s="37">
        <v>10.087300000000001</v>
      </c>
      <c r="AL145" s="37">
        <v>4.0476999999999999</v>
      </c>
      <c r="AM145" s="39"/>
      <c r="AN145" s="39"/>
      <c r="AO145" s="39">
        <f t="shared" ref="AO145:AO208" si="119">AK145*$BA$3/100</f>
        <v>2.6469075200000005</v>
      </c>
      <c r="AP145" s="39">
        <f t="shared" ref="AP145:AP208" si="120">AL145*$BA$4/100</f>
        <v>0.78687288</v>
      </c>
      <c r="AQ145" s="79">
        <v>57286</v>
      </c>
      <c r="AR145" s="123">
        <f t="shared" si="114"/>
        <v>87</v>
      </c>
      <c r="AS145" s="128">
        <v>731</v>
      </c>
      <c r="AT145" s="129">
        <v>15.9</v>
      </c>
      <c r="AU145" s="129">
        <v>5.8</v>
      </c>
    </row>
    <row r="146" spans="1:47" x14ac:dyDescent="0.25">
      <c r="A146" s="1">
        <v>44326</v>
      </c>
      <c r="B146" s="39">
        <v>2.4873471999999999</v>
      </c>
      <c r="C146" s="39">
        <v>2.8366343999999999</v>
      </c>
      <c r="D146" s="39">
        <v>1.4488631999999999</v>
      </c>
      <c r="E146" s="39">
        <v>1.5389759999999999</v>
      </c>
      <c r="F146" s="39">
        <v>2.9878391999999998</v>
      </c>
      <c r="G146" s="39">
        <v>1.6604E-3</v>
      </c>
      <c r="H146" s="39">
        <v>0.49883159999999999</v>
      </c>
      <c r="I146" s="39">
        <v>0.50049200000000005</v>
      </c>
      <c r="J146" s="39">
        <v>3.2270399999999998E-2</v>
      </c>
      <c r="K146" s="39">
        <v>2.3038720000000001</v>
      </c>
      <c r="L146" s="39">
        <v>2.3361424</v>
      </c>
      <c r="M146" s="3">
        <v>7453</v>
      </c>
      <c r="N146" s="3">
        <v>5865</v>
      </c>
      <c r="O146" s="3">
        <v>13318</v>
      </c>
      <c r="P146" s="3">
        <v>28</v>
      </c>
      <c r="Q146" s="3">
        <v>8412</v>
      </c>
      <c r="R146" s="3">
        <v>8440</v>
      </c>
      <c r="S146" s="3">
        <v>166</v>
      </c>
      <c r="T146" s="3">
        <v>8780</v>
      </c>
      <c r="U146" s="3">
        <v>8946</v>
      </c>
      <c r="X146" s="29">
        <f t="shared" si="115"/>
        <v>2.4873471999999999</v>
      </c>
      <c r="Z146" s="29">
        <f t="shared" si="116"/>
        <v>2.8366343999999999</v>
      </c>
      <c r="AB146" s="43">
        <v>2</v>
      </c>
      <c r="AC146" s="37">
        <v>2.0023</v>
      </c>
      <c r="AD146" s="37">
        <v>1.9012</v>
      </c>
      <c r="AE146" s="37">
        <v>0.1011</v>
      </c>
      <c r="AF146" s="39"/>
      <c r="AG146" s="39"/>
      <c r="AH146" s="39">
        <f t="shared" si="117"/>
        <v>0.49887487999999997</v>
      </c>
      <c r="AI146" s="39">
        <f t="shared" si="118"/>
        <v>1.9653839999999999E-2</v>
      </c>
      <c r="AJ146" s="37">
        <v>0.21659999999999999</v>
      </c>
      <c r="AK146" s="37">
        <v>0.17960000000000001</v>
      </c>
      <c r="AL146" s="37">
        <v>3.6999999999999998E-2</v>
      </c>
      <c r="AM146" s="39"/>
      <c r="AN146" s="39"/>
      <c r="AO146" s="39">
        <f t="shared" si="119"/>
        <v>4.7127039999999995E-2</v>
      </c>
      <c r="AP146" s="39">
        <f t="shared" si="120"/>
        <v>7.1928000000000001E-3</v>
      </c>
      <c r="AQ146" s="79">
        <v>57286</v>
      </c>
      <c r="AR146" s="123">
        <f t="shared" si="114"/>
        <v>0</v>
      </c>
      <c r="AS146" s="130">
        <v>0</v>
      </c>
      <c r="AT146" s="131">
        <v>13</v>
      </c>
      <c r="AU146" s="131">
        <v>4</v>
      </c>
    </row>
    <row r="147" spans="1:47" x14ac:dyDescent="0.25">
      <c r="A147" s="1">
        <v>44327</v>
      </c>
      <c r="B147" s="39">
        <v>2.5476166</v>
      </c>
      <c r="C147" s="39">
        <v>3.4484810000000001</v>
      </c>
      <c r="D147" s="39">
        <v>2.4552719999999999</v>
      </c>
      <c r="E147" s="39">
        <v>1.4345407999999999</v>
      </c>
      <c r="F147" s="39">
        <v>3.8898128000000001</v>
      </c>
      <c r="G147" s="39">
        <v>0</v>
      </c>
      <c r="H147" s="39">
        <v>1.3421962000000001</v>
      </c>
      <c r="I147" s="39">
        <v>1.3421962000000001</v>
      </c>
      <c r="J147" s="39">
        <v>0</v>
      </c>
      <c r="K147" s="39">
        <v>2.1062848000000001</v>
      </c>
      <c r="L147" s="39">
        <v>2.1062848000000001</v>
      </c>
      <c r="M147" s="3">
        <v>12630</v>
      </c>
      <c r="N147" s="3">
        <v>5467</v>
      </c>
      <c r="O147" s="3">
        <v>18097</v>
      </c>
      <c r="P147" s="3">
        <v>0</v>
      </c>
      <c r="Q147" s="3">
        <v>22634</v>
      </c>
      <c r="R147" s="3">
        <v>22634</v>
      </c>
      <c r="S147" s="3">
        <v>0</v>
      </c>
      <c r="T147" s="3">
        <v>8027</v>
      </c>
      <c r="U147" s="3">
        <v>8027</v>
      </c>
      <c r="X147" s="29">
        <f t="shared" si="115"/>
        <v>2.5476166</v>
      </c>
      <c r="Z147" s="29">
        <f t="shared" si="116"/>
        <v>3.4484810000000001</v>
      </c>
      <c r="AB147" s="43">
        <v>3.89</v>
      </c>
      <c r="AC147" s="37">
        <v>3.9323999999999999</v>
      </c>
      <c r="AD147" s="37">
        <v>0.24279999999999999</v>
      </c>
      <c r="AE147" s="37">
        <v>3.6896</v>
      </c>
      <c r="AF147" s="39"/>
      <c r="AG147" s="39"/>
      <c r="AH147" s="39">
        <f t="shared" si="117"/>
        <v>6.3710719999999985E-2</v>
      </c>
      <c r="AI147" s="39">
        <f t="shared" si="118"/>
        <v>0.71725824000000005</v>
      </c>
      <c r="AJ147" s="37">
        <v>2.1286</v>
      </c>
      <c r="AK147" s="37">
        <v>0.95420000000000005</v>
      </c>
      <c r="AL147" s="37">
        <v>1.1744000000000001</v>
      </c>
      <c r="AM147" s="39"/>
      <c r="AN147" s="39"/>
      <c r="AO147" s="39">
        <f t="shared" si="119"/>
        <v>0.25038208000000001</v>
      </c>
      <c r="AP147" s="39">
        <f t="shared" si="120"/>
        <v>0.22830336000000004</v>
      </c>
      <c r="AQ147" s="79">
        <v>57286</v>
      </c>
      <c r="AR147" s="123">
        <f t="shared" si="114"/>
        <v>0</v>
      </c>
      <c r="AS147" s="130">
        <v>0</v>
      </c>
      <c r="AT147" s="131">
        <v>11.1</v>
      </c>
      <c r="AU147" s="131">
        <v>8.3000000000000007</v>
      </c>
    </row>
    <row r="148" spans="1:47" x14ac:dyDescent="0.25">
      <c r="A148" s="1">
        <v>44328</v>
      </c>
      <c r="B148" s="39">
        <v>-2.1334293999999998</v>
      </c>
      <c r="C148" s="39">
        <v>15.258664599999999</v>
      </c>
      <c r="D148" s="39">
        <v>1.7429904000000001</v>
      </c>
      <c r="E148" s="39">
        <v>1.3537216000000001</v>
      </c>
      <c r="F148" s="39">
        <v>3.0967120000000001</v>
      </c>
      <c r="G148" s="39">
        <v>0</v>
      </c>
      <c r="H148" s="39">
        <v>5.2301413999999999</v>
      </c>
      <c r="I148" s="39">
        <v>5.2301413999999999</v>
      </c>
      <c r="J148" s="39">
        <v>2.21616E-2</v>
      </c>
      <c r="K148" s="39">
        <v>10.0063616</v>
      </c>
      <c r="L148" s="39">
        <v>10.0285232</v>
      </c>
      <c r="M148" s="3">
        <v>8966</v>
      </c>
      <c r="N148" s="3">
        <v>5159</v>
      </c>
      <c r="O148" s="3">
        <v>14125</v>
      </c>
      <c r="P148" s="3">
        <v>0</v>
      </c>
      <c r="Q148" s="3">
        <v>88198</v>
      </c>
      <c r="R148" s="3">
        <v>88198</v>
      </c>
      <c r="S148" s="3">
        <v>114</v>
      </c>
      <c r="T148" s="3">
        <v>38134</v>
      </c>
      <c r="U148" s="3">
        <v>38248</v>
      </c>
      <c r="X148" s="29">
        <f t="shared" si="115"/>
        <v>-2.1334293999999998</v>
      </c>
      <c r="Z148" s="29">
        <f t="shared" si="116"/>
        <v>15.258664599999999</v>
      </c>
      <c r="AB148" s="43">
        <v>15.6</v>
      </c>
      <c r="AC148" s="37">
        <v>15.553599999999999</v>
      </c>
      <c r="AD148" s="37">
        <v>11.101100000000001</v>
      </c>
      <c r="AE148" s="37">
        <v>4.4524999999999997</v>
      </c>
      <c r="AF148" s="39"/>
      <c r="AG148" s="39"/>
      <c r="AH148" s="39">
        <f t="shared" si="117"/>
        <v>2.9129286400000001</v>
      </c>
      <c r="AI148" s="39">
        <f t="shared" si="118"/>
        <v>0.86556600000000006</v>
      </c>
      <c r="AJ148" s="37">
        <v>15.5526</v>
      </c>
      <c r="AK148" s="37">
        <v>15.514699999999999</v>
      </c>
      <c r="AL148" s="37">
        <v>3.7900000000000003E-2</v>
      </c>
      <c r="AM148" s="39"/>
      <c r="AN148" s="39"/>
      <c r="AO148" s="39">
        <f t="shared" si="119"/>
        <v>4.0710572799999998</v>
      </c>
      <c r="AP148" s="39">
        <f t="shared" si="120"/>
        <v>7.367760000000001E-3</v>
      </c>
      <c r="AQ148" s="79">
        <v>57353</v>
      </c>
      <c r="AR148" s="123">
        <f t="shared" si="114"/>
        <v>67</v>
      </c>
      <c r="AS148" s="128">
        <v>461</v>
      </c>
      <c r="AT148" s="129">
        <v>11.6</v>
      </c>
      <c r="AU148" s="129">
        <v>7.2</v>
      </c>
    </row>
    <row r="149" spans="1:47" x14ac:dyDescent="0.25">
      <c r="A149" s="1">
        <v>44329</v>
      </c>
      <c r="B149" s="39">
        <v>0.55243359999999997</v>
      </c>
      <c r="C149" s="39">
        <v>11.9653344</v>
      </c>
      <c r="D149" s="39">
        <v>1.9125072000000001</v>
      </c>
      <c r="E149" s="39">
        <v>1.7045504</v>
      </c>
      <c r="F149" s="39">
        <v>3.6170575999999999</v>
      </c>
      <c r="G149" s="39">
        <v>1.1267E-3</v>
      </c>
      <c r="H149" s="39">
        <v>3.0634972999999999</v>
      </c>
      <c r="I149" s="39">
        <v>3.0646239999999998</v>
      </c>
      <c r="J149" s="39">
        <v>3.4214399999999999E-2</v>
      </c>
      <c r="K149" s="39">
        <v>8.8664959999999997</v>
      </c>
      <c r="L149" s="39">
        <v>8.9007103999999995</v>
      </c>
      <c r="M149" s="3">
        <v>9838</v>
      </c>
      <c r="N149" s="3">
        <v>6496</v>
      </c>
      <c r="O149" s="3">
        <v>16334</v>
      </c>
      <c r="P149" s="3">
        <v>19</v>
      </c>
      <c r="Q149" s="3">
        <v>51661</v>
      </c>
      <c r="R149" s="3">
        <v>51680</v>
      </c>
      <c r="S149" s="3">
        <v>176</v>
      </c>
      <c r="T149" s="3">
        <v>33790</v>
      </c>
      <c r="U149" s="3">
        <v>33966</v>
      </c>
      <c r="X149" s="29">
        <f t="shared" si="115"/>
        <v>0.55243360000000008</v>
      </c>
      <c r="Z149" s="29">
        <f t="shared" si="116"/>
        <v>11.9653344</v>
      </c>
      <c r="AB149" s="43">
        <v>11.31</v>
      </c>
      <c r="AC149" s="37">
        <v>11.312900000000001</v>
      </c>
      <c r="AD149" s="37">
        <v>8.0981000000000005</v>
      </c>
      <c r="AE149" s="37">
        <v>3.2147999999999999</v>
      </c>
      <c r="AF149" s="39"/>
      <c r="AG149" s="39"/>
      <c r="AH149" s="39">
        <f t="shared" si="117"/>
        <v>2.1249414400000002</v>
      </c>
      <c r="AI149" s="39">
        <f t="shared" si="118"/>
        <v>0.62495712000000003</v>
      </c>
      <c r="AJ149" s="37">
        <v>18.176600000000001</v>
      </c>
      <c r="AK149" s="37">
        <v>18.137899999999998</v>
      </c>
      <c r="AL149" s="37">
        <v>3.8699999999999998E-2</v>
      </c>
      <c r="AM149" s="39"/>
      <c r="AN149" s="39"/>
      <c r="AO149" s="39">
        <f t="shared" si="119"/>
        <v>4.7593849599999993</v>
      </c>
      <c r="AP149" s="39">
        <f t="shared" si="120"/>
        <v>7.5232800000000002E-3</v>
      </c>
      <c r="AQ149" s="79">
        <v>57439</v>
      </c>
      <c r="AR149" s="123">
        <f t="shared" si="114"/>
        <v>86</v>
      </c>
      <c r="AS149" s="128">
        <v>153</v>
      </c>
      <c r="AT149" s="129">
        <v>9.6999999999999993</v>
      </c>
      <c r="AU149" s="129">
        <v>9</v>
      </c>
    </row>
    <row r="150" spans="1:47" x14ac:dyDescent="0.25">
      <c r="A150" s="1">
        <v>44330</v>
      </c>
      <c r="B150" s="39">
        <v>-3.0252398</v>
      </c>
      <c r="C150" s="39">
        <v>12.015962999999999</v>
      </c>
      <c r="D150" s="39">
        <v>1.2484367999999999</v>
      </c>
      <c r="E150" s="39">
        <v>0.43794559999999999</v>
      </c>
      <c r="F150" s="39">
        <v>1.6863824000000001</v>
      </c>
      <c r="G150" s="39">
        <v>2.6981499999999999E-2</v>
      </c>
      <c r="H150" s="39">
        <v>4.6846407000000001</v>
      </c>
      <c r="I150" s="39">
        <v>4.7116221999999999</v>
      </c>
      <c r="J150" s="39">
        <v>6.0263999999999998E-2</v>
      </c>
      <c r="K150" s="39">
        <v>7.2440768000000002</v>
      </c>
      <c r="L150" s="39">
        <v>7.3043408000000003</v>
      </c>
      <c r="M150" s="3">
        <v>6422</v>
      </c>
      <c r="N150" s="3">
        <v>1669</v>
      </c>
      <c r="O150" s="3">
        <v>8091</v>
      </c>
      <c r="P150" s="3">
        <v>455</v>
      </c>
      <c r="Q150" s="3">
        <v>78999</v>
      </c>
      <c r="R150" s="3">
        <v>79454</v>
      </c>
      <c r="S150" s="3">
        <v>310</v>
      </c>
      <c r="T150" s="3">
        <v>27607</v>
      </c>
      <c r="U150" s="3">
        <v>27917</v>
      </c>
      <c r="X150" s="29">
        <f t="shared" si="115"/>
        <v>-3.0252397999999996</v>
      </c>
      <c r="Z150" s="29">
        <f t="shared" si="116"/>
        <v>12.015962999999999</v>
      </c>
      <c r="AB150" s="43">
        <v>12.69</v>
      </c>
      <c r="AC150" s="37">
        <v>12.7148</v>
      </c>
      <c r="AD150" s="37">
        <v>10.169700000000001</v>
      </c>
      <c r="AE150" s="37">
        <v>2.5451000000000001</v>
      </c>
      <c r="AF150" s="39"/>
      <c r="AG150" s="39"/>
      <c r="AH150" s="39">
        <f t="shared" si="117"/>
        <v>2.66852928</v>
      </c>
      <c r="AI150" s="39">
        <f t="shared" si="118"/>
        <v>0.49476744000000006</v>
      </c>
      <c r="AJ150" s="37">
        <v>3.9904000000000002</v>
      </c>
      <c r="AK150" s="37">
        <v>3.9527000000000001</v>
      </c>
      <c r="AL150" s="37">
        <v>3.7699999999999997E-2</v>
      </c>
      <c r="AM150" s="39"/>
      <c r="AN150" s="39"/>
      <c r="AO150" s="39">
        <f t="shared" si="119"/>
        <v>1.03718848</v>
      </c>
      <c r="AP150" s="39">
        <f t="shared" si="120"/>
        <v>7.3288799999999994E-3</v>
      </c>
      <c r="AQ150" s="79">
        <v>57456</v>
      </c>
      <c r="AR150" s="123">
        <f t="shared" si="114"/>
        <v>17</v>
      </c>
      <c r="AS150" s="128">
        <v>499</v>
      </c>
      <c r="AT150" s="129">
        <v>9.4</v>
      </c>
      <c r="AU150" s="129">
        <v>7.2</v>
      </c>
    </row>
    <row r="151" spans="1:47" x14ac:dyDescent="0.25">
      <c r="A151" s="1">
        <v>44331</v>
      </c>
      <c r="B151" s="39">
        <v>-0.37587369999999998</v>
      </c>
      <c r="C151" s="39">
        <v>6.6568081000000001</v>
      </c>
      <c r="D151" s="39">
        <v>1.305396</v>
      </c>
      <c r="E151" s="39">
        <v>0.52427520000000005</v>
      </c>
      <c r="F151" s="39">
        <v>1.8296711999999999</v>
      </c>
      <c r="G151" s="39">
        <v>0</v>
      </c>
      <c r="H151" s="39">
        <v>2.2055449</v>
      </c>
      <c r="I151" s="39">
        <v>2.2055449</v>
      </c>
      <c r="J151" s="39">
        <v>4.4517599999999997E-2</v>
      </c>
      <c r="K151" s="39">
        <v>4.4067455999999998</v>
      </c>
      <c r="L151" s="39">
        <v>4.4512631999999996</v>
      </c>
      <c r="M151" s="3">
        <v>6715</v>
      </c>
      <c r="N151" s="3">
        <v>1998</v>
      </c>
      <c r="O151" s="3">
        <v>8713</v>
      </c>
      <c r="P151" s="3">
        <v>0</v>
      </c>
      <c r="Q151" s="3">
        <v>37193</v>
      </c>
      <c r="R151" s="3">
        <v>37193</v>
      </c>
      <c r="S151" s="3">
        <v>229</v>
      </c>
      <c r="T151" s="3">
        <v>16794</v>
      </c>
      <c r="U151" s="3">
        <v>17023</v>
      </c>
      <c r="X151" s="29">
        <f t="shared" si="115"/>
        <v>-0.37587370000000009</v>
      </c>
      <c r="Z151" s="29">
        <f t="shared" si="116"/>
        <v>6.6568080999999992</v>
      </c>
      <c r="AB151" s="43">
        <v>8.77</v>
      </c>
      <c r="AC151" s="37">
        <v>8.7654999999999994</v>
      </c>
      <c r="AD151" s="37">
        <v>8.5300999999999991</v>
      </c>
      <c r="AE151" s="37">
        <v>0.2354</v>
      </c>
      <c r="AF151" s="39"/>
      <c r="AG151" s="39"/>
      <c r="AH151" s="39">
        <f t="shared" si="117"/>
        <v>2.2382982399999998</v>
      </c>
      <c r="AI151" s="39">
        <f t="shared" si="118"/>
        <v>4.5761760000000005E-2</v>
      </c>
      <c r="AJ151" s="37">
        <v>9.6500000000000002E-2</v>
      </c>
      <c r="AK151" s="37">
        <v>5.8099999999999999E-2</v>
      </c>
      <c r="AL151" s="37">
        <v>3.8399999999999997E-2</v>
      </c>
      <c r="AM151" s="39"/>
      <c r="AN151" s="39"/>
      <c r="AO151" s="39">
        <f t="shared" si="119"/>
        <v>1.5245439999999999E-2</v>
      </c>
      <c r="AP151" s="39">
        <f t="shared" si="120"/>
        <v>7.4649599999999997E-3</v>
      </c>
      <c r="AQ151" s="79">
        <v>57456</v>
      </c>
      <c r="AR151" s="123">
        <f t="shared" si="114"/>
        <v>0</v>
      </c>
      <c r="AS151" s="130">
        <v>28</v>
      </c>
      <c r="AT151" s="131">
        <v>8.4</v>
      </c>
      <c r="AU151" s="131">
        <v>9.6999999999999993</v>
      </c>
    </row>
    <row r="152" spans="1:47" x14ac:dyDescent="0.25">
      <c r="A152" s="1">
        <v>44332</v>
      </c>
      <c r="B152" s="39">
        <v>4.7949839000000001</v>
      </c>
      <c r="C152" s="39">
        <v>8.4162824999999994</v>
      </c>
      <c r="D152" s="39">
        <v>3.9539016</v>
      </c>
      <c r="E152" s="39">
        <v>1.9441215999999999</v>
      </c>
      <c r="F152" s="39">
        <v>5.8980231999999999</v>
      </c>
      <c r="G152" s="39">
        <v>6.5823000000000001E-3</v>
      </c>
      <c r="H152" s="39">
        <v>1.096457</v>
      </c>
      <c r="I152" s="39">
        <v>1.1030393000000001</v>
      </c>
      <c r="J152" s="39">
        <v>6.1819199999999998E-2</v>
      </c>
      <c r="K152" s="39">
        <v>7.2514240000000001</v>
      </c>
      <c r="L152" s="39">
        <v>7.3132431999999996</v>
      </c>
      <c r="M152" s="3">
        <v>20339</v>
      </c>
      <c r="N152" s="3">
        <v>7409</v>
      </c>
      <c r="O152" s="3">
        <v>27748</v>
      </c>
      <c r="P152" s="3">
        <v>111</v>
      </c>
      <c r="Q152" s="3">
        <v>18490</v>
      </c>
      <c r="R152" s="3">
        <v>18601</v>
      </c>
      <c r="S152" s="3">
        <v>318</v>
      </c>
      <c r="T152" s="3">
        <v>27635</v>
      </c>
      <c r="U152" s="3">
        <v>27953</v>
      </c>
      <c r="X152" s="29">
        <f>F152-I152+W152</f>
        <v>4.7949839000000001</v>
      </c>
      <c r="Z152" s="29">
        <f>I152+L152</f>
        <v>8.4162824999999994</v>
      </c>
      <c r="AB152" s="43">
        <v>3.26</v>
      </c>
      <c r="AC152" s="37">
        <v>7.1046500000000004</v>
      </c>
      <c r="AD152" s="37">
        <v>0.21215000000000001</v>
      </c>
      <c r="AE152" s="37">
        <v>6.8925000000000001</v>
      </c>
      <c r="AF152" s="39"/>
      <c r="AG152" s="39"/>
      <c r="AH152" s="39">
        <f t="shared" si="117"/>
        <v>5.5668160000000001E-2</v>
      </c>
      <c r="AI152" s="39">
        <f t="shared" si="118"/>
        <v>1.3399020000000001</v>
      </c>
      <c r="AJ152" s="37">
        <v>23.41818</v>
      </c>
      <c r="AK152" s="37">
        <v>14.122400000000001</v>
      </c>
      <c r="AL152" s="37">
        <v>9.2957800000000006</v>
      </c>
      <c r="AM152" s="39"/>
      <c r="AN152" s="39"/>
      <c r="AO152" s="39">
        <f t="shared" si="119"/>
        <v>3.7057177600000002</v>
      </c>
      <c r="AP152" s="39">
        <f t="shared" si="120"/>
        <v>1.8070996320000003</v>
      </c>
      <c r="AQ152" s="79">
        <v>57628</v>
      </c>
      <c r="AR152" s="123">
        <f t="shared" si="114"/>
        <v>172</v>
      </c>
      <c r="AS152" s="130">
        <v>6</v>
      </c>
      <c r="AT152" s="131">
        <v>9.6999999999999993</v>
      </c>
      <c r="AU152" s="131">
        <v>6.1</v>
      </c>
    </row>
    <row r="153" spans="1:47" x14ac:dyDescent="0.25">
      <c r="A153" s="1">
        <v>44333</v>
      </c>
      <c r="B153" s="39">
        <v>2.2154283000000001</v>
      </c>
      <c r="C153" s="39">
        <v>9.5919781000000004</v>
      </c>
      <c r="D153" s="39">
        <v>3.4381583999999998</v>
      </c>
      <c r="E153" s="39">
        <v>1.9892544000000001</v>
      </c>
      <c r="F153" s="39">
        <v>5.4274127999999999</v>
      </c>
      <c r="G153" s="39">
        <v>0</v>
      </c>
      <c r="H153" s="39">
        <v>3.2119844999999998</v>
      </c>
      <c r="I153" s="39">
        <v>3.2119844999999998</v>
      </c>
      <c r="J153" s="39">
        <v>0</v>
      </c>
      <c r="K153" s="39">
        <v>6.3799935999999997</v>
      </c>
      <c r="L153" s="39">
        <v>6.3799935999999997</v>
      </c>
      <c r="M153" s="3">
        <v>17686</v>
      </c>
      <c r="N153" s="3">
        <v>7581</v>
      </c>
      <c r="O153" s="3">
        <v>25267</v>
      </c>
      <c r="P153" s="3">
        <v>0</v>
      </c>
      <c r="Q153" s="3">
        <v>54165</v>
      </c>
      <c r="R153" s="3">
        <v>54165</v>
      </c>
      <c r="S153" s="3">
        <v>0</v>
      </c>
      <c r="T153" s="3">
        <v>24314</v>
      </c>
      <c r="U153" s="3">
        <v>24314</v>
      </c>
      <c r="X153" s="29">
        <f t="shared" ref="X153:X196" si="121">F153-I153+W153</f>
        <v>2.2154283000000001</v>
      </c>
      <c r="Z153" s="29">
        <f t="shared" ref="Z153:Z196" si="122">I153+L153</f>
        <v>9.5919780999999986</v>
      </c>
      <c r="AB153" s="43">
        <v>19.88</v>
      </c>
      <c r="AC153" s="37">
        <v>16.009799999999998</v>
      </c>
      <c r="AD153" s="37">
        <v>14.9313</v>
      </c>
      <c r="AE153" s="37">
        <v>1.0785</v>
      </c>
      <c r="AF153" s="39"/>
      <c r="AG153" s="39"/>
      <c r="AH153" s="39">
        <f t="shared" si="117"/>
        <v>3.9179731199999996</v>
      </c>
      <c r="AI153" s="39">
        <f t="shared" si="118"/>
        <v>0.20966040000000002</v>
      </c>
      <c r="AJ153" s="3">
        <v>0.9163</v>
      </c>
      <c r="AK153" s="3">
        <v>5.3699999999999998E-2</v>
      </c>
      <c r="AL153" s="3">
        <v>0.86260000000000003</v>
      </c>
      <c r="AM153" s="39"/>
      <c r="AN153" s="39"/>
      <c r="AO153" s="39">
        <f t="shared" si="119"/>
        <v>1.4090879999999998E-2</v>
      </c>
      <c r="AP153" s="39">
        <f t="shared" si="120"/>
        <v>0.16768944000000002</v>
      </c>
      <c r="AQ153" s="79">
        <v>57628</v>
      </c>
      <c r="AR153" s="123">
        <f t="shared" si="114"/>
        <v>0</v>
      </c>
      <c r="AS153" s="128">
        <v>196</v>
      </c>
      <c r="AT153" s="129">
        <v>9.9</v>
      </c>
      <c r="AU153" s="129">
        <v>18.399999999999999</v>
      </c>
    </row>
    <row r="154" spans="1:47" x14ac:dyDescent="0.25">
      <c r="A154" s="1">
        <v>44334</v>
      </c>
      <c r="B154" s="39">
        <v>-4.7320352000000003</v>
      </c>
      <c r="C154" s="39">
        <v>13.2291872</v>
      </c>
      <c r="D154" s="39">
        <v>1.6889472000000001</v>
      </c>
      <c r="E154" s="39">
        <v>0.37811840000000002</v>
      </c>
      <c r="F154" s="39">
        <v>2.0670655999999998</v>
      </c>
      <c r="G154" s="39">
        <v>0</v>
      </c>
      <c r="H154" s="39">
        <v>6.7991007999999997</v>
      </c>
      <c r="I154" s="39">
        <v>6.7991007999999997</v>
      </c>
      <c r="J154" s="39">
        <v>2.3328000000000002E-2</v>
      </c>
      <c r="K154" s="39">
        <v>6.4067584000000002</v>
      </c>
      <c r="L154" s="39">
        <v>6.4300864000000004</v>
      </c>
      <c r="M154" s="3">
        <v>8688</v>
      </c>
      <c r="N154" s="3">
        <v>1441</v>
      </c>
      <c r="O154" s="3">
        <v>10129</v>
      </c>
      <c r="P154" s="3">
        <v>0</v>
      </c>
      <c r="Q154" s="3">
        <v>114656</v>
      </c>
      <c r="R154" s="3">
        <v>114656</v>
      </c>
      <c r="S154" s="3">
        <v>120</v>
      </c>
      <c r="T154" s="3">
        <v>24416</v>
      </c>
      <c r="U154" s="3">
        <v>24536</v>
      </c>
      <c r="X154" s="29">
        <f t="shared" si="121"/>
        <v>-4.7320352000000003</v>
      </c>
      <c r="Z154" s="29">
        <f t="shared" si="122"/>
        <v>13.2291872</v>
      </c>
      <c r="AB154" s="43">
        <v>4.43</v>
      </c>
      <c r="AC154" s="37">
        <v>4.4508999999999999</v>
      </c>
      <c r="AD154" s="37">
        <v>4.2968000000000002</v>
      </c>
      <c r="AE154" s="37">
        <v>0.15409999999999999</v>
      </c>
      <c r="AF154" s="39"/>
      <c r="AG154" s="39"/>
      <c r="AH154" s="39">
        <f t="shared" si="117"/>
        <v>1.1274803199999999</v>
      </c>
      <c r="AI154" s="39">
        <f t="shared" si="118"/>
        <v>2.9957040000000001E-2</v>
      </c>
      <c r="AJ154" s="37">
        <v>7.6820000000000004</v>
      </c>
      <c r="AK154" s="37">
        <v>5.8632</v>
      </c>
      <c r="AL154" s="37">
        <v>1.8188</v>
      </c>
      <c r="AM154" s="39"/>
      <c r="AN154" s="39"/>
      <c r="AO154" s="39">
        <f t="shared" si="119"/>
        <v>1.53850368</v>
      </c>
      <c r="AP154" s="39">
        <f t="shared" si="120"/>
        <v>0.35357472000000001</v>
      </c>
      <c r="AQ154" s="79">
        <v>57689</v>
      </c>
      <c r="AR154" s="123">
        <f t="shared" si="114"/>
        <v>61</v>
      </c>
      <c r="AS154" s="128">
        <v>470</v>
      </c>
      <c r="AT154" s="129">
        <v>11.5</v>
      </c>
      <c r="AU154" s="129">
        <v>17.600000000000001</v>
      </c>
    </row>
    <row r="155" spans="1:47" x14ac:dyDescent="0.25">
      <c r="A155" s="1">
        <v>44335</v>
      </c>
      <c r="B155" s="39">
        <v>-1.0753496</v>
      </c>
      <c r="C155" s="39">
        <v>11.784700000000001</v>
      </c>
      <c r="D155" s="39">
        <v>2.1090456</v>
      </c>
      <c r="E155" s="39">
        <v>1.2474495999999999</v>
      </c>
      <c r="F155" s="39">
        <v>3.3564951999999999</v>
      </c>
      <c r="G155" s="39">
        <v>3.6172999999999999E-3</v>
      </c>
      <c r="H155" s="39">
        <v>4.4282275000000002</v>
      </c>
      <c r="I155" s="39">
        <v>4.4318448000000004</v>
      </c>
      <c r="J155" s="39">
        <v>5.7348000000000003E-2</v>
      </c>
      <c r="K155" s="39">
        <v>7.2955072000000003</v>
      </c>
      <c r="L155" s="39">
        <v>7.3528551999999996</v>
      </c>
      <c r="M155" s="3">
        <v>10849</v>
      </c>
      <c r="N155" s="3">
        <v>4754</v>
      </c>
      <c r="O155" s="3">
        <v>15603</v>
      </c>
      <c r="P155" s="3">
        <v>61</v>
      </c>
      <c r="Q155" s="3">
        <v>74675</v>
      </c>
      <c r="R155" s="3">
        <v>74736</v>
      </c>
      <c r="S155" s="3">
        <v>295</v>
      </c>
      <c r="T155" s="3">
        <v>27803</v>
      </c>
      <c r="U155" s="3">
        <v>28098</v>
      </c>
      <c r="X155" s="29">
        <f t="shared" si="121"/>
        <v>-1.0753496000000005</v>
      </c>
      <c r="Z155" s="29">
        <f t="shared" si="122"/>
        <v>11.784700000000001</v>
      </c>
      <c r="AB155" s="43">
        <v>15.36</v>
      </c>
      <c r="AC155" s="37">
        <v>15.3452</v>
      </c>
      <c r="AD155" s="37">
        <v>14.1685</v>
      </c>
      <c r="AE155" s="37">
        <v>1.1767000000000001</v>
      </c>
      <c r="AF155" s="39"/>
      <c r="AG155" s="39"/>
      <c r="AH155" s="39">
        <f t="shared" si="117"/>
        <v>3.7178144</v>
      </c>
      <c r="AI155" s="39">
        <f t="shared" si="118"/>
        <v>0.22875048000000003</v>
      </c>
      <c r="AJ155" s="37">
        <v>5.9444999999999997</v>
      </c>
      <c r="AK155" s="37">
        <v>5.9071999999999996</v>
      </c>
      <c r="AL155" s="37">
        <v>3.73E-2</v>
      </c>
      <c r="AM155" s="39"/>
      <c r="AN155" s="39"/>
      <c r="AO155" s="39">
        <f t="shared" si="119"/>
        <v>1.5500492799999999</v>
      </c>
      <c r="AP155" s="39">
        <f t="shared" si="120"/>
        <v>7.2511200000000007E-3</v>
      </c>
      <c r="AQ155" s="79">
        <v>57718</v>
      </c>
      <c r="AR155" s="123">
        <f t="shared" si="114"/>
        <v>29</v>
      </c>
      <c r="AS155" s="128">
        <v>263</v>
      </c>
      <c r="AT155" s="129">
        <v>9.6</v>
      </c>
      <c r="AU155" s="129">
        <v>9.6999999999999993</v>
      </c>
    </row>
    <row r="156" spans="1:47" x14ac:dyDescent="0.25">
      <c r="A156" s="1">
        <v>44336</v>
      </c>
      <c r="B156" s="39">
        <v>-3.0383699000000002</v>
      </c>
      <c r="C156" s="39">
        <v>19.221187499999999</v>
      </c>
      <c r="D156" s="39">
        <v>1.3256136000000001</v>
      </c>
      <c r="E156" s="39">
        <v>0.94805119999999998</v>
      </c>
      <c r="F156" s="39">
        <v>2.2736648000000002</v>
      </c>
      <c r="G156" s="39">
        <v>1.32239E-2</v>
      </c>
      <c r="H156" s="39">
        <v>5.2988108</v>
      </c>
      <c r="I156" s="39">
        <v>5.3120346999999999</v>
      </c>
      <c r="J156" s="39">
        <v>5.9680799999999999E-2</v>
      </c>
      <c r="K156" s="39">
        <v>13.849472</v>
      </c>
      <c r="L156" s="39">
        <v>13.909152799999999</v>
      </c>
      <c r="M156" s="3">
        <v>6819</v>
      </c>
      <c r="N156" s="3">
        <v>3613</v>
      </c>
      <c r="O156" s="3">
        <v>10432</v>
      </c>
      <c r="P156" s="3">
        <v>223</v>
      </c>
      <c r="Q156" s="3">
        <v>89356</v>
      </c>
      <c r="R156" s="3">
        <v>89579</v>
      </c>
      <c r="S156" s="3">
        <v>307</v>
      </c>
      <c r="T156" s="3">
        <v>52780</v>
      </c>
      <c r="U156" s="3">
        <v>53087</v>
      </c>
      <c r="X156" s="29">
        <f t="shared" si="121"/>
        <v>-3.0383698999999997</v>
      </c>
      <c r="Z156" s="29">
        <f t="shared" si="122"/>
        <v>19.221187499999999</v>
      </c>
      <c r="AB156" s="43">
        <v>5.03</v>
      </c>
      <c r="AC156" s="37">
        <v>8.6990999999999996</v>
      </c>
      <c r="AD156" s="37">
        <v>4.7584999999999997</v>
      </c>
      <c r="AE156" s="37">
        <v>3.9405999999999999</v>
      </c>
      <c r="AF156" s="39"/>
      <c r="AG156" s="39"/>
      <c r="AH156" s="39">
        <f t="shared" si="117"/>
        <v>1.2486303999999999</v>
      </c>
      <c r="AI156" s="39">
        <f t="shared" si="118"/>
        <v>0.76605264000000006</v>
      </c>
      <c r="AJ156" s="37">
        <v>30.330100000000002</v>
      </c>
      <c r="AK156" s="37">
        <v>29.403500000000001</v>
      </c>
      <c r="AL156" s="37">
        <v>0.92659999999999998</v>
      </c>
      <c r="AM156" s="39"/>
      <c r="AN156" s="39"/>
      <c r="AO156" s="39">
        <f t="shared" si="119"/>
        <v>7.7154783999999994</v>
      </c>
      <c r="AP156" s="39">
        <f t="shared" si="120"/>
        <v>0.18013104000000002</v>
      </c>
      <c r="AQ156" s="79">
        <v>57850</v>
      </c>
      <c r="AR156" s="123">
        <f t="shared" si="114"/>
        <v>132</v>
      </c>
      <c r="AS156" s="128">
        <v>420</v>
      </c>
      <c r="AT156" s="129">
        <v>11.3</v>
      </c>
      <c r="AU156" s="129">
        <v>7.2</v>
      </c>
    </row>
    <row r="157" spans="1:47" x14ac:dyDescent="0.25">
      <c r="A157" s="1">
        <v>44337</v>
      </c>
      <c r="B157" s="39">
        <v>1.6106</v>
      </c>
      <c r="C157" s="39">
        <v>4.1088047999999997</v>
      </c>
      <c r="D157" s="39">
        <v>2.4189191999999999</v>
      </c>
      <c r="E157" s="39">
        <v>0.71687679999999998</v>
      </c>
      <c r="F157" s="39">
        <v>3.135796</v>
      </c>
      <c r="G157" s="39">
        <v>2.7870999999999998E-3</v>
      </c>
      <c r="H157" s="39">
        <v>1.5224089000000001</v>
      </c>
      <c r="I157" s="39">
        <v>1.525196</v>
      </c>
      <c r="J157" s="39">
        <v>5.6959200000000001E-2</v>
      </c>
      <c r="K157" s="39">
        <v>2.5266495999999998</v>
      </c>
      <c r="L157" s="39">
        <v>2.5836087999999999</v>
      </c>
      <c r="M157" s="3">
        <v>12443</v>
      </c>
      <c r="N157" s="3">
        <v>2732</v>
      </c>
      <c r="O157" s="3">
        <v>15175</v>
      </c>
      <c r="P157" s="3">
        <v>47</v>
      </c>
      <c r="Q157" s="3">
        <v>25673</v>
      </c>
      <c r="R157" s="3">
        <v>25720</v>
      </c>
      <c r="S157" s="3">
        <v>293</v>
      </c>
      <c r="T157" s="3">
        <v>9629</v>
      </c>
      <c r="U157" s="3">
        <v>9922</v>
      </c>
      <c r="X157" s="29">
        <f t="shared" si="121"/>
        <v>1.6106</v>
      </c>
      <c r="Z157" s="29">
        <f t="shared" si="122"/>
        <v>4.1088047999999997</v>
      </c>
      <c r="AB157" s="43">
        <v>5.28</v>
      </c>
      <c r="AC157" s="37">
        <v>7.2824</v>
      </c>
      <c r="AD157" s="37">
        <v>0.2389</v>
      </c>
      <c r="AE157" s="37">
        <v>7.0434999999999999</v>
      </c>
      <c r="AF157" s="39"/>
      <c r="AG157" s="39"/>
      <c r="AH157" s="39">
        <f t="shared" si="117"/>
        <v>6.2687359999999998E-2</v>
      </c>
      <c r="AI157" s="39">
        <f t="shared" si="118"/>
        <v>1.3692564000000003</v>
      </c>
      <c r="AJ157" s="37">
        <v>9.1300000000000006E-2</v>
      </c>
      <c r="AK157" s="37">
        <v>5.2400000000000002E-2</v>
      </c>
      <c r="AL157" s="37">
        <v>3.8899999999999997E-2</v>
      </c>
      <c r="AM157" s="39"/>
      <c r="AN157" s="39"/>
      <c r="AO157" s="39">
        <f t="shared" si="119"/>
        <v>1.374976E-2</v>
      </c>
      <c r="AP157" s="39">
        <f t="shared" si="120"/>
        <v>7.5621600000000001E-3</v>
      </c>
      <c r="AQ157" s="79">
        <v>57850</v>
      </c>
      <c r="AR157" s="123">
        <f t="shared" si="114"/>
        <v>0</v>
      </c>
      <c r="AS157" s="128">
        <v>0</v>
      </c>
      <c r="AT157" s="129">
        <v>10</v>
      </c>
      <c r="AU157" s="129">
        <v>6.8</v>
      </c>
    </row>
    <row r="158" spans="1:47" x14ac:dyDescent="0.25">
      <c r="A158" s="1">
        <v>44338</v>
      </c>
      <c r="B158" s="39">
        <v>-3.8233107999999998</v>
      </c>
      <c r="C158" s="39">
        <v>15.9443228</v>
      </c>
      <c r="D158" s="39">
        <v>2.6541432</v>
      </c>
      <c r="E158" s="39">
        <v>0.86696960000000001</v>
      </c>
      <c r="F158" s="39">
        <v>3.5211128</v>
      </c>
      <c r="G158" s="39">
        <v>3.3148700000000003E-2</v>
      </c>
      <c r="H158" s="39">
        <v>7.3112748999999999</v>
      </c>
      <c r="I158" s="39">
        <v>7.3444235999999998</v>
      </c>
      <c r="J158" s="39">
        <v>7.4260800000000002E-2</v>
      </c>
      <c r="K158" s="39">
        <v>8.5256384000000001</v>
      </c>
      <c r="L158" s="39">
        <v>8.5998991999999994</v>
      </c>
      <c r="M158" s="3">
        <v>13653</v>
      </c>
      <c r="N158" s="3">
        <v>3304</v>
      </c>
      <c r="O158" s="3">
        <v>16957</v>
      </c>
      <c r="P158" s="3">
        <v>559</v>
      </c>
      <c r="Q158" s="3">
        <v>123293</v>
      </c>
      <c r="R158" s="3">
        <v>123852</v>
      </c>
      <c r="S158" s="3">
        <v>382</v>
      </c>
      <c r="T158" s="3">
        <v>32491</v>
      </c>
      <c r="U158" s="3">
        <v>32873</v>
      </c>
      <c r="X158" s="29">
        <f t="shared" si="121"/>
        <v>-3.8233107999999998</v>
      </c>
      <c r="Z158" s="29">
        <f t="shared" si="122"/>
        <v>15.944322799999998</v>
      </c>
      <c r="AB158" s="43">
        <v>16.39</v>
      </c>
      <c r="AC158" s="37">
        <v>14.3714</v>
      </c>
      <c r="AD158" s="37">
        <v>10.1419</v>
      </c>
      <c r="AE158" s="37">
        <v>4.2294999999999998</v>
      </c>
      <c r="AF158" s="39"/>
      <c r="AG158" s="39"/>
      <c r="AH158" s="39">
        <f t="shared" si="117"/>
        <v>2.6612345599999996</v>
      </c>
      <c r="AI158" s="39">
        <f t="shared" si="118"/>
        <v>0.82221480000000002</v>
      </c>
      <c r="AJ158" s="37">
        <v>6.2171000000000003</v>
      </c>
      <c r="AK158" s="37">
        <v>6.1787000000000001</v>
      </c>
      <c r="AL158" s="37">
        <v>3.8399999999999997E-2</v>
      </c>
      <c r="AM158" s="39"/>
      <c r="AN158" s="39"/>
      <c r="AO158" s="39">
        <f t="shared" si="119"/>
        <v>1.6212908799999999</v>
      </c>
      <c r="AP158" s="39">
        <f t="shared" si="120"/>
        <v>7.4649599999999997E-3</v>
      </c>
      <c r="AQ158" s="79">
        <v>57870</v>
      </c>
      <c r="AR158" s="123">
        <f t="shared" si="114"/>
        <v>20</v>
      </c>
      <c r="AS158" s="130">
        <v>683</v>
      </c>
      <c r="AT158" s="131">
        <v>12.2</v>
      </c>
      <c r="AU158" s="131">
        <v>15.5</v>
      </c>
    </row>
    <row r="159" spans="1:47" x14ac:dyDescent="0.25">
      <c r="A159" s="1">
        <v>44339</v>
      </c>
      <c r="B159" s="39">
        <v>-5.4371147000000004</v>
      </c>
      <c r="C159" s="39">
        <v>17.351255500000001</v>
      </c>
      <c r="D159" s="39">
        <v>1.4418648000000001</v>
      </c>
      <c r="E159" s="39">
        <v>0.32353920000000003</v>
      </c>
      <c r="F159" s="39">
        <v>1.765404</v>
      </c>
      <c r="G159" s="39">
        <v>4.744E-3</v>
      </c>
      <c r="H159" s="39">
        <v>7.1977747000000001</v>
      </c>
      <c r="I159" s="39">
        <v>7.2025186999999997</v>
      </c>
      <c r="J159" s="39">
        <v>5.65704E-2</v>
      </c>
      <c r="K159" s="39">
        <v>10.0921664</v>
      </c>
      <c r="L159" s="39">
        <v>10.1487368</v>
      </c>
      <c r="M159" s="3">
        <v>7417</v>
      </c>
      <c r="N159" s="3">
        <v>1233</v>
      </c>
      <c r="O159" s="3">
        <v>8650</v>
      </c>
      <c r="P159" s="3">
        <v>80</v>
      </c>
      <c r="Q159" s="3">
        <v>121379</v>
      </c>
      <c r="R159" s="3">
        <v>121459</v>
      </c>
      <c r="S159" s="3">
        <v>291</v>
      </c>
      <c r="T159" s="3">
        <v>38461</v>
      </c>
      <c r="U159" s="3">
        <v>38752</v>
      </c>
      <c r="X159" s="29">
        <f t="shared" si="121"/>
        <v>-5.4371146999999995</v>
      </c>
      <c r="Z159" s="29">
        <f t="shared" si="122"/>
        <v>17.351255500000001</v>
      </c>
      <c r="AB159" s="43">
        <v>9.3000000000000007</v>
      </c>
      <c r="AC159" s="37">
        <v>9.3141999999999996</v>
      </c>
      <c r="AD159" s="37">
        <v>9.1402999999999999</v>
      </c>
      <c r="AE159" s="37">
        <v>0.1739</v>
      </c>
      <c r="AF159" s="39"/>
      <c r="AG159" s="39"/>
      <c r="AH159" s="39">
        <f t="shared" si="117"/>
        <v>2.3984147199999999</v>
      </c>
      <c r="AI159" s="39">
        <f t="shared" si="118"/>
        <v>3.3806160000000002E-2</v>
      </c>
      <c r="AJ159" s="37">
        <v>6.5525000000000002</v>
      </c>
      <c r="AK159" s="37">
        <v>6.5152000000000001</v>
      </c>
      <c r="AL159" s="37">
        <v>3.73E-2</v>
      </c>
      <c r="AM159" s="39"/>
      <c r="AN159" s="39"/>
      <c r="AO159" s="39">
        <f t="shared" si="119"/>
        <v>1.7095884799999999</v>
      </c>
      <c r="AP159" s="39">
        <f t="shared" si="120"/>
        <v>7.2511200000000007E-3</v>
      </c>
      <c r="AQ159" s="79">
        <v>57901</v>
      </c>
      <c r="AR159" s="123">
        <f t="shared" si="114"/>
        <v>31</v>
      </c>
      <c r="AS159" s="130">
        <v>605</v>
      </c>
      <c r="AT159" s="131">
        <v>11.9</v>
      </c>
      <c r="AU159" s="131">
        <v>9</v>
      </c>
    </row>
    <row r="160" spans="1:47" x14ac:dyDescent="0.25">
      <c r="A160" s="1">
        <v>44340</v>
      </c>
      <c r="B160" s="39">
        <v>-1.138835</v>
      </c>
      <c r="C160" s="39">
        <v>10.0240054</v>
      </c>
      <c r="D160" s="39">
        <v>1.4718024000000001</v>
      </c>
      <c r="E160" s="39">
        <v>1.1792256000000001</v>
      </c>
      <c r="F160" s="39">
        <v>2.6510280000000002</v>
      </c>
      <c r="G160" s="39">
        <v>0</v>
      </c>
      <c r="H160" s="39">
        <v>3.789863</v>
      </c>
      <c r="I160" s="39">
        <v>3.789863</v>
      </c>
      <c r="J160" s="39">
        <v>2.8382399999999999E-2</v>
      </c>
      <c r="K160" s="39">
        <v>6.2057599999999997</v>
      </c>
      <c r="L160" s="39">
        <v>6.2341423999999996</v>
      </c>
      <c r="M160" s="3">
        <v>7571</v>
      </c>
      <c r="N160" s="3">
        <v>4494</v>
      </c>
      <c r="O160" s="3">
        <v>12065</v>
      </c>
      <c r="P160" s="3">
        <v>0</v>
      </c>
      <c r="Q160" s="3">
        <v>63910</v>
      </c>
      <c r="R160" s="3">
        <v>63910</v>
      </c>
      <c r="S160" s="3">
        <v>146</v>
      </c>
      <c r="T160" s="3">
        <v>23650</v>
      </c>
      <c r="U160" s="3">
        <v>23796</v>
      </c>
      <c r="X160" s="29">
        <f t="shared" si="121"/>
        <v>-1.1388349999999998</v>
      </c>
      <c r="Z160" s="29">
        <f t="shared" si="122"/>
        <v>10.0240054</v>
      </c>
      <c r="AB160" s="43">
        <v>9.4600000000000009</v>
      </c>
      <c r="AC160" s="37">
        <v>9.4809000000000001</v>
      </c>
      <c r="AD160" s="37">
        <v>8.1615000000000002</v>
      </c>
      <c r="AE160" s="37">
        <v>1.3193999999999999</v>
      </c>
      <c r="AF160" s="39"/>
      <c r="AG160" s="39"/>
      <c r="AH160" s="39">
        <f t="shared" si="117"/>
        <v>2.1415775999999997</v>
      </c>
      <c r="AI160" s="39">
        <f t="shared" si="118"/>
        <v>0.25649136</v>
      </c>
      <c r="AJ160" s="37">
        <v>8.9399999999999993E-2</v>
      </c>
      <c r="AK160" s="37">
        <v>5.1999999999999998E-2</v>
      </c>
      <c r="AL160" s="37">
        <v>3.7400000000000003E-2</v>
      </c>
      <c r="AM160" s="39"/>
      <c r="AN160" s="39"/>
      <c r="AO160" s="39">
        <f t="shared" si="119"/>
        <v>1.3644799999999999E-2</v>
      </c>
      <c r="AP160" s="39">
        <f t="shared" si="120"/>
        <v>7.2705600000000014E-3</v>
      </c>
      <c r="AQ160" s="79">
        <v>57901</v>
      </c>
      <c r="AR160" s="123">
        <f t="shared" si="114"/>
        <v>0</v>
      </c>
      <c r="AS160" s="128">
        <v>134</v>
      </c>
      <c r="AT160" s="129">
        <v>11.5</v>
      </c>
      <c r="AU160" s="129">
        <v>10.8</v>
      </c>
    </row>
    <row r="161" spans="1:47" x14ac:dyDescent="0.25">
      <c r="A161" s="1">
        <v>44341</v>
      </c>
      <c r="B161" s="39">
        <v>-2.159138</v>
      </c>
      <c r="C161" s="39">
        <v>15.315664399999999</v>
      </c>
      <c r="D161" s="39">
        <v>2.8782863999999999</v>
      </c>
      <c r="E161" s="39">
        <v>0.99528320000000003</v>
      </c>
      <c r="F161" s="39">
        <v>3.8735696000000002</v>
      </c>
      <c r="G161" s="39">
        <v>2.7870999999999998E-3</v>
      </c>
      <c r="H161" s="39">
        <v>6.0299205000000002</v>
      </c>
      <c r="I161" s="39">
        <v>6.0327076000000002</v>
      </c>
      <c r="J161" s="39">
        <v>8.2425600000000002E-2</v>
      </c>
      <c r="K161" s="39">
        <v>9.2005312000000004</v>
      </c>
      <c r="L161" s="39">
        <v>9.2829567999999991</v>
      </c>
      <c r="M161" s="3">
        <v>14806</v>
      </c>
      <c r="N161" s="3">
        <v>3793</v>
      </c>
      <c r="O161" s="3">
        <v>18599</v>
      </c>
      <c r="P161" s="3">
        <v>47</v>
      </c>
      <c r="Q161" s="3">
        <v>101685</v>
      </c>
      <c r="R161" s="3">
        <v>101732</v>
      </c>
      <c r="S161" s="3">
        <v>424</v>
      </c>
      <c r="T161" s="3">
        <v>35063</v>
      </c>
      <c r="U161" s="3">
        <v>35487</v>
      </c>
      <c r="X161" s="29">
        <f t="shared" si="121"/>
        <v>-2.159138</v>
      </c>
      <c r="Z161" s="29">
        <f t="shared" si="122"/>
        <v>15.315664399999999</v>
      </c>
      <c r="AB161" s="43">
        <v>12.71</v>
      </c>
      <c r="AC161" s="37">
        <v>14.0891</v>
      </c>
      <c r="AD161" s="37">
        <v>7.92</v>
      </c>
      <c r="AE161" s="37">
        <v>6.1691000000000003</v>
      </c>
      <c r="AF161" s="39"/>
      <c r="AG161" s="39"/>
      <c r="AH161" s="39">
        <f t="shared" si="117"/>
        <v>2.0782080000000001</v>
      </c>
      <c r="AI161" s="39">
        <f t="shared" si="118"/>
        <v>1.19927304</v>
      </c>
      <c r="AJ161" s="37">
        <v>15.273199999999999</v>
      </c>
      <c r="AK161" s="37">
        <v>13.1592</v>
      </c>
      <c r="AL161" s="37">
        <v>2.1139999999999999</v>
      </c>
      <c r="AM161" s="39"/>
      <c r="AN161" s="39"/>
      <c r="AO161" s="39">
        <f t="shared" si="119"/>
        <v>3.4529740799999997</v>
      </c>
      <c r="AP161" s="39">
        <f t="shared" si="120"/>
        <v>0.41096159999999998</v>
      </c>
      <c r="AQ161" s="79">
        <v>57947</v>
      </c>
      <c r="AR161" s="123">
        <f t="shared" si="114"/>
        <v>46</v>
      </c>
      <c r="AS161" s="128">
        <v>577</v>
      </c>
      <c r="AT161" s="129">
        <v>10.8</v>
      </c>
      <c r="AU161" s="129">
        <v>19.100000000000001</v>
      </c>
    </row>
    <row r="162" spans="1:47" x14ac:dyDescent="0.25">
      <c r="A162" s="1">
        <v>44342</v>
      </c>
      <c r="B162" s="39">
        <v>0.1707458</v>
      </c>
      <c r="C162" s="39">
        <v>11.384902200000001</v>
      </c>
      <c r="D162" s="39">
        <v>3.6063144</v>
      </c>
      <c r="E162" s="39">
        <v>0.71294080000000004</v>
      </c>
      <c r="F162" s="39">
        <v>4.3192551999999997</v>
      </c>
      <c r="G162" s="39">
        <v>6.7602000000000001E-3</v>
      </c>
      <c r="H162" s="39">
        <v>4.1417491999999996</v>
      </c>
      <c r="I162" s="39">
        <v>4.1485094</v>
      </c>
      <c r="J162" s="39">
        <v>8.5730399999999998E-2</v>
      </c>
      <c r="K162" s="39">
        <v>7.1506623999999999</v>
      </c>
      <c r="L162" s="39">
        <v>7.2363928</v>
      </c>
      <c r="M162" s="3">
        <v>18551</v>
      </c>
      <c r="N162" s="3">
        <v>2717</v>
      </c>
      <c r="O162" s="3">
        <v>21268</v>
      </c>
      <c r="P162" s="3">
        <v>114</v>
      </c>
      <c r="Q162" s="3">
        <v>69844</v>
      </c>
      <c r="R162" s="3">
        <v>69958</v>
      </c>
      <c r="S162" s="3">
        <v>441</v>
      </c>
      <c r="T162" s="3">
        <v>27251</v>
      </c>
      <c r="U162" s="3">
        <v>27692</v>
      </c>
      <c r="X162" s="29">
        <f t="shared" si="121"/>
        <v>0.17074579999999973</v>
      </c>
      <c r="Z162" s="29">
        <f t="shared" si="122"/>
        <v>11.384902199999999</v>
      </c>
      <c r="AB162" s="43">
        <v>15.04</v>
      </c>
      <c r="AC162" s="37">
        <v>13.6281</v>
      </c>
      <c r="AD162" s="37">
        <v>5.3352000000000004</v>
      </c>
      <c r="AE162" s="37">
        <v>8.2928999999999995</v>
      </c>
      <c r="AF162" s="39"/>
      <c r="AG162" s="39"/>
      <c r="AH162" s="39">
        <f t="shared" si="117"/>
        <v>1.3999564799999999</v>
      </c>
      <c r="AI162" s="39">
        <f t="shared" si="118"/>
        <v>1.61213976</v>
      </c>
      <c r="AJ162" s="37">
        <v>5.9505999999999997</v>
      </c>
      <c r="AK162" s="37">
        <v>5.9122000000000003</v>
      </c>
      <c r="AL162" s="37">
        <v>3.8399999999999997E-2</v>
      </c>
      <c r="AM162" s="39"/>
      <c r="AN162" s="39"/>
      <c r="AO162" s="39">
        <f t="shared" si="119"/>
        <v>1.5513612800000001</v>
      </c>
      <c r="AP162" s="39">
        <f t="shared" si="120"/>
        <v>7.4649599999999997E-3</v>
      </c>
      <c r="AQ162" s="79">
        <v>57967</v>
      </c>
      <c r="AR162" s="123">
        <f t="shared" si="114"/>
        <v>20</v>
      </c>
      <c r="AS162" s="128">
        <v>167</v>
      </c>
      <c r="AT162" s="129">
        <v>14.1</v>
      </c>
      <c r="AU162" s="129">
        <v>16.600000000000001</v>
      </c>
    </row>
    <row r="163" spans="1:47" x14ac:dyDescent="0.25">
      <c r="A163" s="1">
        <v>44343</v>
      </c>
      <c r="B163" s="39">
        <v>-0.1860193</v>
      </c>
      <c r="C163" s="39">
        <v>16.458243299999999</v>
      </c>
      <c r="D163" s="39">
        <v>1.7190791999999999</v>
      </c>
      <c r="E163" s="39">
        <v>1.5576064000000001</v>
      </c>
      <c r="F163" s="39">
        <v>3.2766856</v>
      </c>
      <c r="G163" s="39">
        <v>3.0361599999999999E-2</v>
      </c>
      <c r="H163" s="39">
        <v>3.4323432999999999</v>
      </c>
      <c r="I163" s="39">
        <v>3.4627048999999999</v>
      </c>
      <c r="J163" s="39">
        <v>8.6508000000000002E-2</v>
      </c>
      <c r="K163" s="39">
        <v>12.909030400000001</v>
      </c>
      <c r="L163" s="39">
        <v>12.995538399999999</v>
      </c>
      <c r="M163" s="3">
        <v>8843</v>
      </c>
      <c r="N163" s="3">
        <v>5936</v>
      </c>
      <c r="O163" s="3">
        <v>14779</v>
      </c>
      <c r="P163" s="3">
        <v>512</v>
      </c>
      <c r="Q163" s="3">
        <v>57881</v>
      </c>
      <c r="R163" s="3">
        <v>58393</v>
      </c>
      <c r="S163" s="3">
        <v>445</v>
      </c>
      <c r="T163" s="3">
        <v>49196</v>
      </c>
      <c r="U163" s="3">
        <v>49641</v>
      </c>
      <c r="X163" s="29">
        <f t="shared" si="121"/>
        <v>-0.18601929999999989</v>
      </c>
      <c r="Z163" s="29">
        <f t="shared" si="122"/>
        <v>16.458243299999999</v>
      </c>
      <c r="AB163" s="43">
        <v>9.4600000000000009</v>
      </c>
      <c r="AC163" s="37">
        <v>9.4598999999999993</v>
      </c>
      <c r="AD163" s="37">
        <v>9.1135999999999999</v>
      </c>
      <c r="AE163" s="37">
        <v>0.3463</v>
      </c>
      <c r="AF163" s="39"/>
      <c r="AG163" s="39"/>
      <c r="AH163" s="39">
        <f t="shared" si="117"/>
        <v>2.3914086399999999</v>
      </c>
      <c r="AI163" s="39">
        <f t="shared" si="118"/>
        <v>6.7320720000000001E-2</v>
      </c>
      <c r="AJ163" s="37">
        <v>28.908200000000001</v>
      </c>
      <c r="AK163" s="37">
        <v>28.8703</v>
      </c>
      <c r="AL163" s="37">
        <v>3.7900000000000003E-2</v>
      </c>
      <c r="AM163" s="39"/>
      <c r="AN163" s="39"/>
      <c r="AO163" s="39">
        <f t="shared" si="119"/>
        <v>7.5755667199999994</v>
      </c>
      <c r="AP163" s="39">
        <f t="shared" si="120"/>
        <v>7.367760000000001E-3</v>
      </c>
      <c r="AQ163" s="79">
        <v>58115</v>
      </c>
      <c r="AR163" s="123">
        <f t="shared" si="114"/>
        <v>148</v>
      </c>
      <c r="AS163" s="128">
        <v>455</v>
      </c>
      <c r="AT163" s="129">
        <v>13.3</v>
      </c>
      <c r="AU163" s="129">
        <v>11.5</v>
      </c>
    </row>
    <row r="164" spans="1:47" x14ac:dyDescent="0.25">
      <c r="A164" s="1">
        <v>44344</v>
      </c>
      <c r="B164" s="39">
        <v>-6.1602126999999998</v>
      </c>
      <c r="C164" s="39">
        <v>15.4385639</v>
      </c>
      <c r="D164" s="39">
        <v>1.7291879999999999</v>
      </c>
      <c r="E164" s="39">
        <v>0.28208</v>
      </c>
      <c r="F164" s="39">
        <v>2.0112679999999998</v>
      </c>
      <c r="G164" s="39">
        <v>5.47932E-2</v>
      </c>
      <c r="H164" s="39">
        <v>8.1166874999999994</v>
      </c>
      <c r="I164" s="39">
        <v>8.1714807</v>
      </c>
      <c r="J164" s="39">
        <v>8.1259200000000004E-2</v>
      </c>
      <c r="K164" s="39">
        <v>7.1858240000000002</v>
      </c>
      <c r="L164" s="39">
        <v>7.2670832000000001</v>
      </c>
      <c r="M164" s="3">
        <v>8895</v>
      </c>
      <c r="N164" s="3">
        <v>1075</v>
      </c>
      <c r="O164" s="3">
        <v>9970</v>
      </c>
      <c r="P164" s="3">
        <v>924</v>
      </c>
      <c r="Q164" s="3">
        <v>136875</v>
      </c>
      <c r="R164" s="3">
        <v>137799</v>
      </c>
      <c r="S164" s="3">
        <v>418</v>
      </c>
      <c r="T164" s="3">
        <v>27385</v>
      </c>
      <c r="U164" s="3">
        <v>27803</v>
      </c>
      <c r="X164" s="29">
        <f t="shared" si="121"/>
        <v>-6.1602127000000007</v>
      </c>
      <c r="Z164" s="29">
        <f t="shared" si="122"/>
        <v>15.4385639</v>
      </c>
      <c r="AB164" s="43">
        <v>6.79</v>
      </c>
      <c r="AC164" s="37">
        <v>6.7915999999999999</v>
      </c>
      <c r="AD164" s="37">
        <v>2.3622999999999998</v>
      </c>
      <c r="AE164" s="37">
        <v>4.4292999999999996</v>
      </c>
      <c r="AF164" s="39"/>
      <c r="AG164" s="39"/>
      <c r="AH164" s="39">
        <f t="shared" si="117"/>
        <v>0.61986752000000001</v>
      </c>
      <c r="AI164" s="39">
        <f t="shared" si="118"/>
        <v>0.86105591999999997</v>
      </c>
      <c r="AJ164" s="37">
        <v>5.9036999999999997</v>
      </c>
      <c r="AK164" s="37">
        <v>5.8673000000000002</v>
      </c>
      <c r="AL164" s="37">
        <v>3.6400000000000002E-2</v>
      </c>
      <c r="AM164" s="39"/>
      <c r="AN164" s="39"/>
      <c r="AO164" s="39">
        <f t="shared" si="119"/>
        <v>1.53957952</v>
      </c>
      <c r="AP164" s="39">
        <f t="shared" si="120"/>
        <v>7.0761600000000015E-3</v>
      </c>
      <c r="AQ164" s="79">
        <v>58135</v>
      </c>
      <c r="AR164" s="123">
        <f t="shared" si="114"/>
        <v>20</v>
      </c>
      <c r="AS164" s="128">
        <v>816</v>
      </c>
      <c r="AT164" s="129">
        <v>14.6</v>
      </c>
      <c r="AU164" s="129">
        <v>10.1</v>
      </c>
    </row>
    <row r="165" spans="1:47" x14ac:dyDescent="0.25">
      <c r="A165" s="1">
        <v>44345</v>
      </c>
      <c r="B165" s="39">
        <v>-5.2100527999999997</v>
      </c>
      <c r="C165" s="39">
        <v>14.2111088</v>
      </c>
      <c r="D165" s="39">
        <v>2.3852880000000001</v>
      </c>
      <c r="E165" s="39">
        <v>0.27210879999999998</v>
      </c>
      <c r="F165" s="39">
        <v>2.6573967999999999</v>
      </c>
      <c r="G165" s="39">
        <v>1.6011000000000001E-2</v>
      </c>
      <c r="H165" s="39">
        <v>7.8514385999999998</v>
      </c>
      <c r="I165" s="39">
        <v>7.8674495999999996</v>
      </c>
      <c r="J165" s="39">
        <v>8.4369600000000003E-2</v>
      </c>
      <c r="K165" s="39">
        <v>6.2592895999999998</v>
      </c>
      <c r="L165" s="39">
        <v>6.3436592000000003</v>
      </c>
      <c r="M165" s="3">
        <v>12270</v>
      </c>
      <c r="N165" s="3">
        <v>1037</v>
      </c>
      <c r="O165" s="3">
        <v>13307</v>
      </c>
      <c r="P165" s="3">
        <v>270</v>
      </c>
      <c r="Q165" s="3">
        <v>132402</v>
      </c>
      <c r="R165" s="3">
        <v>132672</v>
      </c>
      <c r="S165" s="3">
        <v>434</v>
      </c>
      <c r="T165" s="3">
        <v>23854</v>
      </c>
      <c r="U165" s="3">
        <v>24288</v>
      </c>
      <c r="X165" s="29">
        <f t="shared" si="121"/>
        <v>-5.2100527999999997</v>
      </c>
      <c r="Z165" s="29">
        <f t="shared" si="122"/>
        <v>14.2111088</v>
      </c>
      <c r="AB165" s="43">
        <v>6.52</v>
      </c>
      <c r="AC165" s="37">
        <v>6.5263</v>
      </c>
      <c r="AD165" s="37">
        <v>1.7552000000000001</v>
      </c>
      <c r="AE165" s="37">
        <v>4.7710999999999997</v>
      </c>
      <c r="AF165" s="39"/>
      <c r="AG165" s="39"/>
      <c r="AH165" s="39">
        <f t="shared" si="117"/>
        <v>0.46056448000000005</v>
      </c>
      <c r="AI165" s="39">
        <f t="shared" si="118"/>
        <v>0.92750184000000002</v>
      </c>
      <c r="AJ165" s="37">
        <v>7.7251000000000003</v>
      </c>
      <c r="AK165" s="37">
        <v>7.6863000000000001</v>
      </c>
      <c r="AL165" s="37">
        <v>3.8800000000000001E-2</v>
      </c>
      <c r="AM165" s="39"/>
      <c r="AN165" s="39"/>
      <c r="AO165" s="39">
        <f t="shared" si="119"/>
        <v>2.01688512</v>
      </c>
      <c r="AP165" s="39">
        <f t="shared" si="120"/>
        <v>7.5427200000000002E-3</v>
      </c>
      <c r="AQ165" s="79">
        <v>58164</v>
      </c>
      <c r="AR165" s="123">
        <f t="shared" si="114"/>
        <v>29</v>
      </c>
      <c r="AS165" s="130">
        <v>641</v>
      </c>
      <c r="AT165" s="131">
        <v>15.6</v>
      </c>
      <c r="AU165" s="131">
        <v>13.7</v>
      </c>
    </row>
    <row r="166" spans="1:47" x14ac:dyDescent="0.25">
      <c r="A166" s="1">
        <v>44346</v>
      </c>
      <c r="B166" s="39">
        <v>-6.1081534</v>
      </c>
      <c r="C166" s="39">
        <v>15.8259518</v>
      </c>
      <c r="D166" s="39">
        <v>1.9599408</v>
      </c>
      <c r="E166" s="39">
        <v>0.1645248</v>
      </c>
      <c r="F166" s="39">
        <v>2.1244656000000002</v>
      </c>
      <c r="G166" s="39">
        <v>5.5919900000000002E-2</v>
      </c>
      <c r="H166" s="39">
        <v>8.1766991000000004</v>
      </c>
      <c r="I166" s="39">
        <v>8.2326189999999997</v>
      </c>
      <c r="J166" s="39">
        <v>7.4260800000000002E-2</v>
      </c>
      <c r="K166" s="39">
        <v>7.5190720000000004</v>
      </c>
      <c r="L166" s="39">
        <v>7.5933327999999998</v>
      </c>
      <c r="M166" s="3">
        <v>10082</v>
      </c>
      <c r="N166" s="3">
        <v>627</v>
      </c>
      <c r="O166" s="3">
        <v>10709</v>
      </c>
      <c r="P166" s="3">
        <v>943</v>
      </c>
      <c r="Q166" s="3">
        <v>137887</v>
      </c>
      <c r="R166" s="3">
        <v>138830</v>
      </c>
      <c r="S166" s="3">
        <v>382</v>
      </c>
      <c r="T166" s="3">
        <v>28655</v>
      </c>
      <c r="U166" s="3">
        <v>29037</v>
      </c>
      <c r="X166" s="29">
        <f t="shared" si="121"/>
        <v>-6.1081533999999991</v>
      </c>
      <c r="Z166" s="29">
        <f t="shared" si="122"/>
        <v>15.825951799999999</v>
      </c>
      <c r="AB166" s="43">
        <v>7.92</v>
      </c>
      <c r="AC166" s="37">
        <v>7.9204999999999997</v>
      </c>
      <c r="AD166" s="37">
        <v>7.8103999999999996</v>
      </c>
      <c r="AE166" s="37">
        <v>0.1101</v>
      </c>
      <c r="AF166" s="39"/>
      <c r="AG166" s="39"/>
      <c r="AH166" s="39">
        <f t="shared" si="117"/>
        <v>2.0494489599999999</v>
      </c>
      <c r="AI166" s="39">
        <f t="shared" si="118"/>
        <v>2.1403440000000003E-2</v>
      </c>
      <c r="AJ166" s="37">
        <v>0.3448</v>
      </c>
      <c r="AK166" s="37">
        <v>0.30709999999999998</v>
      </c>
      <c r="AL166" s="37">
        <v>3.7699999999999997E-2</v>
      </c>
      <c r="AM166" s="39"/>
      <c r="AN166" s="39"/>
      <c r="AO166" s="39">
        <f t="shared" si="119"/>
        <v>8.0583039999999995E-2</v>
      </c>
      <c r="AP166" s="39">
        <f t="shared" si="120"/>
        <v>7.3288799999999994E-3</v>
      </c>
      <c r="AQ166" s="79">
        <v>58164</v>
      </c>
      <c r="AR166" s="123">
        <f t="shared" si="114"/>
        <v>0</v>
      </c>
      <c r="AS166" s="130">
        <v>823</v>
      </c>
      <c r="AT166" s="131">
        <v>15.8</v>
      </c>
      <c r="AU166" s="131">
        <v>18.7</v>
      </c>
    </row>
    <row r="167" spans="1:47" ht="15.75" thickBot="1" x14ac:dyDescent="0.3">
      <c r="A167" s="10">
        <v>44347</v>
      </c>
      <c r="B167" s="25">
        <v>-5.6349909</v>
      </c>
      <c r="C167" s="25">
        <v>15.528130900000001</v>
      </c>
      <c r="D167" s="25">
        <v>2.083968</v>
      </c>
      <c r="E167" s="25">
        <v>9.9449599999999999E-2</v>
      </c>
      <c r="F167" s="25">
        <v>2.1834175999999998</v>
      </c>
      <c r="G167" s="25">
        <v>3.2614999999999998E-2</v>
      </c>
      <c r="H167" s="25">
        <v>7.7857934999999996</v>
      </c>
      <c r="I167" s="25">
        <v>7.8184085000000003</v>
      </c>
      <c r="J167" s="25">
        <v>0.14210639999999999</v>
      </c>
      <c r="K167" s="25">
        <v>7.5676160000000001</v>
      </c>
      <c r="L167" s="25">
        <v>7.7097224000000004</v>
      </c>
      <c r="M167" s="11">
        <v>10720</v>
      </c>
      <c r="N167" s="11">
        <v>379</v>
      </c>
      <c r="O167" s="11">
        <v>11099</v>
      </c>
      <c r="P167" s="11">
        <v>550</v>
      </c>
      <c r="Q167" s="11">
        <v>131295</v>
      </c>
      <c r="R167" s="11">
        <v>131845</v>
      </c>
      <c r="S167" s="11">
        <v>731</v>
      </c>
      <c r="T167" s="11">
        <v>28840</v>
      </c>
      <c r="U167" s="11">
        <v>29571</v>
      </c>
      <c r="V167" s="4"/>
      <c r="W167" s="4"/>
      <c r="X167" s="87">
        <f t="shared" si="121"/>
        <v>-5.6349909</v>
      </c>
      <c r="Y167" s="4"/>
      <c r="Z167" s="87">
        <f t="shared" si="122"/>
        <v>15.528130900000001</v>
      </c>
      <c r="AA167" s="4"/>
      <c r="AB167" s="88">
        <v>2.37</v>
      </c>
      <c r="AC167" s="38">
        <v>2.3753000000000002</v>
      </c>
      <c r="AD167" s="38">
        <v>2.2553000000000001</v>
      </c>
      <c r="AE167" s="38">
        <v>0.12</v>
      </c>
      <c r="AF167" s="25"/>
      <c r="AG167" s="25"/>
      <c r="AH167" s="25">
        <f t="shared" si="117"/>
        <v>0.59179071999999999</v>
      </c>
      <c r="AI167" s="25">
        <f t="shared" si="118"/>
        <v>2.3328000000000002E-2</v>
      </c>
      <c r="AJ167" s="38">
        <v>7.5107999999999997</v>
      </c>
      <c r="AK167" s="38">
        <v>7.4745999999999997</v>
      </c>
      <c r="AL167" s="38">
        <v>3.6200000000000003E-2</v>
      </c>
      <c r="AM167" s="25"/>
      <c r="AN167" s="25"/>
      <c r="AO167" s="25">
        <f t="shared" si="119"/>
        <v>1.9613350399999998</v>
      </c>
      <c r="AP167" s="25">
        <f t="shared" si="120"/>
        <v>7.0372800000000017E-3</v>
      </c>
      <c r="AQ167" s="86">
        <v>58188</v>
      </c>
      <c r="AR167" s="124">
        <f t="shared" si="114"/>
        <v>24</v>
      </c>
      <c r="AS167" s="132">
        <v>822</v>
      </c>
      <c r="AT167" s="133">
        <v>16.399999999999999</v>
      </c>
      <c r="AU167" s="133">
        <v>9.4</v>
      </c>
    </row>
    <row r="168" spans="1:47" x14ac:dyDescent="0.25">
      <c r="A168" s="1">
        <v>44348</v>
      </c>
      <c r="B168" s="39">
        <v>-5.7042599000000003</v>
      </c>
      <c r="C168" s="39">
        <v>15.4697943</v>
      </c>
      <c r="D168" s="39">
        <v>1.7579591999999999</v>
      </c>
      <c r="E168" s="39">
        <v>0.2078208</v>
      </c>
      <c r="F168" s="39">
        <v>1.9657800000000001</v>
      </c>
      <c r="G168" s="39">
        <v>1.31646E-2</v>
      </c>
      <c r="H168" s="39">
        <v>7.6568753000000003</v>
      </c>
      <c r="I168" s="39">
        <v>7.6700398999999999</v>
      </c>
      <c r="J168" s="39">
        <v>7.6010400000000006E-2</v>
      </c>
      <c r="K168" s="39">
        <v>7.7237439999999999</v>
      </c>
      <c r="L168" s="39">
        <v>7.7997544000000003</v>
      </c>
      <c r="M168" s="3">
        <v>9043</v>
      </c>
      <c r="N168" s="3">
        <v>792</v>
      </c>
      <c r="O168" s="3">
        <v>9835</v>
      </c>
      <c r="P168" s="3">
        <v>222</v>
      </c>
      <c r="Q168" s="3">
        <v>129121</v>
      </c>
      <c r="R168" s="3">
        <v>129343</v>
      </c>
      <c r="S168" s="3">
        <v>391</v>
      </c>
      <c r="T168" s="3">
        <v>29435</v>
      </c>
      <c r="U168" s="3">
        <v>29826</v>
      </c>
      <c r="X168" s="29">
        <f t="shared" si="121"/>
        <v>-5.7042599000000003</v>
      </c>
      <c r="Z168" s="29">
        <f t="shared" si="122"/>
        <v>15.4697943</v>
      </c>
      <c r="AB168" s="43">
        <v>2.4300000000000002</v>
      </c>
      <c r="AC168" s="37">
        <v>4.4966999999999997</v>
      </c>
      <c r="AD168" s="37">
        <v>0.14119999999999999</v>
      </c>
      <c r="AE168" s="37">
        <v>4.3555000000000001</v>
      </c>
      <c r="AF168" s="39"/>
      <c r="AG168" s="39"/>
      <c r="AH168" s="39">
        <f t="shared" si="117"/>
        <v>3.7050879999999994E-2</v>
      </c>
      <c r="AI168" s="39">
        <f t="shared" si="118"/>
        <v>0.84670920000000005</v>
      </c>
      <c r="AJ168" s="37">
        <v>10.4696</v>
      </c>
      <c r="AK168" s="37">
        <v>10.432700000000001</v>
      </c>
      <c r="AL168" s="37">
        <v>3.6900000000000002E-2</v>
      </c>
      <c r="AM168" s="39"/>
      <c r="AN168" s="39"/>
      <c r="AO168" s="39">
        <f t="shared" si="119"/>
        <v>2.7375404800000003</v>
      </c>
      <c r="AP168" s="39">
        <f t="shared" si="120"/>
        <v>7.173360000000001E-3</v>
      </c>
      <c r="AQ168" s="79">
        <v>58230</v>
      </c>
      <c r="AR168" s="123">
        <f t="shared" si="114"/>
        <v>42</v>
      </c>
      <c r="AS168" s="128">
        <v>789</v>
      </c>
      <c r="AT168" s="129">
        <v>17.899999999999999</v>
      </c>
      <c r="AU168" s="129">
        <v>7.6</v>
      </c>
    </row>
    <row r="169" spans="1:47" x14ac:dyDescent="0.25">
      <c r="A169" s="1">
        <v>44349</v>
      </c>
      <c r="B169" s="39">
        <v>-2.2831169</v>
      </c>
      <c r="C169" s="39">
        <v>10.8927145</v>
      </c>
      <c r="D169" s="39">
        <v>2.1930263999999999</v>
      </c>
      <c r="E169" s="39">
        <v>0.76935679999999995</v>
      </c>
      <c r="F169" s="39">
        <v>2.9623832000000001</v>
      </c>
      <c r="G169" s="39">
        <v>2.372E-3</v>
      </c>
      <c r="H169" s="39">
        <v>5.2431280999999998</v>
      </c>
      <c r="I169" s="39">
        <v>5.2455001000000001</v>
      </c>
      <c r="J169" s="39">
        <v>4.4712000000000002E-2</v>
      </c>
      <c r="K169" s="39">
        <v>5.6025023999999997</v>
      </c>
      <c r="L169" s="39">
        <v>5.6472144000000002</v>
      </c>
      <c r="M169" s="3">
        <v>11281</v>
      </c>
      <c r="N169" s="3">
        <v>2932</v>
      </c>
      <c r="O169" s="3">
        <v>14213</v>
      </c>
      <c r="P169" s="3">
        <v>40</v>
      </c>
      <c r="Q169" s="3">
        <v>88417</v>
      </c>
      <c r="R169" s="3">
        <v>88457</v>
      </c>
      <c r="S169" s="3">
        <v>230</v>
      </c>
      <c r="T169" s="3">
        <v>21351</v>
      </c>
      <c r="U169" s="3">
        <v>21581</v>
      </c>
      <c r="X169" s="29">
        <f t="shared" si="121"/>
        <v>-2.2831169</v>
      </c>
      <c r="Z169" s="29">
        <f t="shared" si="122"/>
        <v>10.8927145</v>
      </c>
      <c r="AB169" s="43">
        <v>4.55</v>
      </c>
      <c r="AC169" s="37">
        <v>2.4742999999999999</v>
      </c>
      <c r="AD169" s="37">
        <v>1.7571000000000001</v>
      </c>
      <c r="AE169" s="37">
        <v>0.71719999999999995</v>
      </c>
      <c r="AF169" s="39"/>
      <c r="AG169" s="39"/>
      <c r="AH169" s="39">
        <f t="shared" si="117"/>
        <v>0.46106304000000004</v>
      </c>
      <c r="AI169" s="39">
        <f t="shared" si="118"/>
        <v>0.13942367999999999</v>
      </c>
      <c r="AJ169" s="37">
        <v>4.9509999999999996</v>
      </c>
      <c r="AK169" s="37">
        <v>4.9141000000000004</v>
      </c>
      <c r="AL169" s="37">
        <v>3.6900000000000002E-2</v>
      </c>
      <c r="AM169" s="39"/>
      <c r="AN169" s="39"/>
      <c r="AO169" s="39">
        <f t="shared" si="119"/>
        <v>1.2894598400000001</v>
      </c>
      <c r="AP169" s="39">
        <f t="shared" si="120"/>
        <v>7.173360000000001E-3</v>
      </c>
      <c r="AQ169" s="79">
        <v>58251</v>
      </c>
      <c r="AR169" s="123">
        <f t="shared" si="114"/>
        <v>21</v>
      </c>
      <c r="AS169" s="128">
        <v>358</v>
      </c>
      <c r="AT169" s="129">
        <v>17.8</v>
      </c>
      <c r="AU169" s="129">
        <v>7.6</v>
      </c>
    </row>
    <row r="170" spans="1:47" x14ac:dyDescent="0.25">
      <c r="A170" s="1">
        <v>44350</v>
      </c>
      <c r="B170" s="39">
        <v>-2.4951978000000001</v>
      </c>
      <c r="C170" s="39">
        <v>13.399592999999999</v>
      </c>
      <c r="D170" s="39">
        <v>1.3475808</v>
      </c>
      <c r="E170" s="39">
        <v>1.4767872</v>
      </c>
      <c r="F170" s="39">
        <v>2.8243680000000002</v>
      </c>
      <c r="G170" s="39">
        <v>1.2512300000000001E-2</v>
      </c>
      <c r="H170" s="39">
        <v>5.3070535000000003</v>
      </c>
      <c r="I170" s="39">
        <v>5.3195658000000003</v>
      </c>
      <c r="J170" s="39">
        <v>7.8926399999999994E-2</v>
      </c>
      <c r="K170" s="39">
        <v>8.0011007999999997</v>
      </c>
      <c r="L170" s="39">
        <v>8.0800272</v>
      </c>
      <c r="M170" s="3">
        <v>6932</v>
      </c>
      <c r="N170" s="3">
        <v>5628</v>
      </c>
      <c r="O170" s="3">
        <v>12560</v>
      </c>
      <c r="P170" s="3">
        <v>211</v>
      </c>
      <c r="Q170" s="3">
        <v>89495</v>
      </c>
      <c r="R170" s="3">
        <v>89706</v>
      </c>
      <c r="S170" s="3">
        <v>406</v>
      </c>
      <c r="T170" s="3">
        <v>30492</v>
      </c>
      <c r="U170" s="3">
        <v>30898</v>
      </c>
      <c r="X170" s="29">
        <f t="shared" si="121"/>
        <v>-2.4951978000000001</v>
      </c>
      <c r="Z170" s="29">
        <f t="shared" si="122"/>
        <v>13.399592999999999</v>
      </c>
      <c r="AB170" s="43">
        <v>4.95</v>
      </c>
      <c r="AC170" s="37">
        <v>2.1703000000000001</v>
      </c>
      <c r="AD170" s="37">
        <v>2.0682999999999998</v>
      </c>
      <c r="AE170" s="37">
        <v>0.10199999999999999</v>
      </c>
      <c r="AF170" s="39"/>
      <c r="AG170" s="39"/>
      <c r="AH170" s="39">
        <f t="shared" si="117"/>
        <v>0.54272191999999986</v>
      </c>
      <c r="AI170" s="39">
        <f t="shared" si="118"/>
        <v>1.9828800000000001E-2</v>
      </c>
      <c r="AJ170" s="37">
        <v>13.8322</v>
      </c>
      <c r="AK170" s="37">
        <v>13.795400000000001</v>
      </c>
      <c r="AL170" s="37">
        <v>3.6799999999999999E-2</v>
      </c>
      <c r="AM170" s="39"/>
      <c r="AN170" s="39"/>
      <c r="AO170" s="39">
        <f t="shared" si="119"/>
        <v>3.6199129599999997</v>
      </c>
      <c r="AP170" s="39">
        <f t="shared" si="120"/>
        <v>7.1539200000000002E-3</v>
      </c>
      <c r="AQ170" s="79">
        <v>58301</v>
      </c>
      <c r="AR170" s="123">
        <f t="shared" si="114"/>
        <v>50</v>
      </c>
      <c r="AS170" s="130">
        <v>433</v>
      </c>
      <c r="AT170" s="131">
        <v>19.5</v>
      </c>
      <c r="AU170" s="131">
        <v>4.3</v>
      </c>
    </row>
    <row r="171" spans="1:47" x14ac:dyDescent="0.25">
      <c r="A171" s="1">
        <v>44351</v>
      </c>
      <c r="B171" s="39">
        <v>-1.9813430999999999</v>
      </c>
      <c r="C171" s="39">
        <v>12.231760700000001</v>
      </c>
      <c r="D171" s="39">
        <v>1.7453232000000001</v>
      </c>
      <c r="E171" s="39">
        <v>1.3280064</v>
      </c>
      <c r="F171" s="39">
        <v>3.0733296000000001</v>
      </c>
      <c r="G171" s="39">
        <v>0</v>
      </c>
      <c r="H171" s="39">
        <v>5.0546727000000002</v>
      </c>
      <c r="I171" s="39">
        <v>5.0546727000000002</v>
      </c>
      <c r="J171" s="39">
        <v>6.2208000000000003E-3</v>
      </c>
      <c r="K171" s="39">
        <v>7.1708672</v>
      </c>
      <c r="L171" s="39">
        <v>7.1770880000000004</v>
      </c>
      <c r="M171" s="3">
        <v>8978</v>
      </c>
      <c r="N171" s="3">
        <v>5061</v>
      </c>
      <c r="O171" s="3">
        <v>14039</v>
      </c>
      <c r="P171" s="3">
        <v>0</v>
      </c>
      <c r="Q171" s="3">
        <v>85239</v>
      </c>
      <c r="R171" s="3">
        <v>85239</v>
      </c>
      <c r="S171" s="3">
        <v>32</v>
      </c>
      <c r="T171" s="3">
        <v>27328</v>
      </c>
      <c r="U171" s="3">
        <v>27360</v>
      </c>
      <c r="X171" s="29">
        <f t="shared" si="121"/>
        <v>-1.9813431000000001</v>
      </c>
      <c r="Z171" s="29">
        <f t="shared" si="122"/>
        <v>12.231760700000001</v>
      </c>
      <c r="AB171" s="43">
        <v>3.96</v>
      </c>
      <c r="AC171" s="37">
        <v>3.9641999999999999</v>
      </c>
      <c r="AD171" s="37">
        <v>1.9479</v>
      </c>
      <c r="AE171" s="37">
        <v>2.0163000000000002</v>
      </c>
      <c r="AF171" s="39"/>
      <c r="AG171" s="39"/>
      <c r="AH171" s="39">
        <f t="shared" si="117"/>
        <v>0.51112895999999997</v>
      </c>
      <c r="AI171" s="39">
        <f t="shared" si="118"/>
        <v>0.39196872000000005</v>
      </c>
      <c r="AJ171" s="37">
        <v>13.817500000000001</v>
      </c>
      <c r="AK171" s="37">
        <v>13.7797</v>
      </c>
      <c r="AL171" s="37">
        <v>3.78E-2</v>
      </c>
      <c r="AM171" s="39"/>
      <c r="AN171" s="39"/>
      <c r="AO171" s="39">
        <f t="shared" si="119"/>
        <v>3.6157932799999997</v>
      </c>
      <c r="AP171" s="39">
        <f t="shared" si="120"/>
        <v>7.3483200000000002E-3</v>
      </c>
      <c r="AQ171" s="79">
        <v>58368</v>
      </c>
      <c r="AR171" s="123">
        <f t="shared" si="114"/>
        <v>67</v>
      </c>
      <c r="AS171" s="130">
        <v>381</v>
      </c>
      <c r="AT171" s="131">
        <v>18.600000000000001</v>
      </c>
      <c r="AU171" s="131">
        <v>5.8</v>
      </c>
    </row>
    <row r="172" spans="1:47" x14ac:dyDescent="0.25">
      <c r="A172" s="1">
        <v>44352</v>
      </c>
      <c r="B172" s="39">
        <v>0.77137</v>
      </c>
      <c r="C172" s="39">
        <v>11.333038800000001</v>
      </c>
      <c r="D172" s="39">
        <v>1.8096696000000001</v>
      </c>
      <c r="E172" s="39">
        <v>1.0464511999999999</v>
      </c>
      <c r="F172" s="39">
        <v>2.8561207999999998</v>
      </c>
      <c r="G172" s="39">
        <v>0</v>
      </c>
      <c r="H172" s="39">
        <v>2.0847508000000001</v>
      </c>
      <c r="I172" s="39">
        <v>2.0847508000000001</v>
      </c>
      <c r="J172" s="39">
        <v>0</v>
      </c>
      <c r="K172" s="39">
        <v>9.2482880000000005</v>
      </c>
      <c r="L172" s="39">
        <v>9.2482880000000005</v>
      </c>
      <c r="M172" s="3">
        <v>9309</v>
      </c>
      <c r="N172" s="3">
        <v>3988</v>
      </c>
      <c r="O172" s="3">
        <v>13297</v>
      </c>
      <c r="P172" s="3">
        <v>0</v>
      </c>
      <c r="Q172" s="3">
        <v>35156</v>
      </c>
      <c r="R172" s="3">
        <v>35156</v>
      </c>
      <c r="S172" s="3">
        <v>0</v>
      </c>
      <c r="T172" s="3">
        <v>35245</v>
      </c>
      <c r="U172" s="3">
        <v>35245</v>
      </c>
      <c r="X172" s="29">
        <f t="shared" si="121"/>
        <v>0.77136999999999967</v>
      </c>
      <c r="Z172" s="29">
        <f t="shared" si="122"/>
        <v>11.333038800000001</v>
      </c>
      <c r="AB172" s="43">
        <v>2.2200000000000002</v>
      </c>
      <c r="AC172" s="37">
        <v>5.3902000000000001</v>
      </c>
      <c r="AD172" s="37">
        <v>2.1150000000000002</v>
      </c>
      <c r="AE172" s="37">
        <v>3.2751999999999999</v>
      </c>
      <c r="AF172" s="39"/>
      <c r="AG172" s="39"/>
      <c r="AH172" s="39">
        <f t="shared" si="117"/>
        <v>0.55497600000000002</v>
      </c>
      <c r="AI172" s="39">
        <f t="shared" si="118"/>
        <v>0.63669887999999997</v>
      </c>
      <c r="AJ172" s="37">
        <v>17.548400000000001</v>
      </c>
      <c r="AK172" s="37">
        <v>17.511399999999998</v>
      </c>
      <c r="AL172" s="37">
        <v>3.6999999999999998E-2</v>
      </c>
      <c r="AM172" s="39"/>
      <c r="AN172" s="39"/>
      <c r="AO172" s="39">
        <f t="shared" si="119"/>
        <v>4.594991359999999</v>
      </c>
      <c r="AP172" s="39">
        <f t="shared" si="120"/>
        <v>7.1928000000000001E-3</v>
      </c>
      <c r="AQ172" s="79">
        <v>58437</v>
      </c>
      <c r="AR172" s="123">
        <f t="shared" si="114"/>
        <v>69</v>
      </c>
      <c r="AS172" s="128">
        <v>177</v>
      </c>
      <c r="AT172" s="129">
        <v>16</v>
      </c>
      <c r="AU172" s="129">
        <v>5.8</v>
      </c>
    </row>
    <row r="173" spans="1:47" x14ac:dyDescent="0.25">
      <c r="A173" s="1">
        <v>44353</v>
      </c>
      <c r="B173" s="39">
        <v>-3.6227030999999998</v>
      </c>
      <c r="C173" s="39">
        <v>13.956307900000001</v>
      </c>
      <c r="D173" s="39">
        <v>2.7793367999999998</v>
      </c>
      <c r="E173" s="39">
        <v>0.47100799999999998</v>
      </c>
      <c r="F173" s="39">
        <v>3.2503448000000001</v>
      </c>
      <c r="G173" s="39">
        <v>0</v>
      </c>
      <c r="H173" s="39">
        <v>6.8730479000000004</v>
      </c>
      <c r="I173" s="39">
        <v>6.8730479000000004</v>
      </c>
      <c r="J173" s="39">
        <v>9.8171999999999995E-2</v>
      </c>
      <c r="K173" s="39">
        <v>6.9850880000000002</v>
      </c>
      <c r="L173" s="39">
        <v>7.0832600000000001</v>
      </c>
      <c r="M173" s="3">
        <v>14297</v>
      </c>
      <c r="N173" s="3">
        <v>1795</v>
      </c>
      <c r="O173" s="3">
        <v>16092</v>
      </c>
      <c r="P173" s="3">
        <v>0</v>
      </c>
      <c r="Q173" s="3">
        <v>115903</v>
      </c>
      <c r="R173" s="3">
        <v>115903</v>
      </c>
      <c r="S173" s="3">
        <v>505</v>
      </c>
      <c r="T173" s="3">
        <v>26620</v>
      </c>
      <c r="U173" s="3">
        <v>27125</v>
      </c>
      <c r="X173" s="29">
        <f t="shared" si="121"/>
        <v>-3.6227031000000003</v>
      </c>
      <c r="Z173" s="29">
        <f t="shared" si="122"/>
        <v>13.956307900000001</v>
      </c>
      <c r="AB173" s="43">
        <v>6.07</v>
      </c>
      <c r="AC173" s="37">
        <v>2.8957000000000002</v>
      </c>
      <c r="AD173" s="37">
        <v>2.7151999999999998</v>
      </c>
      <c r="AE173" s="37">
        <v>0.18049999999999999</v>
      </c>
      <c r="AF173" s="39"/>
      <c r="AG173" s="39"/>
      <c r="AH173" s="39">
        <f t="shared" si="117"/>
        <v>0.71246847999999985</v>
      </c>
      <c r="AI173" s="39">
        <f t="shared" si="118"/>
        <v>3.5089200000000001E-2</v>
      </c>
      <c r="AJ173" s="37">
        <v>0.3397</v>
      </c>
      <c r="AK173" s="37">
        <v>0.30309999999999998</v>
      </c>
      <c r="AL173" s="37">
        <v>3.6600000000000001E-2</v>
      </c>
      <c r="AM173" s="39"/>
      <c r="AN173" s="39"/>
      <c r="AO173" s="39">
        <f t="shared" si="119"/>
        <v>7.9533439999999983E-2</v>
      </c>
      <c r="AP173" s="39">
        <f t="shared" si="120"/>
        <v>7.1150400000000004E-3</v>
      </c>
      <c r="AQ173" s="79">
        <v>58437</v>
      </c>
      <c r="AR173" s="123">
        <f t="shared" si="114"/>
        <v>0</v>
      </c>
      <c r="AS173" s="128">
        <v>592</v>
      </c>
      <c r="AT173" s="129">
        <v>17.3</v>
      </c>
      <c r="AU173" s="129">
        <v>10.1</v>
      </c>
    </row>
    <row r="174" spans="1:47" x14ac:dyDescent="0.25">
      <c r="A174" s="1">
        <v>44354</v>
      </c>
      <c r="B174" s="39">
        <v>-4.0882022999999998</v>
      </c>
      <c r="C174" s="39">
        <v>12.1642183</v>
      </c>
      <c r="D174" s="39">
        <v>1.6263504</v>
      </c>
      <c r="E174" s="39">
        <v>0.30884479999999997</v>
      </c>
      <c r="F174" s="39">
        <v>1.9351951999999999</v>
      </c>
      <c r="G174" s="39">
        <v>4.0917000000000002E-3</v>
      </c>
      <c r="H174" s="39">
        <v>6.0193057999999997</v>
      </c>
      <c r="I174" s="39">
        <v>6.0233974999999997</v>
      </c>
      <c r="J174" s="39">
        <v>6.3374399999999997E-2</v>
      </c>
      <c r="K174" s="39">
        <v>6.0774464000000004</v>
      </c>
      <c r="L174" s="39">
        <v>6.1408208000000002</v>
      </c>
      <c r="M174" s="3">
        <v>8366</v>
      </c>
      <c r="N174" s="3">
        <v>1177</v>
      </c>
      <c r="O174" s="3">
        <v>9543</v>
      </c>
      <c r="P174" s="3">
        <v>69</v>
      </c>
      <c r="Q174" s="3">
        <v>101506</v>
      </c>
      <c r="R174" s="3">
        <v>101575</v>
      </c>
      <c r="S174" s="3">
        <v>326</v>
      </c>
      <c r="T174" s="3">
        <v>23161</v>
      </c>
      <c r="U174" s="3">
        <v>23487</v>
      </c>
      <c r="X174" s="29">
        <f t="shared" si="121"/>
        <v>-4.0882022999999998</v>
      </c>
      <c r="Z174" s="29">
        <f t="shared" si="122"/>
        <v>12.1642183</v>
      </c>
      <c r="AB174" s="43">
        <v>2.1800000000000002</v>
      </c>
      <c r="AC174" s="37">
        <v>3.48272</v>
      </c>
      <c r="AD174" s="37">
        <v>2.0731000000000002</v>
      </c>
      <c r="AE174" s="37">
        <v>1.4096200000000001</v>
      </c>
      <c r="AF174" s="39"/>
      <c r="AG174" s="39"/>
      <c r="AH174" s="39">
        <f t="shared" si="117"/>
        <v>0.54398144000000004</v>
      </c>
      <c r="AI174" s="39">
        <f t="shared" si="118"/>
        <v>0.27403012800000004</v>
      </c>
      <c r="AJ174" s="37">
        <v>6.87568</v>
      </c>
      <c r="AK174" s="37">
        <v>6.8378899999999998</v>
      </c>
      <c r="AL174" s="37">
        <v>3.7789999999999997E-2</v>
      </c>
      <c r="AM174" s="13"/>
      <c r="AN174" s="13"/>
      <c r="AO174" s="13">
        <f t="shared" si="119"/>
        <v>1.7942623359999998</v>
      </c>
      <c r="AP174" s="13">
        <f t="shared" si="120"/>
        <v>7.3463759999999999E-3</v>
      </c>
      <c r="AQ174" s="79">
        <v>58462</v>
      </c>
      <c r="AR174" s="123">
        <f t="shared" si="114"/>
        <v>25</v>
      </c>
      <c r="AS174" s="128">
        <v>264</v>
      </c>
      <c r="AT174" s="129">
        <v>18.100000000000001</v>
      </c>
      <c r="AU174" s="129">
        <v>9</v>
      </c>
    </row>
    <row r="175" spans="1:47" x14ac:dyDescent="0.25">
      <c r="A175" s="1">
        <v>44355</v>
      </c>
      <c r="B175" s="39">
        <v>-1.3662578999999999</v>
      </c>
      <c r="C175" s="39">
        <v>9.8651394999999997</v>
      </c>
      <c r="D175" s="39">
        <v>1.7676791999999999</v>
      </c>
      <c r="E175" s="39">
        <v>0.49777280000000002</v>
      </c>
      <c r="F175" s="39">
        <v>2.2654519999999998</v>
      </c>
      <c r="G175" s="39">
        <v>1.41134E-2</v>
      </c>
      <c r="H175" s="39">
        <v>3.6175964999999999</v>
      </c>
      <c r="I175" s="39">
        <v>3.6317099000000002</v>
      </c>
      <c r="J175" s="39">
        <v>7.0178400000000002E-2</v>
      </c>
      <c r="K175" s="39">
        <v>6.1632512000000004</v>
      </c>
      <c r="L175" s="39">
        <v>6.2334296</v>
      </c>
      <c r="M175" s="3">
        <v>9093</v>
      </c>
      <c r="N175" s="3">
        <v>1897</v>
      </c>
      <c r="O175" s="3">
        <v>10990</v>
      </c>
      <c r="P175" s="3">
        <v>238</v>
      </c>
      <c r="Q175" s="3">
        <v>61005</v>
      </c>
      <c r="R175" s="3">
        <v>61243</v>
      </c>
      <c r="S175" s="3">
        <v>361</v>
      </c>
      <c r="T175" s="3">
        <v>23488</v>
      </c>
      <c r="U175" s="3">
        <v>23849</v>
      </c>
      <c r="X175" s="29">
        <f t="shared" si="121"/>
        <v>-1.3662579000000004</v>
      </c>
      <c r="Z175" s="29">
        <f t="shared" si="122"/>
        <v>9.8651394999999997</v>
      </c>
      <c r="AB175" s="43">
        <v>3.58</v>
      </c>
      <c r="AC175" s="37">
        <v>2.2705000000000002</v>
      </c>
      <c r="AD175" s="37">
        <v>1.6282000000000001</v>
      </c>
      <c r="AE175" s="37">
        <v>0.64229999999999998</v>
      </c>
      <c r="AF175" s="39"/>
      <c r="AG175" s="39"/>
      <c r="AH175" s="39">
        <f t="shared" si="117"/>
        <v>0.42723968000000001</v>
      </c>
      <c r="AI175" s="39">
        <f t="shared" si="118"/>
        <v>0.12486311999999999</v>
      </c>
      <c r="AJ175" s="37">
        <v>9.7822999999999993</v>
      </c>
      <c r="AK175" s="37">
        <v>9.7449999999999992</v>
      </c>
      <c r="AL175" s="37">
        <v>3.73E-2</v>
      </c>
      <c r="AM175" s="13"/>
      <c r="AN175" s="13"/>
      <c r="AO175" s="13">
        <f t="shared" si="119"/>
        <v>2.5570879999999998</v>
      </c>
      <c r="AP175" s="13">
        <f t="shared" si="120"/>
        <v>7.2511200000000007E-3</v>
      </c>
      <c r="AQ175" s="79">
        <v>58504</v>
      </c>
      <c r="AR175" s="123">
        <f t="shared" si="114"/>
        <v>42</v>
      </c>
      <c r="AS175" s="128">
        <v>257</v>
      </c>
      <c r="AT175" s="129">
        <v>17.600000000000001</v>
      </c>
      <c r="AU175" s="129">
        <v>4.3</v>
      </c>
    </row>
    <row r="176" spans="1:47" x14ac:dyDescent="0.25">
      <c r="A176" s="1">
        <v>44356</v>
      </c>
      <c r="B176" s="39">
        <v>-3.2620566000000002</v>
      </c>
      <c r="C176" s="39">
        <v>10.399755000000001</v>
      </c>
      <c r="D176" s="39">
        <v>1.505628</v>
      </c>
      <c r="E176" s="39">
        <v>0.33009919999999998</v>
      </c>
      <c r="F176" s="39">
        <v>1.8357272</v>
      </c>
      <c r="G176" s="39">
        <v>4.8032999999999999E-3</v>
      </c>
      <c r="H176" s="39">
        <v>5.0929805000000004</v>
      </c>
      <c r="I176" s="39">
        <v>5.0977838000000002</v>
      </c>
      <c r="J176" s="39">
        <v>9.1756799999999999E-2</v>
      </c>
      <c r="K176" s="39">
        <v>5.2102143999999999</v>
      </c>
      <c r="L176" s="39">
        <v>5.3019711999999997</v>
      </c>
      <c r="M176" s="3">
        <v>7745</v>
      </c>
      <c r="N176" s="3">
        <v>1258</v>
      </c>
      <c r="O176" s="3">
        <v>9003</v>
      </c>
      <c r="P176" s="3">
        <v>81</v>
      </c>
      <c r="Q176" s="3">
        <v>85885</v>
      </c>
      <c r="R176" s="3">
        <v>85966</v>
      </c>
      <c r="S176" s="3">
        <v>472</v>
      </c>
      <c r="T176" s="3">
        <v>19856</v>
      </c>
      <c r="U176" s="3">
        <v>20328</v>
      </c>
      <c r="X176" s="29">
        <f t="shared" si="121"/>
        <v>-3.2620566000000002</v>
      </c>
      <c r="Z176" s="29">
        <f t="shared" si="122"/>
        <v>10.399754999999999</v>
      </c>
      <c r="AB176" s="43">
        <v>2.2999999999999998</v>
      </c>
      <c r="AC176" s="37">
        <v>3.2387000000000001</v>
      </c>
      <c r="AD176" s="37">
        <v>2.1941999999999999</v>
      </c>
      <c r="AE176" s="37">
        <v>1.0445</v>
      </c>
      <c r="AF176" s="39"/>
      <c r="AG176" s="39"/>
      <c r="AH176" s="39">
        <f t="shared" si="117"/>
        <v>0.57575807999999995</v>
      </c>
      <c r="AI176" s="39">
        <f t="shared" si="118"/>
        <v>0.2030508</v>
      </c>
      <c r="AJ176" s="37">
        <v>9.2100000000000001E-2</v>
      </c>
      <c r="AK176" s="37">
        <v>5.45E-2</v>
      </c>
      <c r="AL176" s="37">
        <v>3.7600000000000001E-2</v>
      </c>
      <c r="AM176" s="13"/>
      <c r="AN176" s="13"/>
      <c r="AO176" s="13">
        <f t="shared" si="119"/>
        <v>1.4300800000000001E-2</v>
      </c>
      <c r="AP176" s="13">
        <f t="shared" si="120"/>
        <v>7.3094400000000004E-3</v>
      </c>
      <c r="AQ176" s="79">
        <v>58504</v>
      </c>
      <c r="AR176" s="123">
        <f t="shared" si="114"/>
        <v>0</v>
      </c>
      <c r="AS176" s="128">
        <v>324</v>
      </c>
      <c r="AT176" s="129">
        <v>17.899999999999999</v>
      </c>
      <c r="AU176" s="129">
        <v>6.1</v>
      </c>
    </row>
    <row r="177" spans="1:47" x14ac:dyDescent="0.25">
      <c r="A177" s="1">
        <v>44357</v>
      </c>
      <c r="B177" s="39">
        <v>-4.1864815999999996</v>
      </c>
      <c r="C177" s="39">
        <v>16.6922192</v>
      </c>
      <c r="D177" s="39">
        <v>1.6965288000000001</v>
      </c>
      <c r="E177" s="39">
        <v>0.593024</v>
      </c>
      <c r="F177" s="39">
        <v>2.2895528000000001</v>
      </c>
      <c r="G177" s="39">
        <v>3.4097500000000003E-2</v>
      </c>
      <c r="H177" s="39">
        <v>6.4419369</v>
      </c>
      <c r="I177" s="39">
        <v>6.4760343999999996</v>
      </c>
      <c r="J177" s="39">
        <v>0.13005359999999999</v>
      </c>
      <c r="K177" s="39">
        <v>10.086131200000001</v>
      </c>
      <c r="L177" s="39">
        <v>10.216184800000001</v>
      </c>
      <c r="M177" s="3">
        <v>8727</v>
      </c>
      <c r="N177" s="3">
        <v>2260</v>
      </c>
      <c r="O177" s="3">
        <v>10987</v>
      </c>
      <c r="P177" s="3">
        <v>575</v>
      </c>
      <c r="Q177" s="3">
        <v>108633</v>
      </c>
      <c r="R177" s="3">
        <v>109208</v>
      </c>
      <c r="S177" s="3">
        <v>669</v>
      </c>
      <c r="T177" s="3">
        <v>38438</v>
      </c>
      <c r="U177" s="3">
        <v>39107</v>
      </c>
      <c r="X177" s="29">
        <f t="shared" si="121"/>
        <v>-4.1864815999999996</v>
      </c>
      <c r="Z177" s="29">
        <f t="shared" si="122"/>
        <v>16.6922192</v>
      </c>
      <c r="AB177" s="43">
        <v>4.1399999999999997</v>
      </c>
      <c r="AC177" s="37">
        <v>3.1968000000000001</v>
      </c>
      <c r="AD177" s="37">
        <v>2.2967</v>
      </c>
      <c r="AE177" s="37">
        <v>0.90010000000000001</v>
      </c>
      <c r="AF177" s="39"/>
      <c r="AG177" s="39"/>
      <c r="AH177" s="39">
        <f t="shared" si="117"/>
        <v>0.60265407999999998</v>
      </c>
      <c r="AI177" s="39">
        <f t="shared" si="118"/>
        <v>0.17497944000000001</v>
      </c>
      <c r="AJ177" s="37">
        <v>20.722799999999999</v>
      </c>
      <c r="AK177" s="37">
        <v>17.236000000000001</v>
      </c>
      <c r="AL177" s="37">
        <v>3.4868000000000001</v>
      </c>
      <c r="AM177" s="13"/>
      <c r="AN177" s="13"/>
      <c r="AO177" s="13">
        <f t="shared" si="119"/>
        <v>4.5227263999999998</v>
      </c>
      <c r="AP177" s="13">
        <f t="shared" si="120"/>
        <v>0.67783392000000009</v>
      </c>
      <c r="AQ177" s="79">
        <v>58579</v>
      </c>
      <c r="AR177" s="123">
        <f t="shared" ref="AR177:AR240" si="123">AQ177-AQ176</f>
        <v>75</v>
      </c>
      <c r="AS177" s="130">
        <v>716</v>
      </c>
      <c r="AT177" s="131">
        <v>19.100000000000001</v>
      </c>
      <c r="AU177" s="131">
        <v>7.9</v>
      </c>
    </row>
    <row r="178" spans="1:47" x14ac:dyDescent="0.25">
      <c r="A178" s="1">
        <v>44358</v>
      </c>
      <c r="B178" s="39">
        <v>-5.1611722000000002</v>
      </c>
      <c r="C178" s="39">
        <v>17.283975399999999</v>
      </c>
      <c r="D178" s="39">
        <v>1.4268959999999999</v>
      </c>
      <c r="E178" s="39">
        <v>0.2894272</v>
      </c>
      <c r="F178" s="39">
        <v>1.7163231999999999</v>
      </c>
      <c r="G178" s="39">
        <v>4.6076100000000002E-2</v>
      </c>
      <c r="H178" s="39">
        <v>6.8314193000000003</v>
      </c>
      <c r="I178" s="39">
        <v>6.8774953999999999</v>
      </c>
      <c r="J178" s="39">
        <v>0.10964160000000001</v>
      </c>
      <c r="K178" s="39">
        <v>10.2968384</v>
      </c>
      <c r="L178" s="39">
        <v>10.40648</v>
      </c>
      <c r="M178" s="3">
        <v>7340</v>
      </c>
      <c r="N178" s="3">
        <v>1103</v>
      </c>
      <c r="O178" s="3">
        <v>8443</v>
      </c>
      <c r="P178" s="3">
        <v>777</v>
      </c>
      <c r="Q178" s="3">
        <v>115201</v>
      </c>
      <c r="R178" s="3">
        <v>115978</v>
      </c>
      <c r="S178" s="3">
        <v>564</v>
      </c>
      <c r="T178" s="3">
        <v>39241</v>
      </c>
      <c r="U178" s="3">
        <v>39805</v>
      </c>
      <c r="X178" s="29">
        <f t="shared" si="121"/>
        <v>-5.1611722000000002</v>
      </c>
      <c r="Z178" s="29">
        <f t="shared" si="122"/>
        <v>17.283975399999999</v>
      </c>
      <c r="AB178" s="43">
        <v>2.81</v>
      </c>
      <c r="AC178" s="37">
        <v>4.7952000000000004</v>
      </c>
      <c r="AD178" s="37">
        <v>0.14199999999999999</v>
      </c>
      <c r="AE178" s="37">
        <v>4.6532</v>
      </c>
      <c r="AF178" s="39"/>
      <c r="AG178" s="39"/>
      <c r="AH178" s="39">
        <f t="shared" si="117"/>
        <v>3.7260799999999997E-2</v>
      </c>
      <c r="AI178" s="39">
        <f t="shared" si="118"/>
        <v>0.90458207999999996</v>
      </c>
      <c r="AJ178" s="37">
        <v>21.02</v>
      </c>
      <c r="AK178" s="37">
        <v>20.9819</v>
      </c>
      <c r="AL178" s="37">
        <v>3.8100000000000002E-2</v>
      </c>
      <c r="AM178" s="13"/>
      <c r="AN178" s="13"/>
      <c r="AO178" s="13">
        <f t="shared" si="119"/>
        <v>5.5056505599999994</v>
      </c>
      <c r="AP178" s="13">
        <f t="shared" si="120"/>
        <v>7.4066400000000008E-3</v>
      </c>
      <c r="AQ178" s="79">
        <v>58678</v>
      </c>
      <c r="AR178" s="123">
        <f t="shared" si="123"/>
        <v>99</v>
      </c>
      <c r="AS178" s="130">
        <v>796</v>
      </c>
      <c r="AT178" s="131">
        <v>20.5</v>
      </c>
      <c r="AU178" s="131">
        <v>9</v>
      </c>
    </row>
    <row r="179" spans="1:47" x14ac:dyDescent="0.25">
      <c r="A179" s="1">
        <v>44359</v>
      </c>
      <c r="B179" s="39">
        <v>-4.5437766999999996</v>
      </c>
      <c r="C179" s="39">
        <v>14.2034839</v>
      </c>
      <c r="D179" s="39">
        <v>2.1512304000000002</v>
      </c>
      <c r="E179" s="39">
        <v>0.15953919999999999</v>
      </c>
      <c r="F179" s="39">
        <v>2.3107696</v>
      </c>
      <c r="G179" s="39">
        <v>5.6335000000000003E-2</v>
      </c>
      <c r="H179" s="39">
        <v>6.7982113000000002</v>
      </c>
      <c r="I179" s="39">
        <v>6.8545463</v>
      </c>
      <c r="J179" s="39">
        <v>0.1143072</v>
      </c>
      <c r="K179" s="39">
        <v>7.2346304000000003</v>
      </c>
      <c r="L179" s="39">
        <v>7.3489376000000002</v>
      </c>
      <c r="M179" s="3">
        <v>11066</v>
      </c>
      <c r="N179" s="3">
        <v>608</v>
      </c>
      <c r="O179" s="3">
        <v>11674</v>
      </c>
      <c r="P179" s="3">
        <v>950</v>
      </c>
      <c r="Q179" s="3">
        <v>114641</v>
      </c>
      <c r="R179" s="3">
        <v>115591</v>
      </c>
      <c r="S179" s="3">
        <v>588</v>
      </c>
      <c r="T179" s="3">
        <v>27571</v>
      </c>
      <c r="U179" s="3">
        <v>28159</v>
      </c>
      <c r="X179" s="29">
        <f t="shared" si="121"/>
        <v>-4.5437767000000004</v>
      </c>
      <c r="Z179" s="29">
        <f t="shared" si="122"/>
        <v>14.2034839</v>
      </c>
      <c r="AB179" s="43">
        <v>4.22</v>
      </c>
      <c r="AC179" s="37">
        <v>2.2368000000000001</v>
      </c>
      <c r="AD179" s="37">
        <v>2.1347</v>
      </c>
      <c r="AE179" s="37">
        <v>0.1021</v>
      </c>
      <c r="AF179" s="39"/>
      <c r="AG179" s="39"/>
      <c r="AH179" s="39">
        <f t="shared" si="117"/>
        <v>0.56014527999999997</v>
      </c>
      <c r="AI179" s="39">
        <f t="shared" si="118"/>
        <v>1.9848240000000003E-2</v>
      </c>
      <c r="AJ179" s="37">
        <v>6.3655999999999997</v>
      </c>
      <c r="AK179" s="37">
        <v>6.3274999999999997</v>
      </c>
      <c r="AL179" s="37">
        <v>3.8100000000000002E-2</v>
      </c>
      <c r="AM179" s="13"/>
      <c r="AN179" s="13"/>
      <c r="AO179" s="13">
        <f t="shared" si="119"/>
        <v>1.6603359999999998</v>
      </c>
      <c r="AP179" s="13">
        <f t="shared" si="120"/>
        <v>7.4066400000000008E-3</v>
      </c>
      <c r="AQ179" s="79">
        <v>58698</v>
      </c>
      <c r="AR179" s="123">
        <f t="shared" si="123"/>
        <v>20</v>
      </c>
      <c r="AS179" s="128">
        <v>804</v>
      </c>
      <c r="AT179" s="129">
        <v>20.7</v>
      </c>
      <c r="AU179" s="129">
        <v>10.4</v>
      </c>
    </row>
    <row r="180" spans="1:47" x14ac:dyDescent="0.25">
      <c r="A180" s="1">
        <v>44360</v>
      </c>
      <c r="B180" s="39">
        <v>-4.8540101</v>
      </c>
      <c r="C180" s="39">
        <v>14.5623989</v>
      </c>
      <c r="D180" s="39">
        <v>2.49804</v>
      </c>
      <c r="E180" s="39">
        <v>0.67699200000000004</v>
      </c>
      <c r="F180" s="39">
        <v>3.1750319999999999</v>
      </c>
      <c r="G180" s="39">
        <v>5.5564099999999998E-2</v>
      </c>
      <c r="H180" s="39">
        <v>7.9734780000000001</v>
      </c>
      <c r="I180" s="39">
        <v>8.0290420999999998</v>
      </c>
      <c r="J180" s="39">
        <v>9.6422400000000005E-2</v>
      </c>
      <c r="K180" s="39">
        <v>6.4369344000000002</v>
      </c>
      <c r="L180" s="39">
        <v>6.5333568</v>
      </c>
      <c r="M180" s="3">
        <v>12850</v>
      </c>
      <c r="N180" s="3">
        <v>2580</v>
      </c>
      <c r="O180" s="3">
        <v>15430</v>
      </c>
      <c r="P180" s="3">
        <v>937</v>
      </c>
      <c r="Q180" s="3">
        <v>134460</v>
      </c>
      <c r="R180" s="3">
        <v>135397</v>
      </c>
      <c r="S180" s="3">
        <v>496</v>
      </c>
      <c r="T180" s="3">
        <v>24531</v>
      </c>
      <c r="U180" s="3">
        <v>25027</v>
      </c>
      <c r="X180" s="29">
        <f t="shared" si="121"/>
        <v>-4.8540101</v>
      </c>
      <c r="Z180" s="29">
        <f t="shared" si="122"/>
        <v>14.5623989</v>
      </c>
      <c r="AB180" s="43">
        <v>6.07</v>
      </c>
      <c r="AC180" s="37">
        <v>6.0705</v>
      </c>
      <c r="AD180" s="37">
        <v>2.9784000000000002</v>
      </c>
      <c r="AE180" s="37">
        <v>3.0920999999999998</v>
      </c>
      <c r="AF180" s="39"/>
      <c r="AG180" s="39"/>
      <c r="AH180" s="39">
        <f t="shared" si="117"/>
        <v>0.78153216000000003</v>
      </c>
      <c r="AI180" s="39">
        <f t="shared" si="118"/>
        <v>0.60110424000000007</v>
      </c>
      <c r="AJ180" s="37">
        <v>0.25059999999999999</v>
      </c>
      <c r="AK180" s="37">
        <v>0.21160000000000001</v>
      </c>
      <c r="AL180" s="37">
        <v>3.9E-2</v>
      </c>
      <c r="AM180" s="13"/>
      <c r="AN180" s="13"/>
      <c r="AO180" s="13">
        <f t="shared" si="119"/>
        <v>5.5523839999999998E-2</v>
      </c>
      <c r="AP180" s="13">
        <f t="shared" si="120"/>
        <v>7.5816000000000008E-3</v>
      </c>
      <c r="AQ180" s="79">
        <v>58698</v>
      </c>
      <c r="AR180" s="123">
        <f t="shared" si="123"/>
        <v>0</v>
      </c>
      <c r="AS180" s="128">
        <v>838</v>
      </c>
      <c r="AT180" s="129">
        <v>20.8</v>
      </c>
      <c r="AU180" s="129">
        <v>11.2</v>
      </c>
    </row>
    <row r="181" spans="1:47" x14ac:dyDescent="0.25">
      <c r="A181" s="1">
        <v>44361</v>
      </c>
      <c r="B181" s="39">
        <v>-5.4025353999999997</v>
      </c>
      <c r="C181" s="39">
        <v>16.392149799999999</v>
      </c>
      <c r="D181" s="39">
        <v>2.083968</v>
      </c>
      <c r="E181" s="39">
        <v>0.1519296</v>
      </c>
      <c r="F181" s="39">
        <v>2.2358975999999999</v>
      </c>
      <c r="G181" s="39">
        <v>3.9731000000000002E-2</v>
      </c>
      <c r="H181" s="39">
        <v>7.5987020000000003</v>
      </c>
      <c r="I181" s="39">
        <v>7.638433</v>
      </c>
      <c r="J181" s="39">
        <v>0.1551312</v>
      </c>
      <c r="K181" s="39">
        <v>8.5985855999999998</v>
      </c>
      <c r="L181" s="39">
        <v>8.7537167999999994</v>
      </c>
      <c r="M181" s="3">
        <v>10720</v>
      </c>
      <c r="N181" s="3">
        <v>579</v>
      </c>
      <c r="O181" s="3">
        <v>11299</v>
      </c>
      <c r="P181" s="3">
        <v>670</v>
      </c>
      <c r="Q181" s="3">
        <v>128140</v>
      </c>
      <c r="R181" s="3">
        <v>128810</v>
      </c>
      <c r="S181" s="3">
        <v>798</v>
      </c>
      <c r="T181" s="3">
        <v>32769</v>
      </c>
      <c r="U181" s="3">
        <v>33567</v>
      </c>
      <c r="X181" s="29">
        <f t="shared" si="121"/>
        <v>-5.4025353999999997</v>
      </c>
      <c r="Z181" s="29">
        <f t="shared" si="122"/>
        <v>16.392149799999999</v>
      </c>
      <c r="AB181" s="43">
        <v>1.95</v>
      </c>
      <c r="AC181" s="37">
        <v>1.9508000000000001</v>
      </c>
      <c r="AD181" s="37">
        <v>1.849</v>
      </c>
      <c r="AE181" s="37">
        <v>0.1018</v>
      </c>
      <c r="AF181" s="39"/>
      <c r="AG181" s="39"/>
      <c r="AH181" s="39">
        <f t="shared" si="117"/>
        <v>0.48517759999999993</v>
      </c>
      <c r="AI181" s="39">
        <f t="shared" si="118"/>
        <v>1.9789920000000003E-2</v>
      </c>
      <c r="AJ181" s="37">
        <v>7.9161000000000001</v>
      </c>
      <c r="AK181" s="37">
        <v>7.8761000000000001</v>
      </c>
      <c r="AL181" s="37">
        <v>0.04</v>
      </c>
      <c r="AM181" s="13"/>
      <c r="AN181" s="13"/>
      <c r="AO181" s="13">
        <f t="shared" si="119"/>
        <v>2.0666886399999997</v>
      </c>
      <c r="AP181" s="13">
        <f t="shared" si="120"/>
        <v>7.7760000000000008E-3</v>
      </c>
      <c r="AQ181" s="79">
        <v>58729</v>
      </c>
      <c r="AR181" s="123">
        <f t="shared" si="123"/>
        <v>31</v>
      </c>
      <c r="AS181" s="128">
        <v>840</v>
      </c>
      <c r="AT181" s="129">
        <v>21.3</v>
      </c>
      <c r="AU181" s="129">
        <v>10.1</v>
      </c>
    </row>
    <row r="182" spans="1:47" x14ac:dyDescent="0.25">
      <c r="A182" s="1">
        <v>44362</v>
      </c>
      <c r="B182" s="39">
        <v>-5.3641103000000001</v>
      </c>
      <c r="C182" s="39">
        <v>14.196672700000001</v>
      </c>
      <c r="D182" s="39">
        <v>1.7011944000000001</v>
      </c>
      <c r="E182" s="39">
        <v>0.18394240000000001</v>
      </c>
      <c r="F182" s="39">
        <v>1.8851367999999999</v>
      </c>
      <c r="G182" s="39">
        <v>5.6750099999999998E-2</v>
      </c>
      <c r="H182" s="39">
        <v>7.1924970000000004</v>
      </c>
      <c r="I182" s="39">
        <v>7.2492470999999998</v>
      </c>
      <c r="J182" s="39">
        <v>0.10692</v>
      </c>
      <c r="K182" s="39">
        <v>6.8405056000000002</v>
      </c>
      <c r="L182" s="39">
        <v>6.9474255999999999</v>
      </c>
      <c r="M182" s="3">
        <v>8751</v>
      </c>
      <c r="N182" s="3">
        <v>701</v>
      </c>
      <c r="O182" s="3">
        <v>9452</v>
      </c>
      <c r="P182" s="3">
        <v>957</v>
      </c>
      <c r="Q182" s="3">
        <v>121290</v>
      </c>
      <c r="R182" s="3">
        <v>122247</v>
      </c>
      <c r="S182" s="3">
        <v>550</v>
      </c>
      <c r="T182" s="3">
        <v>26069</v>
      </c>
      <c r="U182" s="3">
        <v>26619</v>
      </c>
      <c r="X182" s="29">
        <f t="shared" si="121"/>
        <v>-5.3641103000000001</v>
      </c>
      <c r="Z182" s="29">
        <f t="shared" si="122"/>
        <v>14.196672700000001</v>
      </c>
      <c r="AB182" s="43">
        <v>2.21</v>
      </c>
      <c r="AC182" s="37">
        <v>2.2130999999999998</v>
      </c>
      <c r="AD182" s="37">
        <v>0.13650000000000001</v>
      </c>
      <c r="AE182" s="37">
        <v>2.0766</v>
      </c>
      <c r="AF182" s="39"/>
      <c r="AG182" s="39"/>
      <c r="AH182" s="39">
        <f t="shared" si="117"/>
        <v>3.5817599999999998E-2</v>
      </c>
      <c r="AI182" s="39">
        <f t="shared" si="118"/>
        <v>0.40369104</v>
      </c>
      <c r="AJ182" s="37">
        <v>10.2445</v>
      </c>
      <c r="AK182" s="37">
        <v>10.206099999999999</v>
      </c>
      <c r="AL182" s="37">
        <v>3.8399999999999997E-2</v>
      </c>
      <c r="AM182" s="13"/>
      <c r="AN182" s="13"/>
      <c r="AO182" s="13">
        <f t="shared" si="119"/>
        <v>2.6780806399999992</v>
      </c>
      <c r="AP182" s="13">
        <f t="shared" si="120"/>
        <v>7.4649599999999997E-3</v>
      </c>
      <c r="AQ182" s="79">
        <v>58771</v>
      </c>
      <c r="AR182" s="123">
        <f t="shared" si="123"/>
        <v>42</v>
      </c>
      <c r="AS182" s="128">
        <v>822</v>
      </c>
      <c r="AT182" s="129">
        <v>21.5</v>
      </c>
      <c r="AU182" s="129">
        <v>4.3</v>
      </c>
    </row>
    <row r="183" spans="1:47" x14ac:dyDescent="0.25">
      <c r="A183" s="1">
        <v>44363</v>
      </c>
      <c r="B183" s="39">
        <v>-5.8636982</v>
      </c>
      <c r="C183" s="39">
        <v>14.837823800000001</v>
      </c>
      <c r="D183" s="39">
        <v>1.225692</v>
      </c>
      <c r="E183" s="39">
        <v>0.26843519999999998</v>
      </c>
      <c r="F183" s="39">
        <v>1.4941272000000001</v>
      </c>
      <c r="G183" s="39">
        <v>4.73214E-2</v>
      </c>
      <c r="H183" s="39">
        <v>7.3105039999999999</v>
      </c>
      <c r="I183" s="39">
        <v>7.3578254000000003</v>
      </c>
      <c r="J183" s="39">
        <v>9.3700800000000001E-2</v>
      </c>
      <c r="K183" s="39">
        <v>7.3862975999999998</v>
      </c>
      <c r="L183" s="39">
        <v>7.4799984000000004</v>
      </c>
      <c r="M183" s="3">
        <v>6305</v>
      </c>
      <c r="N183" s="3">
        <v>1023</v>
      </c>
      <c r="O183" s="3">
        <v>7328</v>
      </c>
      <c r="P183" s="3">
        <v>798</v>
      </c>
      <c r="Q183" s="3">
        <v>123280</v>
      </c>
      <c r="R183" s="3">
        <v>124078</v>
      </c>
      <c r="S183" s="3">
        <v>482</v>
      </c>
      <c r="T183" s="3">
        <v>28149</v>
      </c>
      <c r="U183" s="3">
        <v>28631</v>
      </c>
      <c r="X183" s="29">
        <f t="shared" si="121"/>
        <v>-5.8636982</v>
      </c>
      <c r="Z183" s="29">
        <f t="shared" si="122"/>
        <v>14.837823800000001</v>
      </c>
      <c r="AB183" s="43">
        <v>0.23200000000000001</v>
      </c>
      <c r="AC183" s="37">
        <v>0.2321</v>
      </c>
      <c r="AD183" s="37">
        <v>0.1336</v>
      </c>
      <c r="AE183" s="37">
        <v>9.8500000000000004E-2</v>
      </c>
      <c r="AF183" s="39"/>
      <c r="AG183" s="39"/>
      <c r="AH183" s="39">
        <f t="shared" si="117"/>
        <v>3.505664E-2</v>
      </c>
      <c r="AI183" s="39">
        <f t="shared" si="118"/>
        <v>1.9148399999999999E-2</v>
      </c>
      <c r="AJ183" s="37">
        <v>13.1942</v>
      </c>
      <c r="AK183" s="37">
        <v>13.157</v>
      </c>
      <c r="AL183" s="37">
        <v>3.7199999999999997E-2</v>
      </c>
      <c r="AM183" s="13"/>
      <c r="AN183" s="13"/>
      <c r="AO183" s="13">
        <f t="shared" si="119"/>
        <v>3.4523967999999998</v>
      </c>
      <c r="AP183" s="13">
        <f t="shared" si="120"/>
        <v>7.2316800000000007E-3</v>
      </c>
      <c r="AQ183" s="79">
        <v>58868</v>
      </c>
      <c r="AR183" s="123">
        <f t="shared" si="123"/>
        <v>97</v>
      </c>
      <c r="AS183" s="128">
        <v>811</v>
      </c>
      <c r="AT183" s="129">
        <v>22.4</v>
      </c>
      <c r="AU183" s="129">
        <v>4.3</v>
      </c>
    </row>
    <row r="184" spans="1:47" x14ac:dyDescent="0.25">
      <c r="A184" s="1">
        <v>44364</v>
      </c>
      <c r="B184" s="39">
        <v>-4.5154304999999999</v>
      </c>
      <c r="C184" s="39">
        <v>17.423681699999999</v>
      </c>
      <c r="D184" s="39">
        <v>1.2398832</v>
      </c>
      <c r="E184" s="39">
        <v>0.11781759999999999</v>
      </c>
      <c r="F184" s="39">
        <v>1.3577007999999999</v>
      </c>
      <c r="G184" s="39">
        <v>1.2097200000000001E-2</v>
      </c>
      <c r="H184" s="39">
        <v>5.8610341000000004</v>
      </c>
      <c r="I184" s="39">
        <v>5.8731312999999998</v>
      </c>
      <c r="J184" s="39">
        <v>8.7868799999999997E-2</v>
      </c>
      <c r="K184" s="39">
        <v>11.4626816</v>
      </c>
      <c r="L184" s="39">
        <v>11.550550400000001</v>
      </c>
      <c r="M184" s="3">
        <v>6378</v>
      </c>
      <c r="N184" s="3">
        <v>449</v>
      </c>
      <c r="O184" s="3">
        <v>6827</v>
      </c>
      <c r="P184" s="3">
        <v>204</v>
      </c>
      <c r="Q184" s="3">
        <v>98837</v>
      </c>
      <c r="R184" s="3">
        <v>99041</v>
      </c>
      <c r="S184" s="3">
        <v>452</v>
      </c>
      <c r="T184" s="3">
        <v>43684</v>
      </c>
      <c r="U184" s="3">
        <v>44136</v>
      </c>
      <c r="X184" s="29">
        <f t="shared" si="121"/>
        <v>-4.5154304999999999</v>
      </c>
      <c r="Z184" s="29">
        <f t="shared" si="122"/>
        <v>17.423681699999999</v>
      </c>
      <c r="AB184" s="43">
        <v>3.45</v>
      </c>
      <c r="AC184" s="37">
        <v>3.4502999999999999</v>
      </c>
      <c r="AD184" s="37">
        <v>3.3511000000000002</v>
      </c>
      <c r="AE184" s="37">
        <v>9.9199999999999997E-2</v>
      </c>
      <c r="AF184" s="39"/>
      <c r="AG184" s="39"/>
      <c r="AH184" s="39">
        <f t="shared" si="117"/>
        <v>0.87932863999999999</v>
      </c>
      <c r="AI184" s="39">
        <f t="shared" si="118"/>
        <v>1.9284480000000003E-2</v>
      </c>
      <c r="AJ184" s="37">
        <v>25.761299999999999</v>
      </c>
      <c r="AK184" s="37">
        <v>25.724</v>
      </c>
      <c r="AL184" s="37">
        <v>3.73E-2</v>
      </c>
      <c r="AM184" s="13"/>
      <c r="AN184" s="13"/>
      <c r="AO184" s="13">
        <f t="shared" si="119"/>
        <v>6.7499775999999994</v>
      </c>
      <c r="AP184" s="13">
        <f t="shared" si="120"/>
        <v>7.2511200000000007E-3</v>
      </c>
      <c r="AQ184" s="79">
        <v>58954</v>
      </c>
      <c r="AR184" s="123">
        <f t="shared" si="123"/>
        <v>86</v>
      </c>
      <c r="AS184" s="130">
        <v>735</v>
      </c>
      <c r="AT184" s="131">
        <v>23.8</v>
      </c>
      <c r="AU184" s="131">
        <v>7.6</v>
      </c>
    </row>
    <row r="185" spans="1:47" x14ac:dyDescent="0.25">
      <c r="A185" s="1">
        <v>44365</v>
      </c>
      <c r="B185" s="39">
        <v>-1.4534864999999999</v>
      </c>
      <c r="C185" s="39">
        <v>12.6241249</v>
      </c>
      <c r="D185" s="39">
        <v>1.5470352000000001</v>
      </c>
      <c r="E185" s="39">
        <v>2.5946112000000001</v>
      </c>
      <c r="F185" s="39">
        <v>4.1416464</v>
      </c>
      <c r="G185" s="39">
        <v>9.1915E-3</v>
      </c>
      <c r="H185" s="39">
        <v>5.5859414000000003</v>
      </c>
      <c r="I185" s="39">
        <v>5.5951329000000003</v>
      </c>
      <c r="J185" s="39">
        <v>0.163296</v>
      </c>
      <c r="K185" s="39">
        <v>6.8656959999999998</v>
      </c>
      <c r="L185" s="39">
        <v>7.0289919999999997</v>
      </c>
      <c r="M185" s="3">
        <v>7958</v>
      </c>
      <c r="N185" s="3">
        <v>9888</v>
      </c>
      <c r="O185" s="3">
        <v>17846</v>
      </c>
      <c r="P185" s="3">
        <v>155</v>
      </c>
      <c r="Q185" s="3">
        <v>94198</v>
      </c>
      <c r="R185" s="3">
        <v>94353</v>
      </c>
      <c r="S185" s="3">
        <v>840</v>
      </c>
      <c r="T185" s="3">
        <v>26165</v>
      </c>
      <c r="U185" s="3">
        <v>27005</v>
      </c>
      <c r="X185" s="29">
        <f t="shared" si="121"/>
        <v>-1.4534865000000003</v>
      </c>
      <c r="Z185" s="29">
        <f t="shared" si="122"/>
        <v>12.6241249</v>
      </c>
      <c r="AB185" s="43">
        <v>2.83</v>
      </c>
      <c r="AC185" s="37">
        <v>2.8256000000000001</v>
      </c>
      <c r="AD185" s="37">
        <v>1.2770999999999999</v>
      </c>
      <c r="AE185" s="37">
        <v>1.5485</v>
      </c>
      <c r="AF185" s="39"/>
      <c r="AG185" s="39"/>
      <c r="AH185" s="39">
        <f t="shared" si="117"/>
        <v>0.33511103999999997</v>
      </c>
      <c r="AI185" s="39">
        <f t="shared" si="118"/>
        <v>0.30102840000000003</v>
      </c>
      <c r="AJ185" s="37">
        <v>20.276800000000001</v>
      </c>
      <c r="AK185" s="37">
        <v>20.239699999999999</v>
      </c>
      <c r="AL185" s="37">
        <v>3.7100000000000001E-2</v>
      </c>
      <c r="AM185" s="13"/>
      <c r="AN185" s="13"/>
      <c r="AO185" s="13">
        <f t="shared" si="119"/>
        <v>5.3108972799999989</v>
      </c>
      <c r="AP185" s="13">
        <f t="shared" si="120"/>
        <v>7.2122400000000008E-3</v>
      </c>
      <c r="AQ185" s="79">
        <v>59064</v>
      </c>
      <c r="AR185" s="123">
        <f t="shared" si="123"/>
        <v>110</v>
      </c>
      <c r="AS185" s="130">
        <v>521</v>
      </c>
      <c r="AT185" s="131">
        <v>22.9</v>
      </c>
      <c r="AU185" s="131">
        <v>6.1</v>
      </c>
    </row>
    <row r="186" spans="1:47" x14ac:dyDescent="0.25">
      <c r="A186" s="1">
        <v>44366</v>
      </c>
      <c r="B186" s="39">
        <v>-4.5831656000000001</v>
      </c>
      <c r="C186" s="39">
        <v>12.710279999999999</v>
      </c>
      <c r="D186" s="39">
        <v>1.1881728</v>
      </c>
      <c r="E186" s="39">
        <v>0.1553408</v>
      </c>
      <c r="F186" s="39">
        <v>1.3435136000000001</v>
      </c>
      <c r="G186" s="39">
        <v>2.6862899999999999E-2</v>
      </c>
      <c r="H186" s="39">
        <v>5.8998163000000003</v>
      </c>
      <c r="I186" s="39">
        <v>5.9266791999999997</v>
      </c>
      <c r="J186" s="39">
        <v>0.10866960000000001</v>
      </c>
      <c r="K186" s="39">
        <v>6.6749311999999996</v>
      </c>
      <c r="L186" s="39">
        <v>6.7836008000000003</v>
      </c>
      <c r="M186" s="3">
        <v>6112</v>
      </c>
      <c r="N186" s="3">
        <v>592</v>
      </c>
      <c r="O186" s="3">
        <v>6704</v>
      </c>
      <c r="P186" s="3">
        <v>453</v>
      </c>
      <c r="Q186" s="3">
        <v>99491</v>
      </c>
      <c r="R186" s="3">
        <v>99944</v>
      </c>
      <c r="S186" s="3">
        <v>559</v>
      </c>
      <c r="T186" s="3">
        <v>25438</v>
      </c>
      <c r="U186" s="3">
        <v>25997</v>
      </c>
      <c r="X186" s="29">
        <f t="shared" si="121"/>
        <v>-4.5831655999999992</v>
      </c>
      <c r="Z186" s="29">
        <f t="shared" si="122"/>
        <v>12.710280000000001</v>
      </c>
      <c r="AB186" s="43">
        <v>1.42</v>
      </c>
      <c r="AC186" s="37">
        <v>3.5613000000000001</v>
      </c>
      <c r="AD186" s="37">
        <v>1.3160000000000001</v>
      </c>
      <c r="AE186" s="37">
        <v>2.2452999999999999</v>
      </c>
      <c r="AF186" s="39"/>
      <c r="AG186" s="39"/>
      <c r="AH186" s="39">
        <f t="shared" si="117"/>
        <v>0.34531840000000003</v>
      </c>
      <c r="AI186" s="39">
        <f t="shared" si="118"/>
        <v>0.43648631999999998</v>
      </c>
      <c r="AJ186" s="37">
        <v>11.0029</v>
      </c>
      <c r="AK186" s="37">
        <v>10.457000000000001</v>
      </c>
      <c r="AL186" s="37">
        <v>0.54590000000000005</v>
      </c>
      <c r="AM186" s="13"/>
      <c r="AN186" s="13"/>
      <c r="AO186" s="13">
        <f t="shared" si="119"/>
        <v>2.7439168</v>
      </c>
      <c r="AP186" s="13">
        <f t="shared" si="120"/>
        <v>0.10612296000000003</v>
      </c>
      <c r="AQ186" s="79">
        <v>59123</v>
      </c>
      <c r="AR186" s="123">
        <f t="shared" si="123"/>
        <v>59</v>
      </c>
      <c r="AS186" s="128">
        <v>564</v>
      </c>
      <c r="AT186" s="129">
        <v>23.4</v>
      </c>
      <c r="AU186" s="129">
        <v>4.3</v>
      </c>
    </row>
    <row r="187" spans="1:47" x14ac:dyDescent="0.25">
      <c r="A187" s="1">
        <v>44367</v>
      </c>
      <c r="B187" s="39">
        <v>3.1484922000000002</v>
      </c>
      <c r="C187" s="39">
        <v>11.616467</v>
      </c>
      <c r="D187" s="39">
        <v>1.8672120000000001</v>
      </c>
      <c r="E187" s="39">
        <v>3.2755391999999999</v>
      </c>
      <c r="F187" s="39">
        <v>5.1427512000000002</v>
      </c>
      <c r="G187" s="39">
        <v>0</v>
      </c>
      <c r="H187" s="39">
        <v>1.994259</v>
      </c>
      <c r="I187" s="39">
        <v>1.994259</v>
      </c>
      <c r="J187" s="39">
        <v>0</v>
      </c>
      <c r="K187" s="39">
        <v>9.6222080000000005</v>
      </c>
      <c r="L187" s="39">
        <v>9.6222080000000005</v>
      </c>
      <c r="M187" s="3">
        <v>9605</v>
      </c>
      <c r="N187" s="3">
        <v>12483</v>
      </c>
      <c r="O187" s="3">
        <v>22088</v>
      </c>
      <c r="P187" s="3">
        <v>0</v>
      </c>
      <c r="Q187" s="3">
        <v>33630</v>
      </c>
      <c r="R187" s="3">
        <v>33630</v>
      </c>
      <c r="S187" s="3">
        <v>0</v>
      </c>
      <c r="T187" s="3">
        <v>36670</v>
      </c>
      <c r="U187" s="3">
        <v>36670</v>
      </c>
      <c r="X187" s="29">
        <f t="shared" si="121"/>
        <v>3.1484922000000002</v>
      </c>
      <c r="Z187" s="29">
        <f t="shared" si="122"/>
        <v>11.616467</v>
      </c>
      <c r="AB187" s="43">
        <v>4.99</v>
      </c>
      <c r="AC187" s="37">
        <v>2.8521000000000001</v>
      </c>
      <c r="AD187" s="37">
        <v>2.7498</v>
      </c>
      <c r="AE187" s="37">
        <v>0.1023</v>
      </c>
      <c r="AF187" s="39"/>
      <c r="AG187" s="39"/>
      <c r="AH187" s="39">
        <f t="shared" si="117"/>
        <v>0.72154752</v>
      </c>
      <c r="AI187" s="39">
        <f t="shared" si="118"/>
        <v>1.9887120000000001E-2</v>
      </c>
      <c r="AJ187" s="37">
        <v>26.291599999999999</v>
      </c>
      <c r="AK187" s="37">
        <v>26.253599999999999</v>
      </c>
      <c r="AL187" s="37">
        <v>3.7999999999999999E-2</v>
      </c>
      <c r="AM187" s="13"/>
      <c r="AN187" s="13"/>
      <c r="AO187" s="13">
        <f t="shared" si="119"/>
        <v>6.8889446400000001</v>
      </c>
      <c r="AP187" s="13">
        <f t="shared" si="120"/>
        <v>7.3872E-3</v>
      </c>
      <c r="AQ187" s="79">
        <v>59270</v>
      </c>
      <c r="AR187" s="123">
        <f t="shared" si="123"/>
        <v>147</v>
      </c>
      <c r="AS187" s="128">
        <v>242</v>
      </c>
      <c r="AT187" s="129">
        <v>20.5</v>
      </c>
      <c r="AU187" s="129">
        <v>9</v>
      </c>
    </row>
    <row r="188" spans="1:47" x14ac:dyDescent="0.25">
      <c r="A188" s="1">
        <v>44368</v>
      </c>
      <c r="B188" s="39">
        <v>-3.4172663999999999</v>
      </c>
      <c r="C188" s="39">
        <v>13.597844800000001</v>
      </c>
      <c r="D188" s="39">
        <v>1.2599064</v>
      </c>
      <c r="E188" s="39">
        <v>0.72055040000000004</v>
      </c>
      <c r="F188" s="39">
        <v>1.9804568</v>
      </c>
      <c r="G188" s="39">
        <v>2.9472100000000001E-2</v>
      </c>
      <c r="H188" s="39">
        <v>5.3682511000000002</v>
      </c>
      <c r="I188" s="39">
        <v>5.3977231999999997</v>
      </c>
      <c r="J188" s="39">
        <v>9.6422400000000005E-2</v>
      </c>
      <c r="K188" s="39">
        <v>8.1036991999999994</v>
      </c>
      <c r="L188" s="39">
        <v>8.2001215999999992</v>
      </c>
      <c r="M188" s="3">
        <v>6481</v>
      </c>
      <c r="N188" s="3">
        <v>2746</v>
      </c>
      <c r="O188" s="3">
        <v>9227</v>
      </c>
      <c r="P188" s="3">
        <v>497</v>
      </c>
      <c r="Q188" s="3">
        <v>90527</v>
      </c>
      <c r="R188" s="3">
        <v>91024</v>
      </c>
      <c r="S188" s="3">
        <v>496</v>
      </c>
      <c r="T188" s="3">
        <v>30883</v>
      </c>
      <c r="U188" s="3">
        <v>31379</v>
      </c>
      <c r="X188" s="29">
        <f t="shared" si="121"/>
        <v>-3.4172663999999999</v>
      </c>
      <c r="Z188" s="29">
        <f t="shared" si="122"/>
        <v>13.597844799999999</v>
      </c>
      <c r="AB188" s="43">
        <v>2.2200000000000002</v>
      </c>
      <c r="AC188" s="37">
        <v>2.2212000000000001</v>
      </c>
      <c r="AD188" s="37">
        <v>0.14269999999999999</v>
      </c>
      <c r="AE188" s="37">
        <v>2.0785</v>
      </c>
      <c r="AF188" s="39"/>
      <c r="AG188" s="39"/>
      <c r="AH188" s="39">
        <f t="shared" si="117"/>
        <v>3.7444479999999995E-2</v>
      </c>
      <c r="AI188" s="39">
        <f t="shared" si="118"/>
        <v>0.40406040000000004</v>
      </c>
      <c r="AJ188" s="37">
        <v>19.811699999999998</v>
      </c>
      <c r="AK188" s="37">
        <v>19.773900000000001</v>
      </c>
      <c r="AL188" s="37">
        <v>3.78E-2</v>
      </c>
      <c r="AM188" s="13"/>
      <c r="AN188" s="13"/>
      <c r="AO188" s="13">
        <f t="shared" si="119"/>
        <v>5.1886713599999998</v>
      </c>
      <c r="AP188" s="13">
        <f t="shared" si="120"/>
        <v>7.3483200000000002E-3</v>
      </c>
      <c r="AQ188" s="79">
        <v>59328</v>
      </c>
      <c r="AR188" s="123">
        <f t="shared" si="123"/>
        <v>58</v>
      </c>
      <c r="AS188" s="128">
        <v>417</v>
      </c>
      <c r="AT188" s="129">
        <v>18.5</v>
      </c>
      <c r="AU188" s="129">
        <v>6.1</v>
      </c>
    </row>
    <row r="189" spans="1:47" x14ac:dyDescent="0.25">
      <c r="A189" s="1">
        <v>44369</v>
      </c>
      <c r="B189" s="39">
        <v>-3.3767456999999999</v>
      </c>
      <c r="C189" s="39">
        <v>14.367448100000001</v>
      </c>
      <c r="D189" s="39">
        <v>1.7433791999999999</v>
      </c>
      <c r="E189" s="39">
        <v>0.75964799999999999</v>
      </c>
      <c r="F189" s="39">
        <v>2.5030272</v>
      </c>
      <c r="G189" s="39">
        <v>0</v>
      </c>
      <c r="H189" s="39">
        <v>5.8797728999999999</v>
      </c>
      <c r="I189" s="39">
        <v>5.8797728999999999</v>
      </c>
      <c r="J189" s="39">
        <v>4.6267200000000001E-2</v>
      </c>
      <c r="K189" s="39">
        <v>8.4414079999999991</v>
      </c>
      <c r="L189" s="39">
        <v>8.4876752</v>
      </c>
      <c r="M189" s="3">
        <v>8968</v>
      </c>
      <c r="N189" s="3">
        <v>2895</v>
      </c>
      <c r="O189" s="3">
        <v>11863</v>
      </c>
      <c r="P189" s="3">
        <v>0</v>
      </c>
      <c r="Q189" s="3">
        <v>99153</v>
      </c>
      <c r="R189" s="3">
        <v>99153</v>
      </c>
      <c r="S189" s="3">
        <v>238</v>
      </c>
      <c r="T189" s="3">
        <v>32170</v>
      </c>
      <c r="U189" s="3">
        <v>32408</v>
      </c>
      <c r="X189" s="29">
        <f t="shared" si="121"/>
        <v>-3.3767456999999999</v>
      </c>
      <c r="Z189" s="29">
        <f t="shared" si="122"/>
        <v>14.367448100000001</v>
      </c>
      <c r="AB189" s="43">
        <v>2.2000000000000002</v>
      </c>
      <c r="AC189" s="37">
        <v>2.2185000000000001</v>
      </c>
      <c r="AD189" s="37">
        <v>0.13789999999999999</v>
      </c>
      <c r="AE189" s="37">
        <v>2.0806</v>
      </c>
      <c r="AF189" s="39"/>
      <c r="AG189" s="39"/>
      <c r="AH189" s="39">
        <f t="shared" si="117"/>
        <v>3.6184959999999995E-2</v>
      </c>
      <c r="AI189" s="39">
        <f t="shared" si="118"/>
        <v>0.40446864000000005</v>
      </c>
      <c r="AJ189" s="37">
        <v>18.278199999999998</v>
      </c>
      <c r="AK189" s="37">
        <v>18.240200000000002</v>
      </c>
      <c r="AL189" s="37">
        <v>3.7999999999999999E-2</v>
      </c>
      <c r="AM189" s="13"/>
      <c r="AN189" s="13"/>
      <c r="AO189" s="13">
        <f t="shared" si="119"/>
        <v>4.7862284800000001</v>
      </c>
      <c r="AP189" s="13">
        <f t="shared" si="120"/>
        <v>7.3872E-3</v>
      </c>
      <c r="AQ189" s="79">
        <v>59410</v>
      </c>
      <c r="AR189" s="123">
        <f t="shared" si="123"/>
        <v>82</v>
      </c>
      <c r="AS189" s="130">
        <v>343</v>
      </c>
      <c r="AT189" s="131">
        <v>17.7</v>
      </c>
      <c r="AU189" s="131">
        <v>7.6</v>
      </c>
    </row>
    <row r="190" spans="1:47" x14ac:dyDescent="0.25">
      <c r="A190" s="1">
        <v>44370</v>
      </c>
      <c r="B190" s="39">
        <v>-2.6676194999999998</v>
      </c>
      <c r="C190" s="39">
        <v>12.0238891</v>
      </c>
      <c r="D190" s="39">
        <v>1.2035304</v>
      </c>
      <c r="E190" s="39">
        <v>1.3943935999999999</v>
      </c>
      <c r="F190" s="39">
        <v>2.5979239999999999</v>
      </c>
      <c r="G190" s="39">
        <v>1.5418000000000001E-3</v>
      </c>
      <c r="H190" s="39">
        <v>5.2640016999999997</v>
      </c>
      <c r="I190" s="39">
        <v>5.2655434999999997</v>
      </c>
      <c r="J190" s="39">
        <v>6.6096000000000002E-2</v>
      </c>
      <c r="K190" s="39">
        <v>6.6922496000000002</v>
      </c>
      <c r="L190" s="39">
        <v>6.7583456000000002</v>
      </c>
      <c r="M190" s="3">
        <v>6191</v>
      </c>
      <c r="N190" s="3">
        <v>5314</v>
      </c>
      <c r="O190" s="3">
        <v>11505</v>
      </c>
      <c r="P190" s="3">
        <v>26</v>
      </c>
      <c r="Q190" s="3">
        <v>88769</v>
      </c>
      <c r="R190" s="3">
        <v>88795</v>
      </c>
      <c r="S190" s="3">
        <v>340</v>
      </c>
      <c r="T190" s="3">
        <v>25504</v>
      </c>
      <c r="U190" s="3">
        <v>25844</v>
      </c>
      <c r="X190" s="29">
        <f t="shared" si="121"/>
        <v>-2.6676194999999998</v>
      </c>
      <c r="Z190" s="29">
        <f t="shared" si="122"/>
        <v>12.0238891</v>
      </c>
      <c r="AB190" s="43">
        <v>3</v>
      </c>
      <c r="AC190" s="37">
        <v>2.9754999999999998</v>
      </c>
      <c r="AD190" s="37">
        <v>2.8331</v>
      </c>
      <c r="AE190" s="37">
        <v>0.1424</v>
      </c>
      <c r="AF190" s="39"/>
      <c r="AG190" s="39"/>
      <c r="AH190" s="39">
        <f t="shared" si="117"/>
        <v>0.74340543999999997</v>
      </c>
      <c r="AI190" s="39">
        <f t="shared" si="118"/>
        <v>2.7682560000000002E-2</v>
      </c>
      <c r="AJ190" s="37">
        <v>10.9602</v>
      </c>
      <c r="AK190" s="37">
        <v>10.9223</v>
      </c>
      <c r="AL190" s="37">
        <v>3.7900000000000003E-2</v>
      </c>
      <c r="AM190" s="13"/>
      <c r="AN190" s="13"/>
      <c r="AO190" s="13">
        <f t="shared" si="119"/>
        <v>2.8660115199999994</v>
      </c>
      <c r="AP190" s="13">
        <f t="shared" si="120"/>
        <v>7.367760000000001E-3</v>
      </c>
      <c r="AQ190" s="79">
        <v>59452</v>
      </c>
      <c r="AR190" s="123">
        <f t="shared" si="123"/>
        <v>42</v>
      </c>
      <c r="AS190" s="130">
        <v>403</v>
      </c>
      <c r="AT190" s="131">
        <v>17.3</v>
      </c>
      <c r="AU190" s="131">
        <v>6.5</v>
      </c>
    </row>
    <row r="191" spans="1:47" x14ac:dyDescent="0.25">
      <c r="A191" s="1">
        <v>44371</v>
      </c>
      <c r="B191" s="39">
        <v>-2.2462626999999999</v>
      </c>
      <c r="C191" s="39">
        <v>9.6547771000000004</v>
      </c>
      <c r="D191" s="39">
        <v>1.4130936000000001</v>
      </c>
      <c r="E191" s="39">
        <v>0.85568639999999996</v>
      </c>
      <c r="F191" s="39">
        <v>2.26878</v>
      </c>
      <c r="G191" s="39">
        <v>1.779E-3</v>
      </c>
      <c r="H191" s="39">
        <v>4.5132637000000004</v>
      </c>
      <c r="I191" s="39">
        <v>4.5150427000000004</v>
      </c>
      <c r="J191" s="39">
        <v>5.5209599999999998E-2</v>
      </c>
      <c r="K191" s="39">
        <v>5.0845247999999996</v>
      </c>
      <c r="L191" s="39">
        <v>5.1397344</v>
      </c>
      <c r="M191" s="3">
        <v>7269</v>
      </c>
      <c r="N191" s="3">
        <v>3261</v>
      </c>
      <c r="O191" s="3">
        <v>10530</v>
      </c>
      <c r="P191" s="3">
        <v>30</v>
      </c>
      <c r="Q191" s="3">
        <v>76109</v>
      </c>
      <c r="R191" s="3">
        <v>76139</v>
      </c>
      <c r="S191" s="3">
        <v>284</v>
      </c>
      <c r="T191" s="3">
        <v>19377</v>
      </c>
      <c r="U191" s="3">
        <v>19661</v>
      </c>
      <c r="X191" s="29">
        <f t="shared" si="121"/>
        <v>-2.2462627000000004</v>
      </c>
      <c r="Z191" s="29">
        <f t="shared" si="122"/>
        <v>9.6547771000000004</v>
      </c>
      <c r="AB191" s="43">
        <v>0.27400000000000002</v>
      </c>
      <c r="AC191" s="37">
        <v>3.3915999999999999</v>
      </c>
      <c r="AD191" s="37">
        <v>0.17530000000000001</v>
      </c>
      <c r="AE191" s="37">
        <v>3.2162999999999999</v>
      </c>
      <c r="AF191" s="39"/>
      <c r="AG191" s="39"/>
      <c r="AH191" s="39">
        <f t="shared" si="117"/>
        <v>4.5998720000000007E-2</v>
      </c>
      <c r="AI191" s="39">
        <f t="shared" si="118"/>
        <v>0.62524871999999998</v>
      </c>
      <c r="AJ191" s="37">
        <v>0.1046</v>
      </c>
      <c r="AK191" s="37">
        <v>6.7299999999999999E-2</v>
      </c>
      <c r="AL191" s="37">
        <v>3.73E-2</v>
      </c>
      <c r="AM191" s="13"/>
      <c r="AN191" s="13"/>
      <c r="AO191" s="13">
        <f t="shared" si="119"/>
        <v>1.7659519999999998E-2</v>
      </c>
      <c r="AP191" s="13">
        <f t="shared" si="120"/>
        <v>7.2511200000000007E-3</v>
      </c>
      <c r="AQ191" s="79">
        <v>59452</v>
      </c>
      <c r="AR191" s="123">
        <f t="shared" si="123"/>
        <v>0</v>
      </c>
      <c r="AS191" s="128">
        <v>298</v>
      </c>
      <c r="AT191" s="129">
        <v>16.3</v>
      </c>
      <c r="AU191" s="129">
        <v>7.9</v>
      </c>
    </row>
    <row r="192" spans="1:47" x14ac:dyDescent="0.25">
      <c r="A192" s="1">
        <v>44372</v>
      </c>
      <c r="B192" s="39">
        <v>0.40524880000000002</v>
      </c>
      <c r="C192" s="39">
        <v>9.8697672000000001</v>
      </c>
      <c r="D192" s="39">
        <v>3.6508319999999999</v>
      </c>
      <c r="E192" s="39">
        <v>0.23983360000000001</v>
      </c>
      <c r="F192" s="39">
        <v>3.8906656000000002</v>
      </c>
      <c r="G192" s="39">
        <v>3.1251099999999997E-2</v>
      </c>
      <c r="H192" s="39">
        <v>3.4541656999999999</v>
      </c>
      <c r="I192" s="39">
        <v>3.4854167999999999</v>
      </c>
      <c r="J192" s="39">
        <v>8.2814399999999996E-2</v>
      </c>
      <c r="K192" s="39">
        <v>6.3015359999999996</v>
      </c>
      <c r="L192" s="39">
        <v>6.3843503999999998</v>
      </c>
      <c r="M192" s="3">
        <v>18780</v>
      </c>
      <c r="N192" s="3">
        <v>914</v>
      </c>
      <c r="O192" s="3">
        <v>19694</v>
      </c>
      <c r="P192" s="3">
        <v>527</v>
      </c>
      <c r="Q192" s="3">
        <v>58249</v>
      </c>
      <c r="R192" s="3">
        <v>58776</v>
      </c>
      <c r="S192" s="3">
        <v>426</v>
      </c>
      <c r="T192" s="3">
        <v>24015</v>
      </c>
      <c r="U192" s="3">
        <v>24441</v>
      </c>
      <c r="X192" s="29">
        <f t="shared" si="121"/>
        <v>0.4052488000000003</v>
      </c>
      <c r="Z192" s="29">
        <f t="shared" si="122"/>
        <v>9.8697672000000001</v>
      </c>
      <c r="AB192" s="43">
        <v>3.35</v>
      </c>
      <c r="AC192" s="37">
        <v>0.25559999999999999</v>
      </c>
      <c r="AD192" s="37">
        <v>0.13489999999999999</v>
      </c>
      <c r="AE192" s="37">
        <v>0.1207</v>
      </c>
      <c r="AF192" s="39"/>
      <c r="AG192" s="39"/>
      <c r="AH192" s="39">
        <f t="shared" si="117"/>
        <v>3.5397759999999993E-2</v>
      </c>
      <c r="AI192" s="39">
        <f t="shared" si="118"/>
        <v>2.3464080000000002E-2</v>
      </c>
      <c r="AJ192" s="37">
        <v>13.042899999999999</v>
      </c>
      <c r="AK192" s="37">
        <v>5.2809999999999997</v>
      </c>
      <c r="AL192" s="37">
        <v>7.7618999999999998</v>
      </c>
      <c r="AM192" s="13"/>
      <c r="AN192" s="13"/>
      <c r="AO192" s="13">
        <f t="shared" si="119"/>
        <v>1.3857343999999998</v>
      </c>
      <c r="AP192" s="13">
        <f t="shared" si="120"/>
        <v>1.50891336</v>
      </c>
      <c r="AQ192" s="79">
        <v>59511</v>
      </c>
      <c r="AR192" s="123">
        <f t="shared" si="123"/>
        <v>59</v>
      </c>
      <c r="AS192" s="128">
        <v>134</v>
      </c>
      <c r="AT192" s="129">
        <v>16.399999999999999</v>
      </c>
      <c r="AU192" s="129">
        <v>4.3</v>
      </c>
    </row>
    <row r="193" spans="1:48" x14ac:dyDescent="0.25">
      <c r="A193" s="1">
        <v>44373</v>
      </c>
      <c r="B193" s="39">
        <v>-5.2640380999999996</v>
      </c>
      <c r="C193" s="39">
        <v>14.082638899999999</v>
      </c>
      <c r="D193" s="39">
        <v>2.2505687999999999</v>
      </c>
      <c r="E193" s="39">
        <v>0.12542719999999999</v>
      </c>
      <c r="F193" s="39">
        <v>2.3759960000000002</v>
      </c>
      <c r="G193" s="39">
        <v>3.0895300000000001E-2</v>
      </c>
      <c r="H193" s="39">
        <v>7.6091388000000002</v>
      </c>
      <c r="I193" s="39">
        <v>7.6400341000000003</v>
      </c>
      <c r="J193" s="39">
        <v>0.1570752</v>
      </c>
      <c r="K193" s="39">
        <v>6.2855296000000003</v>
      </c>
      <c r="L193" s="39">
        <v>6.4426047999999998</v>
      </c>
      <c r="M193" s="3">
        <v>11577</v>
      </c>
      <c r="N193" s="3">
        <v>478</v>
      </c>
      <c r="O193" s="3">
        <v>12055</v>
      </c>
      <c r="P193" s="3">
        <v>521</v>
      </c>
      <c r="Q193" s="3">
        <v>128316</v>
      </c>
      <c r="R193" s="3">
        <v>128837</v>
      </c>
      <c r="S193" s="3">
        <v>808</v>
      </c>
      <c r="T193" s="3">
        <v>23954</v>
      </c>
      <c r="U193" s="3">
        <v>24762</v>
      </c>
      <c r="X193" s="29">
        <f t="shared" si="121"/>
        <v>-5.2640381000000005</v>
      </c>
      <c r="Z193" s="29">
        <f t="shared" si="122"/>
        <v>14.082638899999999</v>
      </c>
      <c r="AB193" s="43">
        <v>2.95</v>
      </c>
      <c r="AC193" s="37">
        <v>2.9312999999999998</v>
      </c>
      <c r="AD193" s="37">
        <v>2.7704</v>
      </c>
      <c r="AE193" s="37">
        <v>0.16089999999999999</v>
      </c>
      <c r="AF193" s="39"/>
      <c r="AG193" s="39"/>
      <c r="AH193" s="39">
        <f t="shared" si="117"/>
        <v>0.72695295999999998</v>
      </c>
      <c r="AI193" s="39">
        <f t="shared" si="118"/>
        <v>3.1278959999999995E-2</v>
      </c>
      <c r="AJ193" s="37">
        <v>2.7501000000000002</v>
      </c>
      <c r="AK193" s="37">
        <v>2.7130000000000001</v>
      </c>
      <c r="AL193" s="37">
        <v>3.7100000000000001E-2</v>
      </c>
      <c r="AM193" s="13"/>
      <c r="AN193" s="13"/>
      <c r="AO193" s="13">
        <f t="shared" si="119"/>
        <v>0.71189120000000006</v>
      </c>
      <c r="AP193" s="13">
        <f t="shared" si="120"/>
        <v>7.2122400000000008E-3</v>
      </c>
      <c r="AQ193" s="79">
        <v>59524</v>
      </c>
      <c r="AR193" s="123">
        <f t="shared" si="123"/>
        <v>13</v>
      </c>
      <c r="AS193" s="128">
        <v>697</v>
      </c>
      <c r="AT193" s="129">
        <v>17.5</v>
      </c>
      <c r="AU193" s="129">
        <v>4.3</v>
      </c>
    </row>
    <row r="194" spans="1:48" x14ac:dyDescent="0.25">
      <c r="A194" s="1">
        <v>44374</v>
      </c>
      <c r="B194" s="39">
        <v>-1.0696528000000001</v>
      </c>
      <c r="C194" s="39">
        <v>14.938398400000001</v>
      </c>
      <c r="D194" s="39">
        <v>1.8858744000000001</v>
      </c>
      <c r="E194" s="39">
        <v>1.9065984</v>
      </c>
      <c r="F194" s="39">
        <v>3.7924728000000001</v>
      </c>
      <c r="G194" s="39">
        <v>3.3801E-3</v>
      </c>
      <c r="H194" s="39">
        <v>4.8587455000000004</v>
      </c>
      <c r="I194" s="39">
        <v>4.8621255999999997</v>
      </c>
      <c r="J194" s="39">
        <v>0.10244880000000001</v>
      </c>
      <c r="K194" s="39">
        <v>9.9738240000000005</v>
      </c>
      <c r="L194" s="39">
        <v>10.0762728</v>
      </c>
      <c r="M194" s="3">
        <v>9701</v>
      </c>
      <c r="N194" s="3">
        <v>7266</v>
      </c>
      <c r="O194" s="3">
        <v>16967</v>
      </c>
      <c r="P194" s="3">
        <v>57</v>
      </c>
      <c r="Q194" s="3">
        <v>81935</v>
      </c>
      <c r="R194" s="3">
        <v>81992</v>
      </c>
      <c r="S194" s="3">
        <v>527</v>
      </c>
      <c r="T194" s="3">
        <v>38010</v>
      </c>
      <c r="U194" s="3">
        <v>38537</v>
      </c>
      <c r="X194" s="29">
        <f t="shared" si="121"/>
        <v>-1.0696527999999996</v>
      </c>
      <c r="Z194" s="29">
        <f t="shared" si="122"/>
        <v>14.938398400000001</v>
      </c>
      <c r="AB194" s="43">
        <v>3.11</v>
      </c>
      <c r="AC194" s="37">
        <v>3.1143999999999998</v>
      </c>
      <c r="AD194" s="37">
        <v>3.0167999999999999</v>
      </c>
      <c r="AE194" s="37">
        <v>9.7600000000000006E-2</v>
      </c>
      <c r="AF194" s="39"/>
      <c r="AG194" s="39"/>
      <c r="AH194" s="39">
        <f t="shared" si="117"/>
        <v>0.79160832000000003</v>
      </c>
      <c r="AI194" s="39">
        <f t="shared" si="118"/>
        <v>1.8973440000000001E-2</v>
      </c>
      <c r="AJ194" s="37">
        <v>19.717199999999998</v>
      </c>
      <c r="AK194" s="37">
        <v>19.642399999999999</v>
      </c>
      <c r="AL194" s="37">
        <v>7.4800000000000005E-2</v>
      </c>
      <c r="AM194" s="13"/>
      <c r="AN194" s="13"/>
      <c r="AO194" s="13">
        <f t="shared" si="119"/>
        <v>5.1541657599999997</v>
      </c>
      <c r="AP194" s="13">
        <f t="shared" si="120"/>
        <v>1.4541120000000003E-2</v>
      </c>
      <c r="AQ194" s="79">
        <v>59691</v>
      </c>
      <c r="AR194" s="123">
        <f t="shared" si="123"/>
        <v>167</v>
      </c>
      <c r="AS194" s="128">
        <v>473</v>
      </c>
      <c r="AT194" s="129">
        <v>19.7</v>
      </c>
      <c r="AU194" s="129">
        <v>4.3</v>
      </c>
    </row>
    <row r="195" spans="1:48" x14ac:dyDescent="0.25">
      <c r="A195" s="1">
        <v>44375</v>
      </c>
      <c r="B195" s="39">
        <v>-0.15637139999999999</v>
      </c>
      <c r="C195" s="39">
        <v>11.123522599999999</v>
      </c>
      <c r="D195" s="39">
        <v>1.9686888</v>
      </c>
      <c r="E195" s="39">
        <v>2.2020607999999999</v>
      </c>
      <c r="F195" s="39">
        <v>4.1707495999999997</v>
      </c>
      <c r="G195" s="39">
        <v>3.5639299999999999E-2</v>
      </c>
      <c r="H195" s="39">
        <v>4.2914817000000003</v>
      </c>
      <c r="I195" s="39">
        <v>4.327121</v>
      </c>
      <c r="J195" s="39">
        <v>0.11858399999999999</v>
      </c>
      <c r="K195" s="39">
        <v>6.6778176</v>
      </c>
      <c r="L195" s="39">
        <v>6.7964016000000003</v>
      </c>
      <c r="M195" s="3">
        <v>10127</v>
      </c>
      <c r="N195" s="3">
        <v>8392</v>
      </c>
      <c r="O195" s="3">
        <v>18519</v>
      </c>
      <c r="P195" s="3">
        <v>601</v>
      </c>
      <c r="Q195" s="3">
        <v>72369</v>
      </c>
      <c r="R195" s="3">
        <v>72970</v>
      </c>
      <c r="S195" s="3">
        <v>610</v>
      </c>
      <c r="T195" s="3">
        <v>25449</v>
      </c>
      <c r="U195" s="3">
        <v>26059</v>
      </c>
      <c r="X195" s="29">
        <f t="shared" si="121"/>
        <v>-0.15637140000000027</v>
      </c>
      <c r="Z195" s="29">
        <f t="shared" si="122"/>
        <v>11.123522600000001</v>
      </c>
      <c r="AB195" s="43">
        <v>0.23699999999999999</v>
      </c>
      <c r="AC195" s="37">
        <v>2.2993000000000001</v>
      </c>
      <c r="AD195" s="37">
        <v>0.1361</v>
      </c>
      <c r="AE195" s="37">
        <v>2.1631999999999998</v>
      </c>
      <c r="AF195" s="39"/>
      <c r="AG195" s="39"/>
      <c r="AH195" s="39">
        <f t="shared" si="117"/>
        <v>3.5712639999999997E-2</v>
      </c>
      <c r="AI195" s="39">
        <f t="shared" si="118"/>
        <v>0.42052607999999997</v>
      </c>
      <c r="AJ195" s="37">
        <v>17.363399999999999</v>
      </c>
      <c r="AK195" s="37">
        <v>17.326699999999999</v>
      </c>
      <c r="AL195" s="37">
        <v>3.6700000000000003E-2</v>
      </c>
      <c r="AM195" s="13"/>
      <c r="AN195" s="13"/>
      <c r="AO195" s="13">
        <f t="shared" si="119"/>
        <v>4.5465260799999996</v>
      </c>
      <c r="AP195" s="13">
        <f t="shared" si="120"/>
        <v>7.1344800000000012E-3</v>
      </c>
      <c r="AQ195" s="79">
        <v>59712</v>
      </c>
      <c r="AR195" s="123">
        <f t="shared" si="123"/>
        <v>21</v>
      </c>
      <c r="AS195" s="128">
        <v>459</v>
      </c>
      <c r="AT195" s="129">
        <v>19.399999999999999</v>
      </c>
      <c r="AU195" s="129">
        <v>7.9</v>
      </c>
    </row>
    <row r="196" spans="1:48" x14ac:dyDescent="0.25">
      <c r="A196" s="1">
        <v>44376</v>
      </c>
      <c r="B196" s="39">
        <v>0.55075490000000005</v>
      </c>
      <c r="C196" s="39">
        <v>9.9982971000000003</v>
      </c>
      <c r="D196" s="39">
        <v>2.134512</v>
      </c>
      <c r="E196" s="39">
        <v>1.024672</v>
      </c>
      <c r="F196" s="39">
        <v>3.1591840000000002</v>
      </c>
      <c r="G196" s="39">
        <v>3.9849599999999999E-2</v>
      </c>
      <c r="H196" s="39">
        <v>2.5685794999999998</v>
      </c>
      <c r="I196" s="39">
        <v>2.6084290999999999</v>
      </c>
      <c r="J196" s="39">
        <v>8.8063199999999994E-2</v>
      </c>
      <c r="K196" s="39">
        <v>7.3018048000000002</v>
      </c>
      <c r="L196" s="39">
        <v>7.3898679999999999</v>
      </c>
      <c r="M196" s="3">
        <v>10980</v>
      </c>
      <c r="N196" s="3">
        <v>3905</v>
      </c>
      <c r="O196" s="3">
        <v>14885</v>
      </c>
      <c r="P196" s="3">
        <v>672</v>
      </c>
      <c r="Q196" s="3">
        <v>43315</v>
      </c>
      <c r="R196" s="3">
        <v>43987</v>
      </c>
      <c r="S196" s="3">
        <v>453</v>
      </c>
      <c r="T196" s="3">
        <v>27827</v>
      </c>
      <c r="U196" s="3">
        <v>28280</v>
      </c>
      <c r="X196" s="29">
        <f t="shared" si="121"/>
        <v>0.55075490000000027</v>
      </c>
      <c r="Z196" s="29">
        <f t="shared" si="122"/>
        <v>9.9982971000000003</v>
      </c>
      <c r="AB196" s="43">
        <v>2.85</v>
      </c>
      <c r="AC196" s="37">
        <v>0.80620000000000003</v>
      </c>
      <c r="AD196" s="37">
        <v>0.14360000000000001</v>
      </c>
      <c r="AE196" s="37">
        <v>0.66259999999999997</v>
      </c>
      <c r="AF196" s="39"/>
      <c r="AG196" s="39"/>
      <c r="AH196" s="39">
        <f t="shared" si="117"/>
        <v>3.7680640000000001E-2</v>
      </c>
      <c r="AI196" s="39">
        <f t="shared" si="118"/>
        <v>0.12880944</v>
      </c>
      <c r="AJ196" s="37">
        <v>11.667</v>
      </c>
      <c r="AK196" s="37">
        <v>11.6297</v>
      </c>
      <c r="AL196" s="37">
        <v>3.73E-2</v>
      </c>
      <c r="AM196" s="13"/>
      <c r="AN196" s="13"/>
      <c r="AO196" s="13">
        <f t="shared" si="119"/>
        <v>3.0516332799999999</v>
      </c>
      <c r="AP196" s="13">
        <f t="shared" si="120"/>
        <v>7.2511200000000007E-3</v>
      </c>
      <c r="AQ196" s="79">
        <v>59759</v>
      </c>
      <c r="AR196" s="123">
        <f t="shared" si="123"/>
        <v>47</v>
      </c>
      <c r="AS196" s="130">
        <v>221</v>
      </c>
      <c r="AT196" s="131">
        <v>16.600000000000001</v>
      </c>
      <c r="AU196" s="131">
        <v>7.6</v>
      </c>
    </row>
    <row r="197" spans="1:48" ht="15.75" thickBot="1" x14ac:dyDescent="0.3">
      <c r="A197" s="10">
        <v>44377</v>
      </c>
      <c r="B197" s="25">
        <v>0.30988650000000001</v>
      </c>
      <c r="C197" s="25">
        <v>9.3301519000000006</v>
      </c>
      <c r="D197" s="25">
        <v>1.4718024000000001</v>
      </c>
      <c r="E197" s="25">
        <v>1.46288</v>
      </c>
      <c r="F197" s="25">
        <v>2.9346823999999998</v>
      </c>
      <c r="G197" s="25">
        <v>5.3370000000000002E-4</v>
      </c>
      <c r="H197" s="25">
        <v>2.6242622</v>
      </c>
      <c r="I197" s="25">
        <v>2.6247959000000001</v>
      </c>
      <c r="J197" s="25">
        <v>3.8296799999999999E-2</v>
      </c>
      <c r="K197" s="25">
        <v>6.6670591999999997</v>
      </c>
      <c r="L197" s="25">
        <v>6.7053560000000001</v>
      </c>
      <c r="M197" s="11">
        <v>7571</v>
      </c>
      <c r="N197" s="11">
        <v>5575</v>
      </c>
      <c r="O197" s="11">
        <v>13146</v>
      </c>
      <c r="P197" s="11">
        <v>9</v>
      </c>
      <c r="Q197" s="11">
        <v>44254</v>
      </c>
      <c r="R197" s="11">
        <v>44263</v>
      </c>
      <c r="S197" s="11">
        <v>197</v>
      </c>
      <c r="T197" s="11">
        <v>25408</v>
      </c>
      <c r="U197" s="11">
        <v>25605</v>
      </c>
      <c r="V197" s="4"/>
      <c r="W197" s="4"/>
      <c r="X197" s="87">
        <f>F197-I197+W197</f>
        <v>0.30988649999999973</v>
      </c>
      <c r="Y197" s="4"/>
      <c r="Z197" s="87">
        <f>I197+L197</f>
        <v>9.3301519000000006</v>
      </c>
      <c r="AA197" s="4"/>
      <c r="AB197" s="88">
        <v>3.25</v>
      </c>
      <c r="AC197" s="38">
        <v>3.2491500000000002</v>
      </c>
      <c r="AD197" s="38">
        <v>3.06501</v>
      </c>
      <c r="AE197" s="38">
        <v>0.18414</v>
      </c>
      <c r="AF197" s="25"/>
      <c r="AG197" s="25"/>
      <c r="AH197" s="25">
        <f t="shared" si="117"/>
        <v>0.80425862400000003</v>
      </c>
      <c r="AI197" s="25">
        <f t="shared" si="118"/>
        <v>3.5796816000000002E-2</v>
      </c>
      <c r="AJ197" s="38">
        <v>9.4285499999999995</v>
      </c>
      <c r="AK197" s="38">
        <v>9.3916699999999995</v>
      </c>
      <c r="AL197" s="38">
        <v>3.6880000000000003E-2</v>
      </c>
      <c r="AM197" s="25"/>
      <c r="AN197" s="25"/>
      <c r="AO197" s="25">
        <f t="shared" si="119"/>
        <v>2.4643742079999997</v>
      </c>
      <c r="AP197" s="25">
        <f t="shared" si="120"/>
        <v>7.1694720000000014E-3</v>
      </c>
      <c r="AQ197" s="86">
        <v>59799</v>
      </c>
      <c r="AR197" s="124">
        <f t="shared" si="123"/>
        <v>40</v>
      </c>
      <c r="AS197" s="134">
        <v>73</v>
      </c>
      <c r="AT197" s="135">
        <v>14.6</v>
      </c>
      <c r="AU197" s="135">
        <v>9</v>
      </c>
    </row>
    <row r="198" spans="1:48" x14ac:dyDescent="0.25">
      <c r="A198" s="1">
        <v>44378</v>
      </c>
      <c r="B198" s="39">
        <v>-1.5736840999999999</v>
      </c>
      <c r="C198" s="39">
        <v>8.9297936999999994</v>
      </c>
      <c r="D198" s="39">
        <v>2.3324112000000001</v>
      </c>
      <c r="E198" s="39">
        <v>0.29572480000000001</v>
      </c>
      <c r="F198" s="39">
        <v>2.628136</v>
      </c>
      <c r="G198" s="39">
        <v>0</v>
      </c>
      <c r="H198" s="39">
        <v>4.2018200999999999</v>
      </c>
      <c r="I198" s="39">
        <v>4.2018200999999999</v>
      </c>
      <c r="J198" s="39">
        <v>1.18584E-2</v>
      </c>
      <c r="K198" s="39">
        <v>4.7161152</v>
      </c>
      <c r="L198" s="39">
        <v>4.7279736000000003</v>
      </c>
      <c r="M198" s="3">
        <v>11998</v>
      </c>
      <c r="N198" s="3">
        <v>1127</v>
      </c>
      <c r="O198" s="3">
        <v>13125</v>
      </c>
      <c r="P198" s="3">
        <v>0</v>
      </c>
      <c r="Q198" s="3">
        <v>70857</v>
      </c>
      <c r="R198" s="3">
        <v>70857</v>
      </c>
      <c r="S198" s="3">
        <v>61</v>
      </c>
      <c r="T198" s="3">
        <v>17973</v>
      </c>
      <c r="U198" s="3">
        <v>18034</v>
      </c>
      <c r="X198" s="89">
        <f t="shared" ref="X198:X232" si="124">F198-I198+W198</f>
        <v>-1.5736840999999999</v>
      </c>
      <c r="Y198" s="55"/>
      <c r="Z198" s="89">
        <f t="shared" ref="Z198:Z232" si="125">I198+L198</f>
        <v>8.9297937000000012</v>
      </c>
      <c r="AC198" s="37">
        <v>3.3948999999999998</v>
      </c>
      <c r="AD198" s="37">
        <v>3.2363</v>
      </c>
      <c r="AE198" s="37">
        <v>0.15859999999999999</v>
      </c>
      <c r="AF198" s="39"/>
      <c r="AG198" s="39"/>
      <c r="AH198" s="13">
        <f t="shared" si="117"/>
        <v>0.84920511999999992</v>
      </c>
      <c r="AI198" s="13">
        <f t="shared" si="118"/>
        <v>3.0831840000000003E-2</v>
      </c>
      <c r="AJ198" s="37">
        <v>2.4415</v>
      </c>
      <c r="AK198" s="37">
        <v>2.4045000000000001</v>
      </c>
      <c r="AL198" s="37">
        <v>3.6999999999999998E-2</v>
      </c>
      <c r="AM198" s="39"/>
      <c r="AN198" s="39"/>
      <c r="AO198" s="13">
        <f t="shared" si="119"/>
        <v>0.63094079999999997</v>
      </c>
      <c r="AP198" s="13">
        <f t="shared" si="120"/>
        <v>7.1928000000000001E-3</v>
      </c>
      <c r="AQ198">
        <v>59852</v>
      </c>
      <c r="AR198" s="123">
        <f t="shared" si="123"/>
        <v>53</v>
      </c>
      <c r="AS198" s="128">
        <v>264</v>
      </c>
      <c r="AT198" s="129">
        <v>17.5</v>
      </c>
      <c r="AU198" s="129">
        <v>7.6</v>
      </c>
      <c r="AV198" s="5"/>
    </row>
    <row r="199" spans="1:48" x14ac:dyDescent="0.25">
      <c r="A199" s="1">
        <v>44379</v>
      </c>
      <c r="B199" s="39">
        <v>-4.7045675999999998</v>
      </c>
      <c r="C199" s="39">
        <v>13.6002388</v>
      </c>
      <c r="D199" s="39">
        <v>1.6473456</v>
      </c>
      <c r="E199" s="39">
        <v>0.27237119999999998</v>
      </c>
      <c r="F199" s="39">
        <v>1.9197168</v>
      </c>
      <c r="G199" s="39">
        <v>5.0523600000000002E-2</v>
      </c>
      <c r="H199" s="39">
        <v>6.5737607999999996</v>
      </c>
      <c r="I199" s="39">
        <v>6.6242843999999996</v>
      </c>
      <c r="J199" s="39">
        <v>7.5621599999999997E-2</v>
      </c>
      <c r="K199" s="39">
        <v>6.9003328000000002</v>
      </c>
      <c r="L199" s="39">
        <v>6.9759544</v>
      </c>
      <c r="M199" s="3">
        <v>8474</v>
      </c>
      <c r="N199" s="3">
        <v>1038</v>
      </c>
      <c r="O199" s="3">
        <v>9512</v>
      </c>
      <c r="P199" s="3">
        <v>852</v>
      </c>
      <c r="Q199" s="3">
        <v>110856</v>
      </c>
      <c r="R199" s="3">
        <v>111708</v>
      </c>
      <c r="S199" s="3">
        <v>389</v>
      </c>
      <c r="T199" s="3">
        <v>26297</v>
      </c>
      <c r="U199" s="3">
        <v>26686</v>
      </c>
      <c r="X199" s="89">
        <f t="shared" si="124"/>
        <v>-4.7045675999999998</v>
      </c>
      <c r="Y199" s="55"/>
      <c r="Z199" s="89">
        <f t="shared" si="125"/>
        <v>13.6002388</v>
      </c>
      <c r="AC199" s="37">
        <v>0.23139999999999999</v>
      </c>
      <c r="AD199" s="37">
        <v>0.13350000000000001</v>
      </c>
      <c r="AE199" s="37">
        <v>9.7900000000000001E-2</v>
      </c>
      <c r="AF199" s="39"/>
      <c r="AG199" s="39"/>
      <c r="AH199" s="13">
        <f t="shared" si="117"/>
        <v>3.5030399999999996E-2</v>
      </c>
      <c r="AI199" s="13">
        <f t="shared" si="118"/>
        <v>1.9031760000000002E-2</v>
      </c>
      <c r="AJ199" s="37">
        <v>10.3988</v>
      </c>
      <c r="AK199" s="37">
        <v>6.2972999999999999</v>
      </c>
      <c r="AL199" s="37">
        <v>4.1014999999999997</v>
      </c>
      <c r="AM199" s="39"/>
      <c r="AN199" s="39"/>
      <c r="AO199" s="13">
        <f t="shared" si="119"/>
        <v>1.65241152</v>
      </c>
      <c r="AP199" s="13">
        <f t="shared" si="120"/>
        <v>0.79733160000000003</v>
      </c>
      <c r="AQ199">
        <v>59862</v>
      </c>
      <c r="AR199" s="123">
        <f t="shared" si="123"/>
        <v>10</v>
      </c>
      <c r="AS199" s="128">
        <v>663</v>
      </c>
      <c r="AT199" s="129">
        <v>18.100000000000001</v>
      </c>
      <c r="AU199" s="129">
        <v>4.7</v>
      </c>
      <c r="AV199" s="5"/>
    </row>
    <row r="200" spans="1:48" x14ac:dyDescent="0.25">
      <c r="A200" s="1">
        <v>44380</v>
      </c>
      <c r="B200" s="39">
        <v>-0.87030479999999999</v>
      </c>
      <c r="C200" s="39">
        <v>9.5244415999999994</v>
      </c>
      <c r="D200" s="39">
        <v>1.5954408</v>
      </c>
      <c r="E200" s="39">
        <v>0.59223680000000001</v>
      </c>
      <c r="F200" s="39">
        <v>2.1876775999999998</v>
      </c>
      <c r="G200" s="39">
        <v>3.1429000000000001E-3</v>
      </c>
      <c r="H200" s="39">
        <v>3.0548394999999999</v>
      </c>
      <c r="I200" s="39">
        <v>3.0579824000000002</v>
      </c>
      <c r="J200" s="39">
        <v>6.3374399999999997E-2</v>
      </c>
      <c r="K200" s="39">
        <v>6.4030848000000002</v>
      </c>
      <c r="L200" s="39">
        <v>6.4664592000000001</v>
      </c>
      <c r="M200" s="3">
        <v>8207</v>
      </c>
      <c r="N200" s="3">
        <v>2257</v>
      </c>
      <c r="O200" s="3">
        <v>10464</v>
      </c>
      <c r="P200" s="3">
        <v>53</v>
      </c>
      <c r="Q200" s="3">
        <v>51515</v>
      </c>
      <c r="R200" s="3">
        <v>51568</v>
      </c>
      <c r="S200" s="3">
        <v>326</v>
      </c>
      <c r="T200" s="3">
        <v>24402</v>
      </c>
      <c r="U200" s="3">
        <v>24728</v>
      </c>
      <c r="X200" s="89">
        <f t="shared" si="124"/>
        <v>-0.87030480000000043</v>
      </c>
      <c r="Y200" s="55"/>
      <c r="Z200" s="89">
        <f t="shared" si="125"/>
        <v>9.5244415999999994</v>
      </c>
      <c r="AC200" s="37">
        <v>2.7688000000000001</v>
      </c>
      <c r="AD200" s="37">
        <v>0.13450000000000001</v>
      </c>
      <c r="AE200" s="37">
        <v>2.6343000000000001</v>
      </c>
      <c r="AF200" s="39"/>
      <c r="AG200" s="39"/>
      <c r="AH200" s="13">
        <f t="shared" si="117"/>
        <v>3.5292799999999999E-2</v>
      </c>
      <c r="AI200" s="13">
        <f t="shared" si="118"/>
        <v>0.51210792000000005</v>
      </c>
      <c r="AJ200" s="37">
        <v>9.5037000000000003</v>
      </c>
      <c r="AK200" s="37">
        <v>9.4666999999999994</v>
      </c>
      <c r="AL200" s="37">
        <v>3.6999999999999998E-2</v>
      </c>
      <c r="AM200" s="39"/>
      <c r="AN200" s="39"/>
      <c r="AO200" s="13">
        <f t="shared" si="119"/>
        <v>2.4840620799999997</v>
      </c>
      <c r="AP200" s="13">
        <f t="shared" si="120"/>
        <v>7.1928000000000001E-3</v>
      </c>
      <c r="AQ200">
        <v>59931</v>
      </c>
      <c r="AR200" s="123">
        <f t="shared" si="123"/>
        <v>69</v>
      </c>
      <c r="AS200" s="128">
        <v>127</v>
      </c>
      <c r="AT200" s="129">
        <v>17.5</v>
      </c>
      <c r="AU200" s="129">
        <v>5.8</v>
      </c>
      <c r="AV200" s="5"/>
    </row>
    <row r="201" spans="1:48" x14ac:dyDescent="0.25">
      <c r="A201" s="1">
        <v>44381</v>
      </c>
      <c r="B201" s="39">
        <v>0.36075420000000002</v>
      </c>
      <c r="C201" s="39">
        <v>7.7543601999999998</v>
      </c>
      <c r="D201" s="39">
        <v>1.7468783999999999</v>
      </c>
      <c r="E201" s="39">
        <v>0.62687360000000003</v>
      </c>
      <c r="F201" s="39">
        <v>2.3737520000000001</v>
      </c>
      <c r="G201" s="39">
        <v>1.5358699999999999E-2</v>
      </c>
      <c r="H201" s="39">
        <v>1.9976391</v>
      </c>
      <c r="I201" s="39">
        <v>2.0129977999999999</v>
      </c>
      <c r="J201" s="39">
        <v>7.5621599999999997E-2</v>
      </c>
      <c r="K201" s="39">
        <v>5.6657408</v>
      </c>
      <c r="L201" s="39">
        <v>5.7413623999999999</v>
      </c>
      <c r="M201" s="3">
        <v>8986</v>
      </c>
      <c r="N201" s="3">
        <v>2389</v>
      </c>
      <c r="O201" s="3">
        <v>11375</v>
      </c>
      <c r="P201" s="3">
        <v>259</v>
      </c>
      <c r="Q201" s="3">
        <v>33687</v>
      </c>
      <c r="R201" s="3">
        <v>33946</v>
      </c>
      <c r="S201" s="3">
        <v>389</v>
      </c>
      <c r="T201" s="3">
        <v>21592</v>
      </c>
      <c r="U201" s="3">
        <v>21981</v>
      </c>
      <c r="X201" s="89">
        <f t="shared" si="124"/>
        <v>0.36075420000000014</v>
      </c>
      <c r="Y201" s="55"/>
      <c r="Z201" s="89">
        <f t="shared" si="125"/>
        <v>7.7543601999999998</v>
      </c>
      <c r="AC201" s="37">
        <v>3.2946</v>
      </c>
      <c r="AD201" s="37">
        <v>3.1957</v>
      </c>
      <c r="AE201" s="37">
        <v>9.8900000000000002E-2</v>
      </c>
      <c r="AF201" s="39"/>
      <c r="AG201" s="39"/>
      <c r="AH201" s="13">
        <f t="shared" si="117"/>
        <v>0.83855167999999991</v>
      </c>
      <c r="AI201" s="13">
        <f t="shared" si="118"/>
        <v>1.9226160000000003E-2</v>
      </c>
      <c r="AJ201" s="37">
        <v>9.0700000000000003E-2</v>
      </c>
      <c r="AK201" s="37">
        <v>5.3800000000000001E-2</v>
      </c>
      <c r="AL201" s="37">
        <v>3.6900000000000002E-2</v>
      </c>
      <c r="AM201" s="39"/>
      <c r="AN201" s="39"/>
      <c r="AO201" s="13">
        <f t="shared" si="119"/>
        <v>1.4117119999999999E-2</v>
      </c>
      <c r="AP201" s="13">
        <f t="shared" si="120"/>
        <v>7.173360000000001E-3</v>
      </c>
      <c r="AQ201">
        <v>59931</v>
      </c>
      <c r="AR201" s="123">
        <f t="shared" si="123"/>
        <v>0</v>
      </c>
      <c r="AS201" s="128">
        <v>33</v>
      </c>
      <c r="AT201" s="129">
        <v>17.7</v>
      </c>
      <c r="AU201" s="129">
        <v>7.9</v>
      </c>
      <c r="AV201" s="5"/>
    </row>
    <row r="202" spans="1:48" x14ac:dyDescent="0.25">
      <c r="A202" s="1">
        <v>44382</v>
      </c>
      <c r="B202" s="39">
        <v>0.1065369</v>
      </c>
      <c r="C202" s="39">
        <v>11.9063775</v>
      </c>
      <c r="D202" s="39">
        <v>2.1247919999999998</v>
      </c>
      <c r="E202" s="39">
        <v>0.65967359999999997</v>
      </c>
      <c r="F202" s="39">
        <v>2.7844655999999999</v>
      </c>
      <c r="G202" s="39">
        <v>1.3045999999999999E-3</v>
      </c>
      <c r="H202" s="39">
        <v>2.6766241000000002</v>
      </c>
      <c r="I202" s="39">
        <v>2.6779286999999998</v>
      </c>
      <c r="J202" s="39">
        <v>3.9463199999999997E-2</v>
      </c>
      <c r="K202" s="39">
        <v>9.1889856000000005</v>
      </c>
      <c r="L202" s="39">
        <v>9.2284488000000007</v>
      </c>
      <c r="M202" s="3">
        <v>10930</v>
      </c>
      <c r="N202" s="3">
        <v>2514</v>
      </c>
      <c r="O202" s="3">
        <v>13444</v>
      </c>
      <c r="P202" s="3">
        <v>22</v>
      </c>
      <c r="Q202" s="3">
        <v>45137</v>
      </c>
      <c r="R202" s="3">
        <v>45159</v>
      </c>
      <c r="S202" s="3">
        <v>203</v>
      </c>
      <c r="T202" s="3">
        <v>35019</v>
      </c>
      <c r="U202" s="3">
        <v>35222</v>
      </c>
      <c r="X202" s="89">
        <f t="shared" si="124"/>
        <v>0.10653690000000005</v>
      </c>
      <c r="Y202" s="55"/>
      <c r="Z202" s="89">
        <f t="shared" si="125"/>
        <v>11.906377500000001</v>
      </c>
      <c r="AC202" s="37">
        <v>3.3027000000000002</v>
      </c>
      <c r="AD202" s="37">
        <v>3.2035</v>
      </c>
      <c r="AE202" s="37">
        <v>9.9199999999999997E-2</v>
      </c>
      <c r="AF202" s="39"/>
      <c r="AG202" s="39"/>
      <c r="AH202" s="13">
        <f t="shared" si="117"/>
        <v>0.84059839999999997</v>
      </c>
      <c r="AI202" s="13">
        <f t="shared" si="118"/>
        <v>1.9284480000000003E-2</v>
      </c>
      <c r="AJ202" s="37">
        <v>17.1493</v>
      </c>
      <c r="AK202" s="37">
        <v>17.1128</v>
      </c>
      <c r="AL202" s="37">
        <v>3.6499999999999998E-2</v>
      </c>
      <c r="AM202" s="39"/>
      <c r="AN202" s="39"/>
      <c r="AO202" s="13">
        <f t="shared" si="119"/>
        <v>4.4903987199999991</v>
      </c>
      <c r="AP202" s="13">
        <f t="shared" si="120"/>
        <v>7.0955999999999997E-3</v>
      </c>
      <c r="AQ202">
        <v>59957</v>
      </c>
      <c r="AR202" s="123">
        <f t="shared" si="123"/>
        <v>26</v>
      </c>
      <c r="AS202" s="128">
        <v>193</v>
      </c>
      <c r="AT202" s="129">
        <v>19</v>
      </c>
      <c r="AU202" s="129">
        <v>6.8</v>
      </c>
      <c r="AV202" s="5"/>
    </row>
    <row r="203" spans="1:48" x14ac:dyDescent="0.25">
      <c r="A203" s="1">
        <v>44383</v>
      </c>
      <c r="B203" s="39">
        <v>2.2699417999999998</v>
      </c>
      <c r="C203" s="39">
        <v>4.7920454000000001</v>
      </c>
      <c r="D203" s="39">
        <v>1.6409304</v>
      </c>
      <c r="E203" s="39">
        <v>1.401216</v>
      </c>
      <c r="F203" s="39">
        <v>3.0421464</v>
      </c>
      <c r="G203" s="39">
        <v>5.5741999999999996E-3</v>
      </c>
      <c r="H203" s="39">
        <v>0.76663040000000005</v>
      </c>
      <c r="I203" s="39">
        <v>0.77220460000000002</v>
      </c>
      <c r="J203" s="39">
        <v>5.8125599999999999E-2</v>
      </c>
      <c r="K203" s="39">
        <v>3.9617152</v>
      </c>
      <c r="L203" s="39">
        <v>4.0198407999999999</v>
      </c>
      <c r="M203" s="3">
        <v>8441</v>
      </c>
      <c r="N203" s="3">
        <v>5340</v>
      </c>
      <c r="O203" s="3">
        <v>13781</v>
      </c>
      <c r="P203" s="3">
        <v>94</v>
      </c>
      <c r="Q203" s="3">
        <v>12928</v>
      </c>
      <c r="R203" s="3">
        <v>13022</v>
      </c>
      <c r="S203" s="3">
        <v>299</v>
      </c>
      <c r="T203" s="3">
        <v>15098</v>
      </c>
      <c r="U203" s="3">
        <v>15397</v>
      </c>
      <c r="X203" s="89">
        <f t="shared" si="124"/>
        <v>2.2699417999999998</v>
      </c>
      <c r="Y203" s="55"/>
      <c r="Z203" s="89">
        <f t="shared" si="125"/>
        <v>4.7920454000000001</v>
      </c>
      <c r="AC203" s="37">
        <v>3.0181</v>
      </c>
      <c r="AD203" s="37">
        <v>0.1489</v>
      </c>
      <c r="AE203" s="37">
        <v>2.8692000000000002</v>
      </c>
      <c r="AF203" s="39"/>
      <c r="AG203" s="39"/>
      <c r="AH203" s="13">
        <f t="shared" si="117"/>
        <v>3.9071359999999999E-2</v>
      </c>
      <c r="AI203" s="13">
        <f t="shared" si="118"/>
        <v>0.55777248000000013</v>
      </c>
      <c r="AJ203" s="37">
        <v>5.0422000000000002</v>
      </c>
      <c r="AK203" s="37">
        <v>5.0052000000000003</v>
      </c>
      <c r="AL203" s="37">
        <v>3.6999999999999998E-2</v>
      </c>
      <c r="AM203" s="39"/>
      <c r="AN203" s="39"/>
      <c r="AO203" s="13">
        <f t="shared" si="119"/>
        <v>1.3133644799999999</v>
      </c>
      <c r="AP203" s="13">
        <f t="shared" si="120"/>
        <v>7.1928000000000001E-3</v>
      </c>
      <c r="AQ203">
        <v>59981</v>
      </c>
      <c r="AR203" s="123">
        <f t="shared" si="123"/>
        <v>24</v>
      </c>
      <c r="AS203" s="130">
        <v>10</v>
      </c>
      <c r="AT203" s="131">
        <v>17</v>
      </c>
      <c r="AU203" s="131">
        <v>4</v>
      </c>
      <c r="AV203" s="5"/>
    </row>
    <row r="204" spans="1:48" x14ac:dyDescent="0.25">
      <c r="A204" s="1">
        <v>44384</v>
      </c>
      <c r="B204" s="39">
        <v>-3.1743209000000001</v>
      </c>
      <c r="C204" s="39">
        <v>11.830154500000001</v>
      </c>
      <c r="D204" s="39">
        <v>2.1652271999999999</v>
      </c>
      <c r="E204" s="39">
        <v>0.58908799999999995</v>
      </c>
      <c r="F204" s="39">
        <v>2.7543152000000002</v>
      </c>
      <c r="G204" s="39">
        <v>0</v>
      </c>
      <c r="H204" s="39">
        <v>5.9286361000000003</v>
      </c>
      <c r="I204" s="39">
        <v>5.9286361000000003</v>
      </c>
      <c r="J204" s="39">
        <v>4.1601600000000002E-2</v>
      </c>
      <c r="K204" s="39">
        <v>5.8599167999999997</v>
      </c>
      <c r="L204" s="39">
        <v>5.9015183999999996</v>
      </c>
      <c r="M204" s="3">
        <v>11138</v>
      </c>
      <c r="N204" s="3">
        <v>2245</v>
      </c>
      <c r="O204" s="3">
        <v>13383</v>
      </c>
      <c r="P204" s="3">
        <v>0</v>
      </c>
      <c r="Q204" s="3">
        <v>99977</v>
      </c>
      <c r="R204" s="3">
        <v>99977</v>
      </c>
      <c r="S204" s="3">
        <v>214</v>
      </c>
      <c r="T204" s="3">
        <v>22332</v>
      </c>
      <c r="U204" s="3">
        <v>22546</v>
      </c>
      <c r="X204" s="89">
        <f t="shared" si="124"/>
        <v>-3.1743209000000001</v>
      </c>
      <c r="Y204" s="55"/>
      <c r="Z204" s="89">
        <f t="shared" si="125"/>
        <v>11.830154499999999</v>
      </c>
      <c r="AC204" s="37">
        <v>0.23300000000000001</v>
      </c>
      <c r="AD204" s="37">
        <v>0.1346</v>
      </c>
      <c r="AE204" s="37">
        <v>9.8400000000000001E-2</v>
      </c>
      <c r="AF204" s="39"/>
      <c r="AG204" s="39"/>
      <c r="AH204" s="13">
        <f t="shared" si="117"/>
        <v>3.5319039999999996E-2</v>
      </c>
      <c r="AI204" s="13">
        <f t="shared" si="118"/>
        <v>1.912896E-2</v>
      </c>
      <c r="AJ204" s="37">
        <v>3.8864999999999998</v>
      </c>
      <c r="AK204" s="37">
        <v>3.85</v>
      </c>
      <c r="AL204" s="37">
        <v>3.6499999999999998E-2</v>
      </c>
      <c r="AM204" s="39"/>
      <c r="AN204" s="39"/>
      <c r="AO204" s="13">
        <f t="shared" si="119"/>
        <v>1.01024</v>
      </c>
      <c r="AP204" s="13">
        <f t="shared" si="120"/>
        <v>7.0955999999999997E-3</v>
      </c>
      <c r="AQ204">
        <v>60034</v>
      </c>
      <c r="AR204" s="123">
        <f t="shared" si="123"/>
        <v>53</v>
      </c>
      <c r="AS204" s="130">
        <v>475</v>
      </c>
      <c r="AT204" s="131">
        <v>18.600000000000001</v>
      </c>
      <c r="AU204" s="131">
        <v>9.4</v>
      </c>
      <c r="AV204" s="5"/>
    </row>
    <row r="205" spans="1:48" x14ac:dyDescent="0.25">
      <c r="A205" s="1">
        <v>44385</v>
      </c>
      <c r="B205" s="39">
        <v>0.70956909999999995</v>
      </c>
      <c r="C205" s="39">
        <v>7.5828316999999998</v>
      </c>
      <c r="D205" s="39">
        <v>2.1949703999999999</v>
      </c>
      <c r="E205" s="39">
        <v>1.0942080000000001</v>
      </c>
      <c r="F205" s="39">
        <v>3.2891783999999999</v>
      </c>
      <c r="G205" s="39">
        <v>0</v>
      </c>
      <c r="H205" s="39">
        <v>2.5796093</v>
      </c>
      <c r="I205" s="39">
        <v>2.5796093</v>
      </c>
      <c r="J205" s="39">
        <v>1.7884799999999999E-2</v>
      </c>
      <c r="K205" s="39">
        <v>4.9853376000000003</v>
      </c>
      <c r="L205" s="39">
        <v>5.0032224000000003</v>
      </c>
      <c r="M205" s="3">
        <v>11291</v>
      </c>
      <c r="N205" s="3">
        <v>4170</v>
      </c>
      <c r="O205" s="3">
        <v>15461</v>
      </c>
      <c r="P205" s="3">
        <v>0</v>
      </c>
      <c r="Q205" s="3">
        <v>43501</v>
      </c>
      <c r="R205" s="3">
        <v>43501</v>
      </c>
      <c r="S205" s="3">
        <v>92</v>
      </c>
      <c r="T205" s="3">
        <v>18999</v>
      </c>
      <c r="U205" s="3">
        <v>19091</v>
      </c>
      <c r="X205" s="89">
        <f t="shared" si="124"/>
        <v>0.70956909999999995</v>
      </c>
      <c r="Y205" s="55"/>
      <c r="Z205" s="89">
        <f t="shared" si="125"/>
        <v>7.5828316999999998</v>
      </c>
      <c r="AC205" s="37">
        <v>3.2848999999999999</v>
      </c>
      <c r="AD205" s="37">
        <v>0.13600000000000001</v>
      </c>
      <c r="AE205" s="37">
        <v>3.1488999999999998</v>
      </c>
      <c r="AF205" s="39"/>
      <c r="AG205" s="39"/>
      <c r="AH205" s="13">
        <f t="shared" si="117"/>
        <v>3.56864E-2</v>
      </c>
      <c r="AI205" s="13">
        <f t="shared" si="118"/>
        <v>0.61214615999999999</v>
      </c>
      <c r="AJ205" s="37">
        <v>6.3906999999999998</v>
      </c>
      <c r="AK205" s="37">
        <v>6.3528000000000002</v>
      </c>
      <c r="AL205" s="37">
        <v>3.7900000000000003E-2</v>
      </c>
      <c r="AM205" s="39"/>
      <c r="AN205" s="39"/>
      <c r="AO205" s="13">
        <f t="shared" si="119"/>
        <v>1.66697472</v>
      </c>
      <c r="AP205" s="13">
        <f t="shared" si="120"/>
        <v>7.367760000000001E-3</v>
      </c>
      <c r="AQ205">
        <v>60056</v>
      </c>
      <c r="AR205" s="123">
        <f t="shared" si="123"/>
        <v>22</v>
      </c>
      <c r="AS205" s="128">
        <v>147</v>
      </c>
      <c r="AT205" s="129">
        <v>17.3</v>
      </c>
      <c r="AU205" s="129">
        <v>7.6</v>
      </c>
      <c r="AV205" s="5"/>
    </row>
    <row r="206" spans="1:48" x14ac:dyDescent="0.25">
      <c r="A206" s="1">
        <v>44386</v>
      </c>
      <c r="B206" s="39">
        <v>-3.3172790000000001</v>
      </c>
      <c r="C206" s="39">
        <v>16.6415814</v>
      </c>
      <c r="D206" s="39">
        <v>1.6315991999999999</v>
      </c>
      <c r="E206" s="39">
        <v>0.43164799999999998</v>
      </c>
      <c r="F206" s="39">
        <v>2.0632472000000002</v>
      </c>
      <c r="G206" s="39">
        <v>3.0005799999999999E-2</v>
      </c>
      <c r="H206" s="39">
        <v>5.3505203999999997</v>
      </c>
      <c r="I206" s="39">
        <v>5.3805262000000003</v>
      </c>
      <c r="J206" s="39">
        <v>8.8063199999999994E-2</v>
      </c>
      <c r="K206" s="39">
        <v>11.172992000000001</v>
      </c>
      <c r="L206" s="39">
        <v>11.261055199999999</v>
      </c>
      <c r="M206" s="3">
        <v>8393</v>
      </c>
      <c r="N206" s="3">
        <v>1645</v>
      </c>
      <c r="O206" s="3">
        <v>10038</v>
      </c>
      <c r="P206" s="3">
        <v>506</v>
      </c>
      <c r="Q206" s="3">
        <v>90228</v>
      </c>
      <c r="R206" s="3">
        <v>90734</v>
      </c>
      <c r="S206" s="3">
        <v>453</v>
      </c>
      <c r="T206" s="3">
        <v>42580</v>
      </c>
      <c r="U206" s="3">
        <v>43033</v>
      </c>
      <c r="X206" s="89">
        <f t="shared" si="124"/>
        <v>-3.3172790000000001</v>
      </c>
      <c r="Y206" s="55"/>
      <c r="Z206" s="89">
        <f t="shared" si="125"/>
        <v>16.6415814</v>
      </c>
      <c r="AC206" s="37">
        <v>3.117</v>
      </c>
      <c r="AD206" s="37">
        <v>2.9718</v>
      </c>
      <c r="AE206" s="37">
        <v>0.1452</v>
      </c>
      <c r="AF206" s="39"/>
      <c r="AG206" s="39"/>
      <c r="AH206" s="13">
        <f t="shared" si="117"/>
        <v>0.77980031999999999</v>
      </c>
      <c r="AI206" s="13">
        <f t="shared" si="118"/>
        <v>2.8226880000000003E-2</v>
      </c>
      <c r="AJ206" s="37">
        <v>24.365300000000001</v>
      </c>
      <c r="AK206" s="37">
        <v>20.475100000000001</v>
      </c>
      <c r="AL206" s="37">
        <v>3.8902000000000001</v>
      </c>
      <c r="AM206" s="39"/>
      <c r="AN206" s="39"/>
      <c r="AO206" s="13">
        <f t="shared" si="119"/>
        <v>5.37266624</v>
      </c>
      <c r="AP206" s="13">
        <f t="shared" si="120"/>
        <v>0.75625488000000007</v>
      </c>
      <c r="AQ206">
        <v>60114</v>
      </c>
      <c r="AR206" s="123">
        <f t="shared" si="123"/>
        <v>58</v>
      </c>
      <c r="AS206" s="128">
        <v>441</v>
      </c>
      <c r="AT206" s="129">
        <v>18</v>
      </c>
      <c r="AU206" s="129">
        <v>5</v>
      </c>
      <c r="AV206" s="5"/>
    </row>
    <row r="207" spans="1:48" x14ac:dyDescent="0.25">
      <c r="A207" s="1">
        <v>44387</v>
      </c>
      <c r="B207" s="39">
        <v>-3.2772142</v>
      </c>
      <c r="C207" s="39">
        <v>13.489131</v>
      </c>
      <c r="D207" s="39">
        <v>1.8121967999999999</v>
      </c>
      <c r="E207" s="39">
        <v>1.5938175999999999</v>
      </c>
      <c r="F207" s="39">
        <v>3.4060144000000001</v>
      </c>
      <c r="G207" s="39">
        <v>2.0695700000000001E-2</v>
      </c>
      <c r="H207" s="39">
        <v>6.6625329000000004</v>
      </c>
      <c r="I207" s="39">
        <v>6.6832285999999996</v>
      </c>
      <c r="J207" s="39">
        <v>9.2923199999999997E-2</v>
      </c>
      <c r="K207" s="39">
        <v>6.7129792000000004</v>
      </c>
      <c r="L207" s="39">
        <v>6.8059023999999999</v>
      </c>
      <c r="M207" s="3">
        <v>9322</v>
      </c>
      <c r="N207" s="3">
        <v>6074</v>
      </c>
      <c r="O207" s="3">
        <v>15396</v>
      </c>
      <c r="P207" s="3">
        <v>349</v>
      </c>
      <c r="Q207" s="3">
        <v>112353</v>
      </c>
      <c r="R207" s="3">
        <v>112702</v>
      </c>
      <c r="S207" s="3">
        <v>478</v>
      </c>
      <c r="T207" s="3">
        <v>25583</v>
      </c>
      <c r="U207" s="3">
        <v>26061</v>
      </c>
      <c r="X207" s="89">
        <f t="shared" si="124"/>
        <v>-3.2772141999999995</v>
      </c>
      <c r="Y207" s="55"/>
      <c r="Z207" s="89">
        <f t="shared" si="125"/>
        <v>13.489131</v>
      </c>
      <c r="AC207" s="37">
        <v>3.3813</v>
      </c>
      <c r="AD207" s="37">
        <v>3.2652999999999999</v>
      </c>
      <c r="AE207" s="37">
        <v>0.11600000000000001</v>
      </c>
      <c r="AF207" s="39"/>
      <c r="AG207" s="39"/>
      <c r="AH207" s="13">
        <f t="shared" si="117"/>
        <v>0.85681471999999981</v>
      </c>
      <c r="AI207" s="13">
        <f t="shared" si="118"/>
        <v>2.2550400000000002E-2</v>
      </c>
      <c r="AJ207" s="37">
        <v>8.9614999999999991</v>
      </c>
      <c r="AK207" s="37">
        <v>8.9240999999999993</v>
      </c>
      <c r="AL207" s="37">
        <v>3.7400000000000003E-2</v>
      </c>
      <c r="AM207" s="39"/>
      <c r="AN207" s="39"/>
      <c r="AO207" s="13">
        <f t="shared" si="119"/>
        <v>2.34168384</v>
      </c>
      <c r="AP207" s="13">
        <f t="shared" si="120"/>
        <v>7.2705600000000014E-3</v>
      </c>
      <c r="AQ207">
        <v>60163</v>
      </c>
      <c r="AR207" s="123">
        <f t="shared" si="123"/>
        <v>49</v>
      </c>
      <c r="AS207" s="128">
        <v>629</v>
      </c>
      <c r="AT207" s="129">
        <v>17.7</v>
      </c>
      <c r="AU207" s="129">
        <v>8.3000000000000007</v>
      </c>
      <c r="AV207" s="5"/>
    </row>
    <row r="208" spans="1:48" x14ac:dyDescent="0.25">
      <c r="A208" s="1">
        <v>44388</v>
      </c>
      <c r="B208" s="39">
        <v>-3.4357924</v>
      </c>
      <c r="C208" s="39">
        <v>13.4502396</v>
      </c>
      <c r="D208" s="39">
        <v>2.4383591999999998</v>
      </c>
      <c r="E208" s="39">
        <v>0.1912896</v>
      </c>
      <c r="F208" s="39">
        <v>2.6296488</v>
      </c>
      <c r="G208" s="39">
        <v>3.5579999999999997E-4</v>
      </c>
      <c r="H208" s="39">
        <v>6.0650854000000001</v>
      </c>
      <c r="I208" s="39">
        <v>6.0654412000000004</v>
      </c>
      <c r="J208" s="39">
        <v>4.7044799999999998E-2</v>
      </c>
      <c r="K208" s="39">
        <v>7.3377536000000001</v>
      </c>
      <c r="L208" s="39">
        <v>7.3847984000000002</v>
      </c>
      <c r="M208" s="3">
        <v>12543</v>
      </c>
      <c r="N208" s="3">
        <v>729</v>
      </c>
      <c r="O208" s="3">
        <v>13272</v>
      </c>
      <c r="P208" s="3">
        <v>6</v>
      </c>
      <c r="Q208" s="3">
        <v>102278</v>
      </c>
      <c r="R208" s="3">
        <v>102284</v>
      </c>
      <c r="S208" s="3">
        <v>242</v>
      </c>
      <c r="T208" s="3">
        <v>27964</v>
      </c>
      <c r="U208" s="3">
        <v>28206</v>
      </c>
      <c r="X208" s="89">
        <f t="shared" si="124"/>
        <v>-3.4357924000000004</v>
      </c>
      <c r="Y208" s="55"/>
      <c r="Z208" s="89">
        <f t="shared" si="125"/>
        <v>13.4502396</v>
      </c>
      <c r="AC208" s="37">
        <v>3.5985999999999998</v>
      </c>
      <c r="AD208" s="37">
        <v>3.4979</v>
      </c>
      <c r="AE208" s="37">
        <v>0.1007</v>
      </c>
      <c r="AF208" s="39"/>
      <c r="AG208" s="39"/>
      <c r="AH208" s="13">
        <f t="shared" si="117"/>
        <v>0.91784895999999994</v>
      </c>
      <c r="AI208" s="13">
        <f t="shared" si="118"/>
        <v>1.9576079999999999E-2</v>
      </c>
      <c r="AJ208" s="37">
        <v>5.5875000000000004</v>
      </c>
      <c r="AK208" s="37">
        <v>5.5510999999999999</v>
      </c>
      <c r="AL208" s="37">
        <v>3.6400000000000002E-2</v>
      </c>
      <c r="AM208" s="39"/>
      <c r="AN208" s="39"/>
      <c r="AO208" s="13">
        <f t="shared" si="119"/>
        <v>1.4566086399999998</v>
      </c>
      <c r="AP208" s="13">
        <f t="shared" si="120"/>
        <v>7.0761600000000015E-3</v>
      </c>
      <c r="AQ208">
        <v>60171</v>
      </c>
      <c r="AR208" s="123">
        <f t="shared" si="123"/>
        <v>8</v>
      </c>
      <c r="AS208" s="130">
        <v>543</v>
      </c>
      <c r="AT208" s="131">
        <v>18.2</v>
      </c>
      <c r="AU208" s="131">
        <v>5.8</v>
      </c>
      <c r="AV208" s="5"/>
    </row>
    <row r="209" spans="1:48" x14ac:dyDescent="0.25">
      <c r="A209" s="1">
        <v>44389</v>
      </c>
      <c r="B209" s="39">
        <v>-2.3004522000000001</v>
      </c>
      <c r="C209" s="39">
        <v>8.9483882000000001</v>
      </c>
      <c r="D209" s="39">
        <v>2.1675599999999999</v>
      </c>
      <c r="E209" s="39">
        <v>0.34584320000000002</v>
      </c>
      <c r="F209" s="39">
        <v>2.5134031999999999</v>
      </c>
      <c r="G209" s="39">
        <v>5.4555999999999997E-3</v>
      </c>
      <c r="H209" s="39">
        <v>4.8083998000000001</v>
      </c>
      <c r="I209" s="39">
        <v>4.8138553999999996</v>
      </c>
      <c r="J209" s="39">
        <v>8.2814399999999996E-2</v>
      </c>
      <c r="K209" s="39">
        <v>4.0517184000000004</v>
      </c>
      <c r="L209" s="39">
        <v>4.1345327999999997</v>
      </c>
      <c r="M209" s="3">
        <v>11150</v>
      </c>
      <c r="N209" s="3">
        <v>1318</v>
      </c>
      <c r="O209" s="3">
        <v>12468</v>
      </c>
      <c r="P209" s="3">
        <v>92</v>
      </c>
      <c r="Q209" s="3">
        <v>81086</v>
      </c>
      <c r="R209" s="3">
        <v>81178</v>
      </c>
      <c r="S209" s="3">
        <v>426</v>
      </c>
      <c r="T209" s="3">
        <v>15441</v>
      </c>
      <c r="U209" s="3">
        <v>15867</v>
      </c>
      <c r="X209" s="89">
        <f t="shared" si="124"/>
        <v>-2.3004521999999996</v>
      </c>
      <c r="Y209" s="55"/>
      <c r="Z209" s="89">
        <f t="shared" si="125"/>
        <v>8.9483882000000001</v>
      </c>
      <c r="AC209" s="37">
        <v>0.2346</v>
      </c>
      <c r="AD209" s="37">
        <v>0.13450000000000001</v>
      </c>
      <c r="AE209" s="37">
        <v>0.10009999999999999</v>
      </c>
      <c r="AF209" s="39"/>
      <c r="AG209" s="39"/>
      <c r="AH209" s="13">
        <f t="shared" ref="AH209:AH272" si="126">AD209*$BA$3/100</f>
        <v>3.5292799999999999E-2</v>
      </c>
      <c r="AI209" s="13">
        <f t="shared" ref="AI209:AI272" si="127">AE209*$BA$4/100</f>
        <v>1.9459440000000001E-2</v>
      </c>
      <c r="AJ209" s="37">
        <v>9.2399999999999996E-2</v>
      </c>
      <c r="AK209" s="37">
        <v>5.4600000000000003E-2</v>
      </c>
      <c r="AL209" s="37">
        <v>3.78E-2</v>
      </c>
      <c r="AM209" s="39"/>
      <c r="AN209" s="39"/>
      <c r="AO209" s="13">
        <f t="shared" ref="AO209:AO272" si="128">AK209*$BA$3/100</f>
        <v>1.4327039999999999E-2</v>
      </c>
      <c r="AP209" s="13">
        <f t="shared" ref="AP209:AP272" si="129">AL209*$BA$4/100</f>
        <v>7.3483200000000002E-3</v>
      </c>
      <c r="AQ209">
        <v>60254</v>
      </c>
      <c r="AR209" s="123">
        <f t="shared" si="123"/>
        <v>83</v>
      </c>
      <c r="AS209" s="130">
        <v>337</v>
      </c>
      <c r="AT209" s="131">
        <v>19.100000000000001</v>
      </c>
      <c r="AU209" s="131">
        <v>6.8</v>
      </c>
      <c r="AV209" s="5"/>
    </row>
    <row r="210" spans="1:48" x14ac:dyDescent="0.25">
      <c r="A210" s="1">
        <v>44390</v>
      </c>
      <c r="B210" s="39">
        <v>1.6702882999999999</v>
      </c>
      <c r="C210" s="39">
        <v>5.2596388999999997</v>
      </c>
      <c r="D210" s="39">
        <v>1.9218383999999999</v>
      </c>
      <c r="E210" s="39">
        <v>1.9703615999999999</v>
      </c>
      <c r="F210" s="39">
        <v>3.8921999999999999</v>
      </c>
      <c r="G210" s="39">
        <v>0</v>
      </c>
      <c r="H210" s="39">
        <v>2.2219117000000002</v>
      </c>
      <c r="I210" s="39">
        <v>2.2219117000000002</v>
      </c>
      <c r="J210" s="39">
        <v>9.7199999999999999E-4</v>
      </c>
      <c r="K210" s="39">
        <v>3.0367552</v>
      </c>
      <c r="L210" s="39">
        <v>3.0377272</v>
      </c>
      <c r="M210" s="3">
        <v>9886</v>
      </c>
      <c r="N210" s="3">
        <v>7509</v>
      </c>
      <c r="O210" s="3">
        <v>17395</v>
      </c>
      <c r="P210" s="3">
        <v>0</v>
      </c>
      <c r="Q210" s="3">
        <v>37469</v>
      </c>
      <c r="R210" s="3">
        <v>37469</v>
      </c>
      <c r="S210" s="3">
        <v>5</v>
      </c>
      <c r="T210" s="3">
        <v>11573</v>
      </c>
      <c r="U210" s="3">
        <v>11578</v>
      </c>
      <c r="X210" s="89">
        <f t="shared" si="124"/>
        <v>1.6702882999999997</v>
      </c>
      <c r="Y210" s="55"/>
      <c r="Z210" s="89">
        <f t="shared" si="125"/>
        <v>5.2596389000000006</v>
      </c>
      <c r="AC210" s="37">
        <v>2.7905000000000002</v>
      </c>
      <c r="AD210" s="37">
        <v>2.6141000000000001</v>
      </c>
      <c r="AE210" s="37">
        <v>0.1764</v>
      </c>
      <c r="AF210" s="39"/>
      <c r="AG210" s="39"/>
      <c r="AH210" s="13">
        <f t="shared" si="126"/>
        <v>0.68593983999999997</v>
      </c>
      <c r="AI210" s="13">
        <f t="shared" si="127"/>
        <v>3.4292160000000002E-2</v>
      </c>
      <c r="AJ210" s="37">
        <v>9.1200000000000003E-2</v>
      </c>
      <c r="AK210" s="37">
        <v>5.4399999999999997E-2</v>
      </c>
      <c r="AL210" s="37">
        <v>3.6799999999999999E-2</v>
      </c>
      <c r="AM210" s="39"/>
      <c r="AN210" s="39"/>
      <c r="AO210" s="13">
        <f t="shared" si="128"/>
        <v>1.4274559999999999E-2</v>
      </c>
      <c r="AP210" s="13">
        <f t="shared" si="129"/>
        <v>7.1539200000000002E-3</v>
      </c>
      <c r="AQ210">
        <v>60288</v>
      </c>
      <c r="AR210" s="123">
        <f t="shared" si="123"/>
        <v>34</v>
      </c>
      <c r="AS210" s="128">
        <v>10</v>
      </c>
      <c r="AT210" s="129">
        <v>14.6</v>
      </c>
      <c r="AU210" s="129">
        <v>7.2</v>
      </c>
      <c r="AV210" s="5"/>
    </row>
    <row r="211" spans="1:48" x14ac:dyDescent="0.25">
      <c r="A211" s="1">
        <v>44391</v>
      </c>
      <c r="B211" s="39">
        <v>-0.78663870000000002</v>
      </c>
      <c r="C211" s="39">
        <v>7.3605419000000003</v>
      </c>
      <c r="D211" s="39">
        <v>1.6315991999999999</v>
      </c>
      <c r="E211" s="39">
        <v>1.1110016</v>
      </c>
      <c r="F211" s="39">
        <v>2.7426007999999999</v>
      </c>
      <c r="G211" s="39">
        <v>0</v>
      </c>
      <c r="H211" s="39">
        <v>3.5292395000000001</v>
      </c>
      <c r="I211" s="39">
        <v>3.5292395000000001</v>
      </c>
      <c r="J211" s="39">
        <v>0</v>
      </c>
      <c r="K211" s="39">
        <v>3.8313024000000002</v>
      </c>
      <c r="L211" s="39">
        <v>3.8313024000000002</v>
      </c>
      <c r="M211" s="3">
        <v>8393</v>
      </c>
      <c r="N211" s="3">
        <v>4234</v>
      </c>
      <c r="O211" s="3">
        <v>12627</v>
      </c>
      <c r="P211" s="3">
        <v>0</v>
      </c>
      <c r="Q211" s="3">
        <v>59515</v>
      </c>
      <c r="R211" s="3">
        <v>59515</v>
      </c>
      <c r="S211" s="3">
        <v>0</v>
      </c>
      <c r="T211" s="3">
        <v>14601</v>
      </c>
      <c r="U211" s="3">
        <v>14601</v>
      </c>
      <c r="X211" s="89">
        <f t="shared" si="124"/>
        <v>-0.78663870000000014</v>
      </c>
      <c r="Y211" s="55"/>
      <c r="Z211" s="89">
        <f t="shared" si="125"/>
        <v>7.3605419000000003</v>
      </c>
      <c r="AC211" s="37">
        <v>3.4104999999999999</v>
      </c>
      <c r="AD211" s="37">
        <v>3.2349999999999999</v>
      </c>
      <c r="AE211" s="37">
        <v>0.17549999999999999</v>
      </c>
      <c r="AF211" s="39"/>
      <c r="AG211" s="39"/>
      <c r="AH211" s="13">
        <f t="shared" si="126"/>
        <v>0.84886399999999995</v>
      </c>
      <c r="AI211" s="13">
        <f t="shared" si="127"/>
        <v>3.41172E-2</v>
      </c>
      <c r="AJ211" s="37">
        <v>9.1700000000000004E-2</v>
      </c>
      <c r="AK211" s="37">
        <v>5.33E-2</v>
      </c>
      <c r="AL211" s="37">
        <v>3.8399999999999997E-2</v>
      </c>
      <c r="AM211" s="39"/>
      <c r="AN211" s="39"/>
      <c r="AO211" s="13">
        <f t="shared" si="128"/>
        <v>1.3985919999999999E-2</v>
      </c>
      <c r="AP211" s="13">
        <f t="shared" si="129"/>
        <v>7.4649599999999997E-3</v>
      </c>
      <c r="AQ211">
        <v>60369</v>
      </c>
      <c r="AR211" s="123">
        <f t="shared" si="123"/>
        <v>81</v>
      </c>
      <c r="AS211" s="128">
        <v>168</v>
      </c>
      <c r="AT211" s="129">
        <v>15.2</v>
      </c>
      <c r="AU211" s="129">
        <v>11.9</v>
      </c>
      <c r="AV211" s="5"/>
    </row>
    <row r="212" spans="1:48" x14ac:dyDescent="0.25">
      <c r="A212" s="1">
        <v>44392</v>
      </c>
      <c r="B212" s="39">
        <v>1.6869228999999999</v>
      </c>
      <c r="C212" s="39">
        <v>4.3765970999999997</v>
      </c>
      <c r="D212" s="39">
        <v>1.5318719999999999</v>
      </c>
      <c r="E212" s="39">
        <v>1.3298432</v>
      </c>
      <c r="F212" s="39">
        <v>2.8617151999999999</v>
      </c>
      <c r="G212" s="39">
        <v>0</v>
      </c>
      <c r="H212" s="39">
        <v>1.1747923</v>
      </c>
      <c r="I212" s="39">
        <v>1.1747923</v>
      </c>
      <c r="J212" s="39">
        <v>0</v>
      </c>
      <c r="K212" s="39">
        <v>3.2018048000000001</v>
      </c>
      <c r="L212" s="39">
        <v>3.2018048000000001</v>
      </c>
      <c r="M212" s="3">
        <v>7880</v>
      </c>
      <c r="N212" s="3">
        <v>5068</v>
      </c>
      <c r="O212" s="3">
        <v>12948</v>
      </c>
      <c r="P212" s="3">
        <v>0</v>
      </c>
      <c r="Q212" s="3">
        <v>19811</v>
      </c>
      <c r="R212" s="3">
        <v>19811</v>
      </c>
      <c r="S212" s="3">
        <v>0</v>
      </c>
      <c r="T212" s="3">
        <v>12202</v>
      </c>
      <c r="U212" s="3">
        <v>12202</v>
      </c>
      <c r="X212" s="89">
        <f t="shared" si="124"/>
        <v>1.6869228999999999</v>
      </c>
      <c r="Y212" s="55"/>
      <c r="Z212" s="89">
        <f t="shared" si="125"/>
        <v>4.3765970999999997</v>
      </c>
      <c r="AC212" s="37">
        <v>3.7479</v>
      </c>
      <c r="AD212" s="37">
        <v>3.5969000000000002</v>
      </c>
      <c r="AE212" s="37">
        <v>0.151</v>
      </c>
      <c r="AF212" s="39"/>
      <c r="AG212" s="39"/>
      <c r="AH212" s="13">
        <f t="shared" si="126"/>
        <v>0.94382655999999998</v>
      </c>
      <c r="AI212" s="13">
        <f t="shared" si="127"/>
        <v>2.9354400000000003E-2</v>
      </c>
      <c r="AJ212" s="37">
        <v>9.1300000000000006E-2</v>
      </c>
      <c r="AK212" s="37">
        <v>5.3900000000000003E-2</v>
      </c>
      <c r="AL212" s="37">
        <v>3.7400000000000003E-2</v>
      </c>
      <c r="AM212" s="39"/>
      <c r="AN212" s="39"/>
      <c r="AO212" s="13">
        <f t="shared" si="128"/>
        <v>1.4143360000000001E-2</v>
      </c>
      <c r="AP212" s="13">
        <f t="shared" si="129"/>
        <v>7.2705600000000014E-3</v>
      </c>
      <c r="AQ212">
        <v>60403</v>
      </c>
      <c r="AR212" s="123">
        <f t="shared" si="123"/>
        <v>34</v>
      </c>
      <c r="AS212" s="128">
        <v>21</v>
      </c>
      <c r="AT212" s="129">
        <v>15.6</v>
      </c>
      <c r="AU212" s="129">
        <v>18.7</v>
      </c>
      <c r="AV212" s="5"/>
    </row>
    <row r="213" spans="1:48" x14ac:dyDescent="0.25">
      <c r="A213" s="1">
        <v>44393</v>
      </c>
      <c r="B213" s="39">
        <v>-1.7578172000000001</v>
      </c>
      <c r="C213" s="39">
        <v>12.414166</v>
      </c>
      <c r="D213" s="39">
        <v>1.4416704</v>
      </c>
      <c r="E213" s="39">
        <v>0.838368</v>
      </c>
      <c r="F213" s="39">
        <v>2.2800384</v>
      </c>
      <c r="G213" s="39">
        <v>8.1834000000000004E-3</v>
      </c>
      <c r="H213" s="39">
        <v>4.0296722000000003</v>
      </c>
      <c r="I213" s="39">
        <v>4.0378556000000003</v>
      </c>
      <c r="J213" s="39">
        <v>4.43232E-2</v>
      </c>
      <c r="K213" s="39">
        <v>8.3319872000000004</v>
      </c>
      <c r="L213" s="39">
        <v>8.3763103999999995</v>
      </c>
      <c r="M213" s="3">
        <v>7416</v>
      </c>
      <c r="N213" s="3">
        <v>3195</v>
      </c>
      <c r="O213" s="3">
        <v>10611</v>
      </c>
      <c r="P213" s="3">
        <v>138</v>
      </c>
      <c r="Q213" s="3">
        <v>67954</v>
      </c>
      <c r="R213" s="3">
        <v>68092</v>
      </c>
      <c r="S213" s="3">
        <v>228</v>
      </c>
      <c r="T213" s="3">
        <v>31753</v>
      </c>
      <c r="U213" s="3">
        <v>31981</v>
      </c>
      <c r="X213" s="89">
        <f t="shared" si="124"/>
        <v>-1.7578172000000003</v>
      </c>
      <c r="Y213" s="55"/>
      <c r="Z213" s="89">
        <f t="shared" si="125"/>
        <v>12.414166</v>
      </c>
      <c r="AC213" s="37">
        <v>3.1962999999999999</v>
      </c>
      <c r="AD213" s="37">
        <v>3.0794000000000001</v>
      </c>
      <c r="AE213" s="37">
        <v>0.1169</v>
      </c>
      <c r="AF213" s="39"/>
      <c r="AG213" s="39"/>
      <c r="AH213" s="13">
        <f t="shared" si="126"/>
        <v>0.80803455999999996</v>
      </c>
      <c r="AI213" s="13">
        <f t="shared" si="127"/>
        <v>2.272536E-2</v>
      </c>
      <c r="AJ213" s="37">
        <v>15.6699</v>
      </c>
      <c r="AK213" s="37">
        <v>15.6326</v>
      </c>
      <c r="AL213" s="37">
        <v>3.73E-2</v>
      </c>
      <c r="AM213" s="39"/>
      <c r="AN213" s="39"/>
      <c r="AO213" s="13">
        <f t="shared" si="128"/>
        <v>4.1019942399999998</v>
      </c>
      <c r="AP213" s="13">
        <f t="shared" si="129"/>
        <v>7.2511200000000007E-3</v>
      </c>
      <c r="AQ213">
        <v>60403</v>
      </c>
      <c r="AR213" s="123">
        <f t="shared" si="123"/>
        <v>0</v>
      </c>
      <c r="AS213" s="128">
        <v>337</v>
      </c>
      <c r="AT213" s="129">
        <v>17.600000000000001</v>
      </c>
      <c r="AU213" s="129">
        <v>5.8</v>
      </c>
      <c r="AV213" s="5"/>
    </row>
    <row r="214" spans="1:48" x14ac:dyDescent="0.25">
      <c r="A214" s="1">
        <v>44394</v>
      </c>
      <c r="B214" s="39">
        <v>-5.5171362999999998</v>
      </c>
      <c r="C214" s="39">
        <v>12.1226179</v>
      </c>
      <c r="D214" s="39">
        <v>1.3660488</v>
      </c>
      <c r="E214" s="39">
        <v>0.14143359999999999</v>
      </c>
      <c r="F214" s="39">
        <v>1.5074824</v>
      </c>
      <c r="G214" s="39">
        <v>0</v>
      </c>
      <c r="H214" s="39">
        <v>7.0246187000000004</v>
      </c>
      <c r="I214" s="39">
        <v>7.0246187000000004</v>
      </c>
      <c r="J214" s="39">
        <v>2.9743200000000001E-2</v>
      </c>
      <c r="K214" s="39">
        <v>5.0682559999999999</v>
      </c>
      <c r="L214" s="39">
        <v>5.0979992000000003</v>
      </c>
      <c r="M214" s="3">
        <v>7027</v>
      </c>
      <c r="N214" s="3">
        <v>539</v>
      </c>
      <c r="O214" s="3">
        <v>7566</v>
      </c>
      <c r="P214" s="3">
        <v>0</v>
      </c>
      <c r="Q214" s="3">
        <v>118459</v>
      </c>
      <c r="R214" s="3">
        <v>118459</v>
      </c>
      <c r="S214" s="3">
        <v>153</v>
      </c>
      <c r="T214" s="3">
        <v>19315</v>
      </c>
      <c r="U214" s="3">
        <v>19468</v>
      </c>
      <c r="X214" s="89">
        <f t="shared" si="124"/>
        <v>-5.5171363000000007</v>
      </c>
      <c r="Y214" s="55"/>
      <c r="Z214" s="89">
        <f t="shared" si="125"/>
        <v>12.122617900000002</v>
      </c>
      <c r="AC214" s="37">
        <v>0.23200000000000001</v>
      </c>
      <c r="AD214" s="37">
        <v>0.13370000000000001</v>
      </c>
      <c r="AE214" s="37">
        <v>9.8299999999999998E-2</v>
      </c>
      <c r="AF214" s="39"/>
      <c r="AG214" s="39"/>
      <c r="AH214" s="13">
        <f t="shared" si="126"/>
        <v>3.5082880000000004E-2</v>
      </c>
      <c r="AI214" s="13">
        <f t="shared" si="127"/>
        <v>1.9109520000000001E-2</v>
      </c>
      <c r="AJ214" s="37">
        <v>2.9483999999999999</v>
      </c>
      <c r="AK214" s="37">
        <v>2.9108999999999998</v>
      </c>
      <c r="AL214" s="37">
        <v>3.7499999999999999E-2</v>
      </c>
      <c r="AM214" s="39"/>
      <c r="AN214" s="39"/>
      <c r="AO214" s="13">
        <f t="shared" si="128"/>
        <v>0.76382015999999997</v>
      </c>
      <c r="AP214" s="13">
        <f t="shared" si="129"/>
        <v>7.2899999999999996E-3</v>
      </c>
      <c r="AQ214">
        <v>60423</v>
      </c>
      <c r="AR214" s="123">
        <f t="shared" si="123"/>
        <v>20</v>
      </c>
      <c r="AS214" s="128">
        <v>508</v>
      </c>
      <c r="AT214" s="129">
        <v>19.5</v>
      </c>
      <c r="AU214" s="129">
        <v>10.1</v>
      </c>
      <c r="AV214" s="5"/>
    </row>
    <row r="215" spans="1:48" x14ac:dyDescent="0.25">
      <c r="A215" s="1">
        <v>44395</v>
      </c>
      <c r="B215" s="39">
        <v>-3.6774293</v>
      </c>
      <c r="C215" s="39">
        <v>14.7363421</v>
      </c>
      <c r="D215" s="39">
        <v>2.9406888000000002</v>
      </c>
      <c r="E215" s="39">
        <v>0.56127360000000004</v>
      </c>
      <c r="F215" s="39">
        <v>3.5019624</v>
      </c>
      <c r="G215" s="39">
        <v>2.0755000000000001E-3</v>
      </c>
      <c r="H215" s="39">
        <v>7.1773161999999999</v>
      </c>
      <c r="I215" s="39">
        <v>7.1793917</v>
      </c>
      <c r="J215" s="39">
        <v>3.4992000000000002E-2</v>
      </c>
      <c r="K215" s="39">
        <v>7.5219583999999999</v>
      </c>
      <c r="L215" s="39">
        <v>7.5569503999999998</v>
      </c>
      <c r="M215" s="3">
        <v>15127</v>
      </c>
      <c r="N215" s="3">
        <v>2139</v>
      </c>
      <c r="O215" s="3">
        <v>17266</v>
      </c>
      <c r="P215" s="3">
        <v>35</v>
      </c>
      <c r="Q215" s="3">
        <v>121034</v>
      </c>
      <c r="R215" s="3">
        <v>121069</v>
      </c>
      <c r="S215" s="3">
        <v>180</v>
      </c>
      <c r="T215" s="3">
        <v>28666</v>
      </c>
      <c r="U215" s="3">
        <v>28846</v>
      </c>
      <c r="X215" s="89">
        <f t="shared" si="124"/>
        <v>-3.6774293</v>
      </c>
      <c r="Y215" s="55"/>
      <c r="Z215" s="89">
        <f t="shared" si="125"/>
        <v>14.7363421</v>
      </c>
      <c r="AC215" s="37">
        <v>6.6676000000000002</v>
      </c>
      <c r="AD215" s="37">
        <v>3.7225999999999999</v>
      </c>
      <c r="AE215" s="37">
        <v>2.9449999999999998</v>
      </c>
      <c r="AF215" s="39"/>
      <c r="AG215" s="39"/>
      <c r="AH215" s="13">
        <f t="shared" si="126"/>
        <v>0.97681023999999994</v>
      </c>
      <c r="AI215" s="13">
        <f t="shared" si="127"/>
        <v>0.57250800000000002</v>
      </c>
      <c r="AJ215" s="37">
        <v>2.4586999999999999</v>
      </c>
      <c r="AK215" s="37">
        <v>2.4214000000000002</v>
      </c>
      <c r="AL215" s="37">
        <v>3.73E-2</v>
      </c>
      <c r="AM215" s="39"/>
      <c r="AN215" s="39"/>
      <c r="AO215" s="13">
        <f t="shared" si="128"/>
        <v>0.63537536000000006</v>
      </c>
      <c r="AP215" s="13">
        <f t="shared" si="129"/>
        <v>7.2511200000000007E-3</v>
      </c>
      <c r="AQ215">
        <v>60423</v>
      </c>
      <c r="AR215" s="123">
        <f t="shared" si="123"/>
        <v>0</v>
      </c>
      <c r="AS215" s="130">
        <v>692</v>
      </c>
      <c r="AT215" s="131">
        <v>22.1</v>
      </c>
      <c r="AU215" s="131">
        <v>15.1</v>
      </c>
      <c r="AV215" s="5"/>
    </row>
    <row r="216" spans="1:48" x14ac:dyDescent="0.25">
      <c r="A216" s="1">
        <v>44396</v>
      </c>
      <c r="B216" s="39">
        <v>-5.0085293000000002</v>
      </c>
      <c r="C216" s="39">
        <v>13.849585299999999</v>
      </c>
      <c r="D216" s="39">
        <v>2.2410432</v>
      </c>
      <c r="E216" s="39">
        <v>0.23248640000000001</v>
      </c>
      <c r="F216" s="39">
        <v>2.4735296</v>
      </c>
      <c r="G216" s="39">
        <v>1.4232E-2</v>
      </c>
      <c r="H216" s="39">
        <v>7.4678269000000004</v>
      </c>
      <c r="I216" s="39">
        <v>7.4820589000000002</v>
      </c>
      <c r="J216" s="39">
        <v>7.4649599999999997E-2</v>
      </c>
      <c r="K216" s="39">
        <v>6.2928768000000002</v>
      </c>
      <c r="L216" s="39">
        <v>6.3675264</v>
      </c>
      <c r="M216" s="3">
        <v>11528</v>
      </c>
      <c r="N216" s="3">
        <v>886</v>
      </c>
      <c r="O216" s="3">
        <v>12414</v>
      </c>
      <c r="P216" s="3">
        <v>240</v>
      </c>
      <c r="Q216" s="3">
        <v>125933</v>
      </c>
      <c r="R216" s="3">
        <v>126173</v>
      </c>
      <c r="S216" s="3">
        <v>384</v>
      </c>
      <c r="T216" s="3">
        <v>23982</v>
      </c>
      <c r="U216" s="3">
        <v>24366</v>
      </c>
      <c r="X216" s="89">
        <f t="shared" si="124"/>
        <v>-5.0085293000000002</v>
      </c>
      <c r="Y216" s="55"/>
      <c r="Z216" s="89">
        <f t="shared" si="125"/>
        <v>13.849585300000001</v>
      </c>
      <c r="AC216" s="37">
        <v>0.23469999999999999</v>
      </c>
      <c r="AD216" s="37">
        <v>0.13420000000000001</v>
      </c>
      <c r="AE216" s="37">
        <v>0.10050000000000001</v>
      </c>
      <c r="AF216" s="39"/>
      <c r="AG216" s="39"/>
      <c r="AH216" s="13">
        <f t="shared" si="126"/>
        <v>3.5214080000000002E-2</v>
      </c>
      <c r="AI216" s="13">
        <f t="shared" si="127"/>
        <v>1.9537200000000005E-2</v>
      </c>
      <c r="AJ216" s="37">
        <v>6.8956999999999997</v>
      </c>
      <c r="AK216" s="37">
        <v>6.8592000000000004</v>
      </c>
      <c r="AL216" s="37">
        <v>3.6499999999999998E-2</v>
      </c>
      <c r="AM216" s="39"/>
      <c r="AN216" s="39"/>
      <c r="AO216" s="13">
        <f t="shared" si="128"/>
        <v>1.79985408</v>
      </c>
      <c r="AP216" s="13">
        <f t="shared" si="129"/>
        <v>7.0955999999999997E-3</v>
      </c>
      <c r="AQ216">
        <v>60444</v>
      </c>
      <c r="AR216" s="123">
        <f t="shared" si="123"/>
        <v>21</v>
      </c>
      <c r="AS216" s="130">
        <v>796</v>
      </c>
      <c r="AT216" s="131">
        <v>23.1</v>
      </c>
      <c r="AU216" s="131">
        <v>14</v>
      </c>
      <c r="AV216" s="5"/>
    </row>
    <row r="217" spans="1:48" x14ac:dyDescent="0.25">
      <c r="A217" s="1">
        <v>44397</v>
      </c>
      <c r="B217" s="39">
        <v>-5.0526933999999999</v>
      </c>
      <c r="C217" s="39">
        <v>14.508855799999999</v>
      </c>
      <c r="D217" s="39">
        <v>1.8191952</v>
      </c>
      <c r="E217" s="39">
        <v>0.1571776</v>
      </c>
      <c r="F217" s="39">
        <v>1.9763728</v>
      </c>
      <c r="G217" s="39">
        <v>1.76714E-2</v>
      </c>
      <c r="H217" s="39">
        <v>7.0113947999999997</v>
      </c>
      <c r="I217" s="39">
        <v>7.0290661999999999</v>
      </c>
      <c r="J217" s="39">
        <v>6.2791200000000005E-2</v>
      </c>
      <c r="K217" s="39">
        <v>7.4169983999999998</v>
      </c>
      <c r="L217" s="39">
        <v>7.4797896000000001</v>
      </c>
      <c r="M217" s="3">
        <v>9358</v>
      </c>
      <c r="N217" s="3">
        <v>599</v>
      </c>
      <c r="O217" s="3">
        <v>9957</v>
      </c>
      <c r="P217" s="3">
        <v>298</v>
      </c>
      <c r="Q217" s="3">
        <v>118236</v>
      </c>
      <c r="R217" s="3">
        <v>118534</v>
      </c>
      <c r="S217" s="3">
        <v>323</v>
      </c>
      <c r="T217" s="3">
        <v>28266</v>
      </c>
      <c r="U217" s="3">
        <v>28589</v>
      </c>
      <c r="X217" s="89">
        <f t="shared" si="124"/>
        <v>-5.0526933999999999</v>
      </c>
      <c r="Y217" s="55"/>
      <c r="Z217" s="89">
        <f t="shared" si="125"/>
        <v>14.508855799999999</v>
      </c>
      <c r="AC217" s="37">
        <v>2.6305999999999998</v>
      </c>
      <c r="AD217" s="37">
        <v>1.5906</v>
      </c>
      <c r="AE217" s="37">
        <v>1.04</v>
      </c>
      <c r="AF217" s="39"/>
      <c r="AG217" s="39"/>
      <c r="AH217" s="13">
        <f t="shared" si="126"/>
        <v>0.41737343999999998</v>
      </c>
      <c r="AI217" s="13">
        <f t="shared" si="127"/>
        <v>0.20217600000000002</v>
      </c>
      <c r="AJ217" s="37">
        <v>7.9089</v>
      </c>
      <c r="AK217" s="37">
        <v>7.8720999999999997</v>
      </c>
      <c r="AL217" s="37">
        <v>3.6799999999999999E-2</v>
      </c>
      <c r="AM217" s="39"/>
      <c r="AN217" s="39"/>
      <c r="AO217" s="13">
        <f t="shared" si="128"/>
        <v>2.0656390399999998</v>
      </c>
      <c r="AP217" s="13">
        <f t="shared" si="129"/>
        <v>7.1539200000000002E-3</v>
      </c>
      <c r="AQ217">
        <v>60467</v>
      </c>
      <c r="AR217" s="123">
        <f t="shared" si="123"/>
        <v>23</v>
      </c>
      <c r="AS217" s="128">
        <v>804</v>
      </c>
      <c r="AT217" s="129">
        <v>21.8</v>
      </c>
      <c r="AU217" s="129">
        <v>9.4</v>
      </c>
      <c r="AV217" s="5"/>
    </row>
    <row r="218" spans="1:48" x14ac:dyDescent="0.25">
      <c r="A218" s="1">
        <v>44398</v>
      </c>
      <c r="B218" s="39">
        <v>-5.0814370999999996</v>
      </c>
      <c r="C218" s="39">
        <v>12.8171619</v>
      </c>
      <c r="D218" s="39">
        <v>1.6903079999999999</v>
      </c>
      <c r="E218" s="39">
        <v>0.24718080000000001</v>
      </c>
      <c r="F218" s="39">
        <v>1.9374887999999999</v>
      </c>
      <c r="G218" s="39">
        <v>1.0851899999999999E-2</v>
      </c>
      <c r="H218" s="39">
        <v>7.0080739999999997</v>
      </c>
      <c r="I218" s="39">
        <v>7.0189259000000002</v>
      </c>
      <c r="J218" s="39">
        <v>8.1064800000000006E-2</v>
      </c>
      <c r="K218" s="39">
        <v>5.7171712000000001</v>
      </c>
      <c r="L218" s="39">
        <v>5.7982360000000002</v>
      </c>
      <c r="M218" s="3">
        <v>8695</v>
      </c>
      <c r="N218" s="3">
        <v>942</v>
      </c>
      <c r="O218" s="3">
        <v>9637</v>
      </c>
      <c r="P218" s="3">
        <v>183</v>
      </c>
      <c r="Q218" s="3">
        <v>118180</v>
      </c>
      <c r="R218" s="3">
        <v>118363</v>
      </c>
      <c r="S218" s="3">
        <v>417</v>
      </c>
      <c r="T218" s="3">
        <v>21788</v>
      </c>
      <c r="U218" s="3">
        <v>22205</v>
      </c>
      <c r="X218" s="89">
        <f t="shared" si="124"/>
        <v>-5.0814371000000005</v>
      </c>
      <c r="Y218" s="55"/>
      <c r="Z218" s="89">
        <f t="shared" si="125"/>
        <v>12.8171619</v>
      </c>
      <c r="AC218" s="37">
        <v>2.6629999999999998</v>
      </c>
      <c r="AD218" s="37">
        <v>0.13539999999999999</v>
      </c>
      <c r="AE218" s="37">
        <v>2.5276000000000001</v>
      </c>
      <c r="AF218" s="39"/>
      <c r="AG218" s="39"/>
      <c r="AH218" s="13">
        <f t="shared" si="126"/>
        <v>3.5528959999999998E-2</v>
      </c>
      <c r="AI218" s="13">
        <f t="shared" si="127"/>
        <v>0.4913654400000001</v>
      </c>
      <c r="AJ218" s="37">
        <v>9.0899999999999995E-2</v>
      </c>
      <c r="AK218" s="37">
        <v>5.3499999999999999E-2</v>
      </c>
      <c r="AL218" s="37">
        <v>3.7400000000000003E-2</v>
      </c>
      <c r="AM218" s="39"/>
      <c r="AN218" s="39"/>
      <c r="AO218" s="13">
        <f t="shared" si="128"/>
        <v>1.4038399999999999E-2</v>
      </c>
      <c r="AP218" s="13">
        <f t="shared" si="129"/>
        <v>7.2705600000000014E-3</v>
      </c>
      <c r="AQ218">
        <v>60479</v>
      </c>
      <c r="AR218" s="123">
        <f t="shared" si="123"/>
        <v>12</v>
      </c>
      <c r="AS218" s="128">
        <v>709</v>
      </c>
      <c r="AT218" s="129">
        <v>21.1</v>
      </c>
      <c r="AU218" s="129">
        <v>6.1</v>
      </c>
      <c r="AV218" s="5"/>
    </row>
    <row r="219" spans="1:48" x14ac:dyDescent="0.25">
      <c r="A219" s="1">
        <v>44399</v>
      </c>
      <c r="B219" s="39">
        <v>-3.2219598</v>
      </c>
      <c r="C219" s="39">
        <v>12.977744599999999</v>
      </c>
      <c r="D219" s="39">
        <v>1.9484712</v>
      </c>
      <c r="E219" s="39">
        <v>1.4269312000000001</v>
      </c>
      <c r="F219" s="39">
        <v>3.3754024</v>
      </c>
      <c r="G219" s="39">
        <v>1.32239E-2</v>
      </c>
      <c r="H219" s="39">
        <v>6.5841383000000002</v>
      </c>
      <c r="I219" s="39">
        <v>6.5973622000000001</v>
      </c>
      <c r="J219" s="39">
        <v>6.4152000000000001E-2</v>
      </c>
      <c r="K219" s="39">
        <v>6.3162304000000002</v>
      </c>
      <c r="L219" s="39">
        <v>6.3803824000000002</v>
      </c>
      <c r="M219" s="3">
        <v>10023</v>
      </c>
      <c r="N219" s="3">
        <v>5438</v>
      </c>
      <c r="O219" s="3">
        <v>15461</v>
      </c>
      <c r="P219" s="3">
        <v>223</v>
      </c>
      <c r="Q219" s="3">
        <v>111031</v>
      </c>
      <c r="R219" s="3">
        <v>111254</v>
      </c>
      <c r="S219" s="3">
        <v>330</v>
      </c>
      <c r="T219" s="3">
        <v>24071</v>
      </c>
      <c r="U219" s="3">
        <v>24401</v>
      </c>
      <c r="X219" s="89">
        <f t="shared" si="124"/>
        <v>-3.2219598</v>
      </c>
      <c r="Y219" s="55"/>
      <c r="Z219" s="89">
        <f t="shared" si="125"/>
        <v>12.977744600000001</v>
      </c>
      <c r="AC219" s="37">
        <v>0.23419999999999999</v>
      </c>
      <c r="AD219" s="37">
        <v>0.13489999999999999</v>
      </c>
      <c r="AE219" s="37">
        <v>9.9299999999999999E-2</v>
      </c>
      <c r="AF219" s="39"/>
      <c r="AG219" s="39"/>
      <c r="AH219" s="13">
        <f t="shared" si="126"/>
        <v>3.5397759999999993E-2</v>
      </c>
      <c r="AI219" s="13">
        <f t="shared" si="127"/>
        <v>1.9303920000000002E-2</v>
      </c>
      <c r="AJ219" s="37">
        <v>9.1672999999999991</v>
      </c>
      <c r="AK219" s="37">
        <v>9.1310000000000002</v>
      </c>
      <c r="AL219" s="37">
        <v>3.6299999999999999E-2</v>
      </c>
      <c r="AM219" s="39"/>
      <c r="AN219" s="39"/>
      <c r="AO219" s="13">
        <f t="shared" si="128"/>
        <v>2.3959743999999996</v>
      </c>
      <c r="AP219" s="13">
        <f t="shared" si="129"/>
        <v>7.0567200000000007E-3</v>
      </c>
      <c r="AQ219">
        <v>60512</v>
      </c>
      <c r="AR219" s="123">
        <f t="shared" si="123"/>
        <v>33</v>
      </c>
      <c r="AS219" s="128">
        <v>640</v>
      </c>
      <c r="AT219" s="129">
        <v>21.6</v>
      </c>
      <c r="AU219" s="129">
        <v>4.3</v>
      </c>
      <c r="AV219" s="5"/>
    </row>
    <row r="220" spans="1:48" x14ac:dyDescent="0.25">
      <c r="A220" s="1">
        <v>44400</v>
      </c>
      <c r="B220" s="39">
        <v>-4.3478418000000003</v>
      </c>
      <c r="C220" s="39">
        <v>13.7863858</v>
      </c>
      <c r="D220" s="39">
        <v>1.4267015999999999</v>
      </c>
      <c r="E220" s="39">
        <v>0.29362559999999999</v>
      </c>
      <c r="F220" s="39">
        <v>1.7203272000000001</v>
      </c>
      <c r="G220" s="39">
        <v>1.4825000000000001E-3</v>
      </c>
      <c r="H220" s="39">
        <v>6.0666865000000003</v>
      </c>
      <c r="I220" s="39">
        <v>6.0681690000000001</v>
      </c>
      <c r="J220" s="39">
        <v>8.1064800000000006E-2</v>
      </c>
      <c r="K220" s="39">
        <v>7.6371520000000004</v>
      </c>
      <c r="L220" s="39">
        <v>7.7182168000000004</v>
      </c>
      <c r="M220" s="3">
        <v>7339</v>
      </c>
      <c r="N220" s="3">
        <v>1119</v>
      </c>
      <c r="O220" s="3">
        <v>8458</v>
      </c>
      <c r="P220" s="3">
        <v>25</v>
      </c>
      <c r="Q220" s="3">
        <v>102305</v>
      </c>
      <c r="R220" s="3">
        <v>102330</v>
      </c>
      <c r="S220" s="3">
        <v>417</v>
      </c>
      <c r="T220" s="3">
        <v>29105</v>
      </c>
      <c r="U220" s="3">
        <v>29522</v>
      </c>
      <c r="X220" s="89">
        <f t="shared" si="124"/>
        <v>-4.3478418000000003</v>
      </c>
      <c r="Y220" s="55"/>
      <c r="Z220" s="89">
        <f t="shared" si="125"/>
        <v>13.786385800000001</v>
      </c>
      <c r="AC220" s="37">
        <v>2.8094999999999999</v>
      </c>
      <c r="AD220" s="37">
        <v>2.7094</v>
      </c>
      <c r="AE220" s="37">
        <v>0.10009999999999999</v>
      </c>
      <c r="AF220" s="39"/>
      <c r="AG220" s="39"/>
      <c r="AH220" s="13">
        <f t="shared" si="126"/>
        <v>0.71094656000000001</v>
      </c>
      <c r="AI220" s="13">
        <f t="shared" si="127"/>
        <v>1.9459440000000001E-2</v>
      </c>
      <c r="AJ220" s="37">
        <v>9.8437999999999999</v>
      </c>
      <c r="AK220" s="37">
        <v>9.8070000000000004</v>
      </c>
      <c r="AL220" s="37">
        <v>3.6799999999999999E-2</v>
      </c>
      <c r="AM220" s="39"/>
      <c r="AN220" s="39"/>
      <c r="AO220" s="13">
        <f t="shared" si="128"/>
        <v>2.5733567999999996</v>
      </c>
      <c r="AP220" s="13">
        <f t="shared" si="129"/>
        <v>7.1539200000000002E-3</v>
      </c>
      <c r="AQ220">
        <v>60530</v>
      </c>
      <c r="AR220" s="123">
        <f t="shared" si="123"/>
        <v>18</v>
      </c>
      <c r="AS220" s="128">
        <v>722</v>
      </c>
      <c r="AT220" s="129">
        <v>22.8</v>
      </c>
      <c r="AU220" s="129">
        <v>5.8</v>
      </c>
      <c r="AV220" s="5"/>
    </row>
    <row r="221" spans="1:48" x14ac:dyDescent="0.25">
      <c r="A221" s="1">
        <v>44401</v>
      </c>
      <c r="B221" s="39">
        <v>1.7464875</v>
      </c>
      <c r="C221" s="39">
        <v>5.4167044999999998</v>
      </c>
      <c r="D221" s="39">
        <v>1.6100208</v>
      </c>
      <c r="E221" s="39">
        <v>2.0637759999999998</v>
      </c>
      <c r="F221" s="39">
        <v>3.6737967999999999</v>
      </c>
      <c r="G221" s="39">
        <v>0</v>
      </c>
      <c r="H221" s="39">
        <v>1.9273092999999999</v>
      </c>
      <c r="I221" s="39">
        <v>1.9273092999999999</v>
      </c>
      <c r="J221" s="39">
        <v>0</v>
      </c>
      <c r="K221" s="39">
        <v>3.4893952000000001</v>
      </c>
      <c r="L221" s="39">
        <v>3.4893952000000001</v>
      </c>
      <c r="M221" s="3">
        <v>8282</v>
      </c>
      <c r="N221" s="3">
        <v>7865</v>
      </c>
      <c r="O221" s="3">
        <v>16147</v>
      </c>
      <c r="P221" s="3">
        <v>0</v>
      </c>
      <c r="Q221" s="3">
        <v>32501</v>
      </c>
      <c r="R221" s="3">
        <v>32501</v>
      </c>
      <c r="S221" s="3">
        <v>0</v>
      </c>
      <c r="T221" s="3">
        <v>13298</v>
      </c>
      <c r="U221" s="3">
        <v>13298</v>
      </c>
      <c r="X221" s="89">
        <f t="shared" si="124"/>
        <v>1.7464875</v>
      </c>
      <c r="Y221" s="55"/>
      <c r="Z221" s="89">
        <f t="shared" si="125"/>
        <v>5.4167044999999998</v>
      </c>
      <c r="AC221" s="37">
        <v>3.2795000000000001</v>
      </c>
      <c r="AD221" s="37">
        <v>3.1796000000000002</v>
      </c>
      <c r="AE221" s="37">
        <v>9.9900000000000003E-2</v>
      </c>
      <c r="AF221" s="39"/>
      <c r="AG221" s="39"/>
      <c r="AH221" s="13">
        <f t="shared" si="126"/>
        <v>0.83432704000000002</v>
      </c>
      <c r="AI221" s="13">
        <f t="shared" si="127"/>
        <v>1.9420560000000003E-2</v>
      </c>
      <c r="AJ221" s="37">
        <v>3.5240999999999998</v>
      </c>
      <c r="AK221" s="37">
        <v>3.2130999999999998</v>
      </c>
      <c r="AL221" s="37">
        <v>0.311</v>
      </c>
      <c r="AM221" s="39"/>
      <c r="AN221" s="39"/>
      <c r="AO221" s="13">
        <f t="shared" si="128"/>
        <v>0.84311743999999988</v>
      </c>
      <c r="AP221" s="13">
        <f t="shared" si="129"/>
        <v>6.0458400000000002E-2</v>
      </c>
      <c r="AQ221">
        <v>60575</v>
      </c>
      <c r="AR221" s="123">
        <f t="shared" si="123"/>
        <v>45</v>
      </c>
      <c r="AS221" s="128">
        <v>33</v>
      </c>
      <c r="AT221" s="129">
        <v>20.5</v>
      </c>
      <c r="AU221" s="129">
        <v>5.4</v>
      </c>
    </row>
    <row r="222" spans="1:48" x14ac:dyDescent="0.25">
      <c r="A222" s="1">
        <v>44402</v>
      </c>
      <c r="B222" s="39">
        <v>2.7185638999999999</v>
      </c>
      <c r="C222" s="39">
        <v>10.597922499999999</v>
      </c>
      <c r="D222" s="39">
        <v>5.9715791999999999</v>
      </c>
      <c r="E222" s="39">
        <v>0.8966208</v>
      </c>
      <c r="F222" s="39">
        <v>6.8681999999999999</v>
      </c>
      <c r="G222" s="39">
        <v>0</v>
      </c>
      <c r="H222" s="39">
        <v>4.1496361000000004</v>
      </c>
      <c r="I222" s="39">
        <v>4.1496361000000004</v>
      </c>
      <c r="J222" s="39">
        <v>5.0543999999999997E-3</v>
      </c>
      <c r="K222" s="39">
        <v>6.4432320000000001</v>
      </c>
      <c r="L222" s="39">
        <v>6.4482863999999998</v>
      </c>
      <c r="M222" s="3">
        <v>30718</v>
      </c>
      <c r="N222" s="3">
        <v>3417</v>
      </c>
      <c r="O222" s="3">
        <v>34135</v>
      </c>
      <c r="P222" s="3">
        <v>0</v>
      </c>
      <c r="Q222" s="3">
        <v>69977</v>
      </c>
      <c r="R222" s="3">
        <v>69977</v>
      </c>
      <c r="S222" s="3">
        <v>26</v>
      </c>
      <c r="T222" s="3">
        <v>24555</v>
      </c>
      <c r="U222" s="3">
        <v>24581</v>
      </c>
      <c r="X222" s="89">
        <f t="shared" si="124"/>
        <v>2.7185638999999995</v>
      </c>
      <c r="Y222" s="55"/>
      <c r="Z222" s="89">
        <f t="shared" si="125"/>
        <v>10.597922499999999</v>
      </c>
      <c r="AC222" s="37">
        <v>0.2346</v>
      </c>
      <c r="AD222" s="37">
        <v>0.13519999999999999</v>
      </c>
      <c r="AE222" s="37">
        <v>9.9400000000000002E-2</v>
      </c>
      <c r="AF222" s="39"/>
      <c r="AG222" s="39"/>
      <c r="AH222" s="13">
        <f t="shared" si="126"/>
        <v>3.5476479999999991E-2</v>
      </c>
      <c r="AI222" s="13">
        <f t="shared" si="127"/>
        <v>1.9323360000000001E-2</v>
      </c>
      <c r="AJ222" s="37">
        <v>35.726300000000002</v>
      </c>
      <c r="AK222" s="37">
        <v>15.464499999999999</v>
      </c>
      <c r="AL222" s="37">
        <v>20.261800000000001</v>
      </c>
      <c r="AM222" s="39"/>
      <c r="AN222" s="39"/>
      <c r="AO222" s="13">
        <f t="shared" si="128"/>
        <v>4.0578847999999992</v>
      </c>
      <c r="AP222" s="13">
        <f t="shared" si="129"/>
        <v>3.9388939200000004</v>
      </c>
      <c r="AQ222">
        <v>61043</v>
      </c>
      <c r="AR222" s="123">
        <f t="shared" si="123"/>
        <v>468</v>
      </c>
      <c r="AS222" s="130">
        <v>300</v>
      </c>
      <c r="AT222" s="131">
        <v>19.2</v>
      </c>
      <c r="AU222" s="131">
        <v>5.8</v>
      </c>
    </row>
    <row r="223" spans="1:48" x14ac:dyDescent="0.25">
      <c r="A223" s="1">
        <v>44403</v>
      </c>
      <c r="B223" s="39">
        <v>3.8400957999999998</v>
      </c>
      <c r="C223" s="39">
        <v>13.507265</v>
      </c>
      <c r="D223" s="39">
        <v>4.7105063999999999</v>
      </c>
      <c r="E223" s="39">
        <v>1.6350144</v>
      </c>
      <c r="F223" s="39">
        <v>6.3455208000000001</v>
      </c>
      <c r="G223" s="39">
        <v>0</v>
      </c>
      <c r="H223" s="39">
        <v>2.5054249999999998</v>
      </c>
      <c r="I223" s="39">
        <v>2.5054249999999998</v>
      </c>
      <c r="J223" s="39">
        <v>5.4431999999999996E-3</v>
      </c>
      <c r="K223" s="39">
        <v>10.996396799999999</v>
      </c>
      <c r="L223" s="39">
        <v>11.00184</v>
      </c>
      <c r="M223" s="3">
        <v>24231</v>
      </c>
      <c r="N223" s="3">
        <v>6231</v>
      </c>
      <c r="O223" s="3">
        <v>30462</v>
      </c>
      <c r="P223" s="3">
        <v>0</v>
      </c>
      <c r="Q223" s="3">
        <v>42250</v>
      </c>
      <c r="R223" s="3">
        <v>42250</v>
      </c>
      <c r="S223" s="3">
        <v>28</v>
      </c>
      <c r="T223" s="3">
        <v>41907</v>
      </c>
      <c r="U223" s="3">
        <v>41935</v>
      </c>
      <c r="X223" s="89">
        <f t="shared" si="124"/>
        <v>3.8400958000000003</v>
      </c>
      <c r="Y223" s="55"/>
      <c r="Z223" s="89">
        <f t="shared" si="125"/>
        <v>13.507265</v>
      </c>
      <c r="AC223" s="37">
        <v>3.2523</v>
      </c>
      <c r="AD223" s="37">
        <v>0.13739999999999999</v>
      </c>
      <c r="AE223" s="37">
        <v>3.1149</v>
      </c>
      <c r="AF223" s="39"/>
      <c r="AG223" s="39"/>
      <c r="AH223" s="13">
        <f t="shared" si="126"/>
        <v>3.6053759999999997E-2</v>
      </c>
      <c r="AI223" s="13">
        <f t="shared" si="127"/>
        <v>0.60553656</v>
      </c>
      <c r="AJ223" s="37">
        <v>35.251899999999999</v>
      </c>
      <c r="AK223" s="37">
        <v>34.237000000000002</v>
      </c>
      <c r="AL223" s="37">
        <v>1.0148999999999999</v>
      </c>
      <c r="AM223" s="39"/>
      <c r="AN223" s="39"/>
      <c r="AO223" s="13">
        <f t="shared" si="128"/>
        <v>8.9837887999999992</v>
      </c>
      <c r="AP223" s="13">
        <f t="shared" si="129"/>
        <v>0.19729655999999998</v>
      </c>
      <c r="AQ223">
        <v>61063</v>
      </c>
      <c r="AR223" s="123">
        <f t="shared" si="123"/>
        <v>20</v>
      </c>
      <c r="AS223" s="130">
        <v>220</v>
      </c>
      <c r="AT223" s="131">
        <v>19.399999999999999</v>
      </c>
      <c r="AU223" s="131">
        <v>4.3</v>
      </c>
    </row>
    <row r="224" spans="1:48" x14ac:dyDescent="0.25">
      <c r="A224" s="1">
        <v>44404</v>
      </c>
      <c r="B224" s="39">
        <v>-2.9722053000000002</v>
      </c>
      <c r="C224" s="39">
        <v>11.0544037</v>
      </c>
      <c r="D224" s="39">
        <v>1.3687704000000001</v>
      </c>
      <c r="E224" s="39">
        <v>0.54421759999999997</v>
      </c>
      <c r="F224" s="39">
        <v>1.9129879999999999</v>
      </c>
      <c r="G224" s="39">
        <v>5.6927999999999996E-3</v>
      </c>
      <c r="H224" s="39">
        <v>4.8795004999999998</v>
      </c>
      <c r="I224" s="39">
        <v>4.8851933000000001</v>
      </c>
      <c r="J224" s="39">
        <v>7.5232800000000002E-2</v>
      </c>
      <c r="K224" s="39">
        <v>6.0939775999999997</v>
      </c>
      <c r="L224" s="39">
        <v>6.1692103999999999</v>
      </c>
      <c r="M224" s="3">
        <v>7041</v>
      </c>
      <c r="N224" s="3">
        <v>2074</v>
      </c>
      <c r="O224" s="3">
        <v>9115</v>
      </c>
      <c r="P224" s="3">
        <v>96</v>
      </c>
      <c r="Q224" s="3">
        <v>82285</v>
      </c>
      <c r="R224" s="3">
        <v>82381</v>
      </c>
      <c r="S224" s="3">
        <v>387</v>
      </c>
      <c r="T224" s="3">
        <v>23224</v>
      </c>
      <c r="U224" s="3">
        <v>23611</v>
      </c>
      <c r="X224" s="89">
        <f t="shared" si="124"/>
        <v>-2.9722053000000002</v>
      </c>
      <c r="Y224" s="55"/>
      <c r="Z224" s="89">
        <f t="shared" si="125"/>
        <v>11.0544037</v>
      </c>
      <c r="AC224" s="37">
        <v>3.1669999999999998</v>
      </c>
      <c r="AD224" s="37">
        <v>3.0449000000000002</v>
      </c>
      <c r="AE224" s="37">
        <v>0.1221</v>
      </c>
      <c r="AF224" s="39"/>
      <c r="AG224" s="39"/>
      <c r="AH224" s="13">
        <f t="shared" si="126"/>
        <v>0.7989817600000001</v>
      </c>
      <c r="AI224" s="13">
        <f t="shared" si="127"/>
        <v>2.3736239999999999E-2</v>
      </c>
      <c r="AJ224" s="37">
        <v>5.7394999999999996</v>
      </c>
      <c r="AK224" s="37">
        <v>5.4802999999999997</v>
      </c>
      <c r="AL224" s="37">
        <v>0.25919999999999999</v>
      </c>
      <c r="AM224" s="39"/>
      <c r="AN224" s="39"/>
      <c r="AO224" s="13">
        <f t="shared" si="128"/>
        <v>1.4380307199999998</v>
      </c>
      <c r="AP224" s="13">
        <f t="shared" si="129"/>
        <v>5.0388479999999999E-2</v>
      </c>
      <c r="AQ224">
        <v>61104</v>
      </c>
      <c r="AR224" s="123">
        <f t="shared" si="123"/>
        <v>41</v>
      </c>
      <c r="AS224" s="128">
        <v>444</v>
      </c>
      <c r="AT224" s="129">
        <v>19.399999999999999</v>
      </c>
      <c r="AU224" s="129">
        <v>4</v>
      </c>
    </row>
    <row r="225" spans="1:47" x14ac:dyDescent="0.25">
      <c r="A225" s="1">
        <v>44405</v>
      </c>
      <c r="B225" s="39">
        <v>-2.0471225</v>
      </c>
      <c r="C225" s="39">
        <v>9.0327000999999996</v>
      </c>
      <c r="D225" s="39">
        <v>1.4268959999999999</v>
      </c>
      <c r="E225" s="39">
        <v>0.53424640000000001</v>
      </c>
      <c r="F225" s="39">
        <v>1.9611424</v>
      </c>
      <c r="G225" s="39">
        <v>0</v>
      </c>
      <c r="H225" s="39">
        <v>4.0082649000000004</v>
      </c>
      <c r="I225" s="39">
        <v>4.0082649000000004</v>
      </c>
      <c r="J225" s="39">
        <v>0</v>
      </c>
      <c r="K225" s="39">
        <v>5.0244352000000001</v>
      </c>
      <c r="L225" s="39">
        <v>5.0244352000000001</v>
      </c>
      <c r="M225" s="3">
        <v>7340</v>
      </c>
      <c r="N225" s="3">
        <v>2036</v>
      </c>
      <c r="O225" s="3">
        <v>9376</v>
      </c>
      <c r="P225" s="3">
        <v>0</v>
      </c>
      <c r="Q225" s="3">
        <v>67593</v>
      </c>
      <c r="R225" s="3">
        <v>67593</v>
      </c>
      <c r="S225" s="3">
        <v>0</v>
      </c>
      <c r="T225" s="3">
        <v>19148</v>
      </c>
      <c r="U225" s="3">
        <v>19148</v>
      </c>
      <c r="X225" s="89">
        <f t="shared" si="124"/>
        <v>-2.0471225000000004</v>
      </c>
      <c r="Y225" s="55"/>
      <c r="Z225" s="89">
        <f t="shared" si="125"/>
        <v>9.0327000999999996</v>
      </c>
      <c r="AC225" s="37">
        <v>3.0049999999999999</v>
      </c>
      <c r="AD225" s="37">
        <v>2.9053</v>
      </c>
      <c r="AE225" s="37">
        <v>9.9699999999999997E-2</v>
      </c>
      <c r="AF225" s="39"/>
      <c r="AG225" s="39"/>
      <c r="AH225" s="13">
        <f t="shared" si="126"/>
        <v>0.76235072000000004</v>
      </c>
      <c r="AI225" s="13">
        <f t="shared" si="127"/>
        <v>1.9381680000000002E-2</v>
      </c>
      <c r="AJ225" s="37">
        <v>4.1310000000000002</v>
      </c>
      <c r="AK225" s="37">
        <v>4.0948000000000002</v>
      </c>
      <c r="AL225" s="37">
        <v>3.6200000000000003E-2</v>
      </c>
      <c r="AM225" s="39"/>
      <c r="AN225" s="39"/>
      <c r="AO225" s="13">
        <f t="shared" si="128"/>
        <v>1.07447552</v>
      </c>
      <c r="AP225" s="13">
        <f t="shared" si="129"/>
        <v>7.0372800000000017E-3</v>
      </c>
      <c r="AQ225">
        <v>61242</v>
      </c>
      <c r="AR225" s="123">
        <f t="shared" si="123"/>
        <v>138</v>
      </c>
      <c r="AS225" s="128">
        <v>298</v>
      </c>
      <c r="AT225" s="129">
        <v>18.899999999999999</v>
      </c>
      <c r="AU225" s="129">
        <v>6.5</v>
      </c>
    </row>
    <row r="226" spans="1:47" x14ac:dyDescent="0.25">
      <c r="A226" s="1">
        <v>44406</v>
      </c>
      <c r="B226" s="39">
        <v>-3.6999046999999998</v>
      </c>
      <c r="C226" s="39">
        <v>17.174979100000002</v>
      </c>
      <c r="D226" s="39">
        <v>1.3662432</v>
      </c>
      <c r="E226" s="39">
        <v>0.5350336</v>
      </c>
      <c r="F226" s="39">
        <v>1.9012768</v>
      </c>
      <c r="G226" s="39">
        <v>0</v>
      </c>
      <c r="H226" s="39">
        <v>5.6011815</v>
      </c>
      <c r="I226" s="39">
        <v>5.6011815</v>
      </c>
      <c r="J226" s="39">
        <v>2.7410400000000001E-2</v>
      </c>
      <c r="K226" s="39">
        <v>11.5463872</v>
      </c>
      <c r="L226" s="39">
        <v>11.573797600000001</v>
      </c>
      <c r="M226" s="3">
        <v>7028</v>
      </c>
      <c r="N226" s="3">
        <v>2039</v>
      </c>
      <c r="O226" s="3">
        <v>9067</v>
      </c>
      <c r="P226" s="3">
        <v>0</v>
      </c>
      <c r="Q226" s="3">
        <v>94455</v>
      </c>
      <c r="R226" s="3">
        <v>94455</v>
      </c>
      <c r="S226" s="3">
        <v>141</v>
      </c>
      <c r="T226" s="3">
        <v>44003</v>
      </c>
      <c r="U226" s="3">
        <v>44144</v>
      </c>
      <c r="X226" s="89">
        <f t="shared" si="124"/>
        <v>-3.6999047000000003</v>
      </c>
      <c r="Y226" s="55"/>
      <c r="Z226" s="89">
        <f t="shared" si="125"/>
        <v>17.174979100000002</v>
      </c>
      <c r="AC226" s="37">
        <v>0.23280000000000001</v>
      </c>
      <c r="AD226" s="37">
        <v>0.13400000000000001</v>
      </c>
      <c r="AE226" s="37">
        <v>9.8799999999999999E-2</v>
      </c>
      <c r="AF226" s="39"/>
      <c r="AG226" s="39"/>
      <c r="AH226" s="13">
        <f t="shared" si="126"/>
        <v>3.5161600000000001E-2</v>
      </c>
      <c r="AI226" s="13">
        <f t="shared" si="127"/>
        <v>1.920672E-2</v>
      </c>
      <c r="AJ226" s="37">
        <v>31.261199999999999</v>
      </c>
      <c r="AK226" s="37">
        <v>30.304600000000001</v>
      </c>
      <c r="AL226" s="37">
        <v>0.95660000000000001</v>
      </c>
      <c r="AM226" s="39"/>
      <c r="AN226" s="39"/>
      <c r="AO226" s="13">
        <f t="shared" si="128"/>
        <v>7.9519270399999993</v>
      </c>
      <c r="AP226" s="13">
        <f t="shared" si="129"/>
        <v>0.18596304</v>
      </c>
      <c r="AQ226">
        <v>61264</v>
      </c>
      <c r="AR226" s="123">
        <f t="shared" si="123"/>
        <v>22</v>
      </c>
      <c r="AS226" s="128">
        <v>608</v>
      </c>
      <c r="AT226" s="129">
        <v>20.100000000000001</v>
      </c>
      <c r="AU226" s="129">
        <v>5.8</v>
      </c>
    </row>
    <row r="227" spans="1:47" x14ac:dyDescent="0.25">
      <c r="A227" s="1">
        <v>44407</v>
      </c>
      <c r="B227" s="39">
        <v>-0.31915529999999998</v>
      </c>
      <c r="C227" s="39">
        <v>12.8927201</v>
      </c>
      <c r="D227" s="39">
        <v>1.542564</v>
      </c>
      <c r="E227" s="39">
        <v>1.5820095999999999</v>
      </c>
      <c r="F227" s="39">
        <v>3.1245736000000002</v>
      </c>
      <c r="G227" s="39">
        <v>6.1079000000000003E-3</v>
      </c>
      <c r="H227" s="39">
        <v>3.437621</v>
      </c>
      <c r="I227" s="39">
        <v>3.4437289</v>
      </c>
      <c r="J227" s="39">
        <v>3.9851999999999999E-2</v>
      </c>
      <c r="K227" s="39">
        <v>9.4091392000000003</v>
      </c>
      <c r="L227" s="39">
        <v>9.4489912</v>
      </c>
      <c r="M227" s="3">
        <v>7935</v>
      </c>
      <c r="N227" s="3">
        <v>6029</v>
      </c>
      <c r="O227" s="3">
        <v>13964</v>
      </c>
      <c r="P227" s="3">
        <v>103</v>
      </c>
      <c r="Q227" s="3">
        <v>57970</v>
      </c>
      <c r="R227" s="3">
        <v>58073</v>
      </c>
      <c r="S227" s="3">
        <v>205</v>
      </c>
      <c r="T227" s="3">
        <v>35858</v>
      </c>
      <c r="U227" s="3">
        <v>36063</v>
      </c>
      <c r="X227" s="89">
        <f t="shared" si="124"/>
        <v>-0.31915529999999981</v>
      </c>
      <c r="Y227" s="55"/>
      <c r="Z227" s="89">
        <f t="shared" si="125"/>
        <v>12.8927201</v>
      </c>
      <c r="AC227" s="37">
        <v>2.4416000000000002</v>
      </c>
      <c r="AD227" s="37">
        <v>0.13639999999999999</v>
      </c>
      <c r="AE227" s="37">
        <v>2.3052000000000001</v>
      </c>
      <c r="AF227" s="39"/>
      <c r="AG227" s="39"/>
      <c r="AH227" s="13">
        <f t="shared" si="126"/>
        <v>3.5791359999999994E-2</v>
      </c>
      <c r="AI227" s="13">
        <f t="shared" si="127"/>
        <v>0.44813088000000006</v>
      </c>
      <c r="AJ227" s="37">
        <v>24.1068</v>
      </c>
      <c r="AK227" s="37">
        <v>20.3719</v>
      </c>
      <c r="AL227" s="37">
        <v>3.7349000000000001</v>
      </c>
      <c r="AM227" s="39"/>
      <c r="AN227" s="39"/>
      <c r="AO227" s="13">
        <f t="shared" si="128"/>
        <v>5.3455865599999992</v>
      </c>
      <c r="AP227" s="13">
        <f t="shared" si="129"/>
        <v>0.72606456000000008</v>
      </c>
      <c r="AQ227">
        <v>61371</v>
      </c>
      <c r="AR227" s="123">
        <f t="shared" si="123"/>
        <v>107</v>
      </c>
      <c r="AS227" s="130">
        <v>432</v>
      </c>
      <c r="AT227" s="131">
        <v>19.8</v>
      </c>
      <c r="AU227" s="131">
        <v>6.5</v>
      </c>
    </row>
    <row r="228" spans="1:47" ht="15.75" thickBot="1" x14ac:dyDescent="0.3">
      <c r="A228" s="10">
        <v>44408</v>
      </c>
      <c r="B228" s="25">
        <v>-1.7526812000000001</v>
      </c>
      <c r="C228" s="25">
        <v>8.0671075999999999</v>
      </c>
      <c r="D228" s="25">
        <v>1.4094</v>
      </c>
      <c r="E228" s="25">
        <v>0.84256640000000005</v>
      </c>
      <c r="F228" s="25">
        <v>2.2519664000000001</v>
      </c>
      <c r="G228" s="25">
        <v>0</v>
      </c>
      <c r="H228" s="25">
        <v>4.0046476000000002</v>
      </c>
      <c r="I228" s="25">
        <v>4.0046476000000002</v>
      </c>
      <c r="J228" s="25">
        <v>1.73016E-2</v>
      </c>
      <c r="K228" s="25">
        <v>4.0451584</v>
      </c>
      <c r="L228" s="25">
        <v>4.0624599999999997</v>
      </c>
      <c r="M228" s="11">
        <v>7250</v>
      </c>
      <c r="N228" s="11">
        <v>3211</v>
      </c>
      <c r="O228" s="11">
        <v>10461</v>
      </c>
      <c r="P228" s="11">
        <v>0</v>
      </c>
      <c r="Q228" s="11">
        <v>67532</v>
      </c>
      <c r="R228" s="11">
        <v>67532</v>
      </c>
      <c r="S228" s="11">
        <v>89</v>
      </c>
      <c r="T228" s="11">
        <v>15416</v>
      </c>
      <c r="U228" s="11">
        <v>15505</v>
      </c>
      <c r="V228" s="4"/>
      <c r="W228" s="4"/>
      <c r="X228" s="87">
        <f t="shared" si="124"/>
        <v>-1.7526812000000001</v>
      </c>
      <c r="Y228" s="4"/>
      <c r="Z228" s="87">
        <f t="shared" si="125"/>
        <v>8.0671075999999999</v>
      </c>
      <c r="AA228" s="4"/>
      <c r="AB228" s="4"/>
      <c r="AC228" s="38">
        <v>3.3565999999999998</v>
      </c>
      <c r="AD228" s="38">
        <v>3.2574000000000001</v>
      </c>
      <c r="AE228" s="38">
        <v>9.9199999999999997E-2</v>
      </c>
      <c r="AF228" s="25"/>
      <c r="AG228" s="25"/>
      <c r="AH228" s="25">
        <f t="shared" si="126"/>
        <v>0.85474176000000002</v>
      </c>
      <c r="AI228" s="25">
        <f t="shared" si="127"/>
        <v>1.9284480000000003E-2</v>
      </c>
      <c r="AJ228" s="38">
        <v>9.01E-2</v>
      </c>
      <c r="AK228" s="38">
        <v>5.3199999999999997E-2</v>
      </c>
      <c r="AL228" s="38">
        <v>3.6900000000000002E-2</v>
      </c>
      <c r="AM228" s="25"/>
      <c r="AN228" s="25"/>
      <c r="AO228" s="25">
        <f t="shared" si="128"/>
        <v>1.3959679999999999E-2</v>
      </c>
      <c r="AP228" s="25">
        <f t="shared" si="129"/>
        <v>7.173360000000001E-3</v>
      </c>
      <c r="AQ228" s="4">
        <v>61461</v>
      </c>
      <c r="AR228" s="124">
        <f t="shared" si="123"/>
        <v>90</v>
      </c>
      <c r="AS228" s="130">
        <v>172</v>
      </c>
      <c r="AT228" s="131">
        <v>19</v>
      </c>
      <c r="AU228" s="131">
        <v>6.1</v>
      </c>
    </row>
    <row r="229" spans="1:47" x14ac:dyDescent="0.25">
      <c r="A229" s="1">
        <v>44409</v>
      </c>
      <c r="B229" s="39">
        <v>3.1172070999999999</v>
      </c>
      <c r="C229" s="39">
        <v>6.0225641000000003</v>
      </c>
      <c r="D229" s="39">
        <v>2.2328784000000002</v>
      </c>
      <c r="E229" s="39">
        <v>1.7473216</v>
      </c>
      <c r="F229" s="39">
        <v>3.9802</v>
      </c>
      <c r="G229" s="39">
        <v>0</v>
      </c>
      <c r="H229" s="39">
        <v>0.86299289999999995</v>
      </c>
      <c r="I229" s="39">
        <v>0.86299289999999995</v>
      </c>
      <c r="J229" s="39">
        <v>0</v>
      </c>
      <c r="K229" s="39">
        <v>5.1595712000000002</v>
      </c>
      <c r="L229" s="39">
        <v>5.1595712000000002</v>
      </c>
      <c r="M229" s="3">
        <v>11486</v>
      </c>
      <c r="N229" s="3">
        <v>6659</v>
      </c>
      <c r="O229" s="3">
        <v>18145</v>
      </c>
      <c r="P229" s="3">
        <v>0</v>
      </c>
      <c r="Q229" s="3">
        <v>14553</v>
      </c>
      <c r="R229" s="3">
        <v>14553</v>
      </c>
      <c r="S229" s="3">
        <v>0</v>
      </c>
      <c r="T229" s="3">
        <v>19663</v>
      </c>
      <c r="U229" s="3">
        <v>19663</v>
      </c>
      <c r="X229" s="89">
        <f t="shared" si="124"/>
        <v>3.1172070999999999</v>
      </c>
      <c r="Y229" s="55"/>
      <c r="Z229" s="89">
        <f t="shared" si="125"/>
        <v>6.0225641000000003</v>
      </c>
      <c r="AC229" s="37">
        <v>4.0922000000000001</v>
      </c>
      <c r="AD229" s="37">
        <v>3.9725000000000001</v>
      </c>
      <c r="AE229" s="37">
        <v>0.1197</v>
      </c>
      <c r="AF229" s="39"/>
      <c r="AG229" s="39"/>
      <c r="AH229" s="13">
        <f t="shared" si="126"/>
        <v>1.042384</v>
      </c>
      <c r="AI229" s="13">
        <f t="shared" si="127"/>
        <v>2.3269680000000004E-2</v>
      </c>
      <c r="AJ229" s="37">
        <v>1.8534999999999999</v>
      </c>
      <c r="AK229" s="37">
        <v>8.0399999999999999E-2</v>
      </c>
      <c r="AL229" s="37">
        <v>1.7730999999999999</v>
      </c>
      <c r="AM229" s="39"/>
      <c r="AN229" s="39"/>
      <c r="AO229" s="13">
        <f t="shared" si="128"/>
        <v>2.1096960000000001E-2</v>
      </c>
      <c r="AP229" s="13">
        <f t="shared" si="129"/>
        <v>0.34469064000000005</v>
      </c>
      <c r="AQ229">
        <v>61513</v>
      </c>
      <c r="AR229" s="123">
        <f t="shared" si="123"/>
        <v>52</v>
      </c>
      <c r="AS229" s="128">
        <v>34</v>
      </c>
      <c r="AT229" s="129">
        <v>14.8</v>
      </c>
      <c r="AU229" s="129">
        <v>2.9</v>
      </c>
    </row>
    <row r="230" spans="1:47" x14ac:dyDescent="0.25">
      <c r="A230" s="1">
        <v>44410</v>
      </c>
      <c r="B230" s="39">
        <v>0.65170530000000004</v>
      </c>
      <c r="C230" s="39">
        <v>16.2692099</v>
      </c>
      <c r="D230" s="39">
        <v>3.7684440000000001</v>
      </c>
      <c r="E230" s="39">
        <v>1.5956543999999999</v>
      </c>
      <c r="F230" s="39">
        <v>5.3640983999999996</v>
      </c>
      <c r="G230" s="39">
        <v>0</v>
      </c>
      <c r="H230" s="39">
        <v>4.7123930999999999</v>
      </c>
      <c r="I230" s="39">
        <v>4.7123930999999999</v>
      </c>
      <c r="J230" s="39">
        <v>1.0692E-2</v>
      </c>
      <c r="K230" s="39">
        <v>11.546124799999999</v>
      </c>
      <c r="L230" s="39">
        <v>11.5568168</v>
      </c>
      <c r="M230" s="3">
        <v>19385</v>
      </c>
      <c r="N230" s="3">
        <v>6081</v>
      </c>
      <c r="O230" s="3">
        <v>25466</v>
      </c>
      <c r="P230" s="3">
        <v>0</v>
      </c>
      <c r="Q230" s="3">
        <v>79467</v>
      </c>
      <c r="R230" s="3">
        <v>79467</v>
      </c>
      <c r="S230" s="3">
        <v>55</v>
      </c>
      <c r="T230" s="3">
        <v>44002</v>
      </c>
      <c r="U230" s="3">
        <v>44057</v>
      </c>
      <c r="X230" s="89">
        <f t="shared" si="124"/>
        <v>0.65170529999999971</v>
      </c>
      <c r="Y230" s="55"/>
      <c r="Z230" s="89">
        <f t="shared" si="125"/>
        <v>16.2692099</v>
      </c>
      <c r="AC230" s="37">
        <v>3.3631000000000002</v>
      </c>
      <c r="AD230" s="37">
        <v>3.226</v>
      </c>
      <c r="AE230" s="37">
        <v>0.1371</v>
      </c>
      <c r="AF230" s="39"/>
      <c r="AG230" s="39"/>
      <c r="AH230" s="13">
        <f t="shared" si="126"/>
        <v>0.84650239999999999</v>
      </c>
      <c r="AI230" s="13">
        <f t="shared" si="127"/>
        <v>2.6652240000000004E-2</v>
      </c>
      <c r="AJ230" s="37">
        <v>36.672499999999999</v>
      </c>
      <c r="AK230" s="37">
        <v>26.035</v>
      </c>
      <c r="AL230" s="37">
        <v>10.637499999999999</v>
      </c>
      <c r="AM230" s="39"/>
      <c r="AN230" s="39"/>
      <c r="AO230" s="13">
        <f t="shared" si="128"/>
        <v>6.8315839999999994</v>
      </c>
      <c r="AP230" s="13">
        <f t="shared" si="129"/>
        <v>2.06793</v>
      </c>
      <c r="AQ230">
        <v>61536</v>
      </c>
      <c r="AR230" s="123">
        <f t="shared" si="123"/>
        <v>23</v>
      </c>
      <c r="AS230" s="128">
        <v>376</v>
      </c>
      <c r="AT230" s="129">
        <v>16.899999999999999</v>
      </c>
      <c r="AU230" s="129">
        <v>3.6</v>
      </c>
    </row>
    <row r="231" spans="1:47" x14ac:dyDescent="0.25">
      <c r="A231" s="1">
        <v>44411</v>
      </c>
      <c r="B231" s="39">
        <v>0.80556570000000005</v>
      </c>
      <c r="C231" s="39">
        <v>6.9928686999999998</v>
      </c>
      <c r="D231" s="39">
        <v>1.7882856</v>
      </c>
      <c r="E231" s="39">
        <v>0.809504</v>
      </c>
      <c r="F231" s="39">
        <v>2.5977896</v>
      </c>
      <c r="G231" s="39">
        <v>0</v>
      </c>
      <c r="H231" s="39">
        <v>1.7922239</v>
      </c>
      <c r="I231" s="39">
        <v>1.7922239</v>
      </c>
      <c r="J231" s="39">
        <v>2.06064E-2</v>
      </c>
      <c r="K231" s="39">
        <v>5.1800383999999999</v>
      </c>
      <c r="L231" s="39">
        <v>5.2006448000000001</v>
      </c>
      <c r="M231" s="3">
        <v>9199</v>
      </c>
      <c r="N231" s="3">
        <v>3085</v>
      </c>
      <c r="O231" s="3">
        <v>12284</v>
      </c>
      <c r="P231" s="3">
        <v>0</v>
      </c>
      <c r="Q231" s="3">
        <v>30223</v>
      </c>
      <c r="R231" s="3">
        <v>30223</v>
      </c>
      <c r="S231" s="3">
        <v>106</v>
      </c>
      <c r="T231" s="3">
        <v>19741</v>
      </c>
      <c r="U231" s="3">
        <v>19847</v>
      </c>
      <c r="X231" s="89">
        <f t="shared" si="124"/>
        <v>0.80556570000000005</v>
      </c>
      <c r="Y231" s="55"/>
      <c r="Z231" s="89">
        <f t="shared" si="125"/>
        <v>6.9928686999999998</v>
      </c>
      <c r="AC231" s="37">
        <v>0.31909999999999999</v>
      </c>
      <c r="AD231" s="37">
        <v>0.19850000000000001</v>
      </c>
      <c r="AE231" s="37">
        <v>0.1206</v>
      </c>
      <c r="AF231" s="39"/>
      <c r="AG231" s="39"/>
      <c r="AH231" s="13">
        <f t="shared" si="126"/>
        <v>5.2086399999999998E-2</v>
      </c>
      <c r="AI231" s="13">
        <f t="shared" si="127"/>
        <v>2.3444640000000003E-2</v>
      </c>
      <c r="AJ231" s="37">
        <v>4.9917999999999996</v>
      </c>
      <c r="AK231" s="37">
        <v>4.9550999999999998</v>
      </c>
      <c r="AL231" s="37">
        <v>3.6700000000000003E-2</v>
      </c>
      <c r="AM231" s="39"/>
      <c r="AN231" s="39"/>
      <c r="AO231" s="13">
        <f t="shared" si="128"/>
        <v>1.3002182399999997</v>
      </c>
      <c r="AP231" s="13">
        <f t="shared" si="129"/>
        <v>7.1344800000000012E-3</v>
      </c>
      <c r="AQ231">
        <v>61556</v>
      </c>
      <c r="AR231" s="123">
        <f t="shared" si="123"/>
        <v>20</v>
      </c>
      <c r="AS231" s="128">
        <v>43</v>
      </c>
      <c r="AT231" s="129">
        <v>15.1</v>
      </c>
      <c r="AU231" s="129">
        <v>4</v>
      </c>
    </row>
    <row r="232" spans="1:47" x14ac:dyDescent="0.25">
      <c r="A232" s="1">
        <v>44412</v>
      </c>
      <c r="B232" s="39">
        <v>1.8017832</v>
      </c>
      <c r="C232" s="39">
        <v>5.0273912000000003</v>
      </c>
      <c r="D232" s="39">
        <v>1.5954408</v>
      </c>
      <c r="E232" s="39">
        <v>1.3335167999999999</v>
      </c>
      <c r="F232" s="39">
        <v>2.9289575999999999</v>
      </c>
      <c r="G232" s="39">
        <v>0</v>
      </c>
      <c r="H232" s="39">
        <v>1.1271743999999999</v>
      </c>
      <c r="I232" s="39">
        <v>1.1271743999999999</v>
      </c>
      <c r="J232" s="39">
        <v>2.5271999999999998E-3</v>
      </c>
      <c r="K232" s="39">
        <v>3.8976896000000001</v>
      </c>
      <c r="L232" s="39">
        <v>3.9002167999999999</v>
      </c>
      <c r="M232" s="3">
        <v>8207</v>
      </c>
      <c r="N232" s="3">
        <v>5082</v>
      </c>
      <c r="O232" s="3">
        <v>13289</v>
      </c>
      <c r="P232" s="3">
        <v>0</v>
      </c>
      <c r="Q232" s="3">
        <v>19008</v>
      </c>
      <c r="R232" s="3">
        <v>19008</v>
      </c>
      <c r="S232" s="3">
        <v>13</v>
      </c>
      <c r="T232" s="3">
        <v>14854</v>
      </c>
      <c r="U232" s="3">
        <v>14867</v>
      </c>
      <c r="X232" s="89">
        <f t="shared" si="124"/>
        <v>1.8017832</v>
      </c>
      <c r="Y232" s="55"/>
      <c r="Z232" s="89">
        <f t="shared" si="125"/>
        <v>5.0273912000000003</v>
      </c>
      <c r="AC232" s="37">
        <v>3.0476999999999999</v>
      </c>
      <c r="AD232" s="37">
        <v>2.8557999999999999</v>
      </c>
      <c r="AE232" s="37">
        <v>0.19189999999999999</v>
      </c>
      <c r="AF232" s="39"/>
      <c r="AG232" s="39"/>
      <c r="AH232" s="13">
        <f t="shared" si="126"/>
        <v>0.7493619199999999</v>
      </c>
      <c r="AI232" s="13">
        <f t="shared" si="127"/>
        <v>3.7305359999999996E-2</v>
      </c>
      <c r="AJ232" s="37">
        <v>1.3087</v>
      </c>
      <c r="AK232" s="37">
        <v>1.2718</v>
      </c>
      <c r="AL232" s="37">
        <v>3.6900000000000002E-2</v>
      </c>
      <c r="AM232" s="39"/>
      <c r="AN232" s="39"/>
      <c r="AO232" s="13">
        <f t="shared" si="128"/>
        <v>0.33372031999999996</v>
      </c>
      <c r="AP232" s="13">
        <f t="shared" si="129"/>
        <v>7.173360000000001E-3</v>
      </c>
      <c r="AQ232">
        <v>61662</v>
      </c>
      <c r="AR232" s="123">
        <f t="shared" si="123"/>
        <v>106</v>
      </c>
      <c r="AS232" s="128">
        <v>0</v>
      </c>
      <c r="AT232" s="129">
        <v>15.1</v>
      </c>
      <c r="AU232" s="129">
        <v>3.2</v>
      </c>
    </row>
    <row r="233" spans="1:47" x14ac:dyDescent="0.25">
      <c r="A233" s="1">
        <v>44413</v>
      </c>
      <c r="B233" s="39">
        <v>1.3294644</v>
      </c>
      <c r="C233" s="39">
        <v>16.961795599999999</v>
      </c>
      <c r="D233" s="39">
        <v>2.1376224000000001</v>
      </c>
      <c r="E233" s="39">
        <v>1.847296</v>
      </c>
      <c r="F233" s="39">
        <v>3.9849184000000002</v>
      </c>
      <c r="G233" s="39">
        <v>0</v>
      </c>
      <c r="H233" s="39">
        <v>2.6554540000000002</v>
      </c>
      <c r="I233" s="39">
        <v>2.6554540000000002</v>
      </c>
      <c r="J233" s="39">
        <v>1.3413599999999999E-2</v>
      </c>
      <c r="K233" s="39">
        <v>14.292928</v>
      </c>
      <c r="L233" s="39">
        <v>14.3063416</v>
      </c>
      <c r="M233" s="3">
        <v>10996</v>
      </c>
      <c r="N233" s="3">
        <v>7040</v>
      </c>
      <c r="O233" s="3">
        <v>18036</v>
      </c>
      <c r="P233" s="3">
        <v>0</v>
      </c>
      <c r="Q233" s="3">
        <v>44780</v>
      </c>
      <c r="R233" s="3">
        <v>44780</v>
      </c>
      <c r="S233" s="3">
        <v>69</v>
      </c>
      <c r="T233" s="3">
        <v>54470</v>
      </c>
      <c r="U233" s="3">
        <v>54539</v>
      </c>
      <c r="X233" s="89">
        <f t="shared" ref="X233:X242" si="130">F233-I233+W233</f>
        <v>1.3294644</v>
      </c>
      <c r="Y233" s="55"/>
      <c r="Z233" s="89">
        <f t="shared" ref="Z233:Z242" si="131">I233+L233</f>
        <v>16.961795599999999</v>
      </c>
      <c r="AC233" s="37">
        <v>2.6825999999999999</v>
      </c>
      <c r="AD233" s="37">
        <v>2.5448</v>
      </c>
      <c r="AE233" s="37">
        <v>0.13780000000000001</v>
      </c>
      <c r="AF233" s="39"/>
      <c r="AG233" s="39"/>
      <c r="AH233" s="13">
        <f t="shared" si="126"/>
        <v>0.66775551999999994</v>
      </c>
      <c r="AI233" s="13">
        <f t="shared" si="127"/>
        <v>2.6788320000000004E-2</v>
      </c>
      <c r="AJ233" s="37">
        <v>41.956299999999999</v>
      </c>
      <c r="AK233" s="37">
        <v>41.920099999999998</v>
      </c>
      <c r="AL233" s="37">
        <v>3.6200000000000003E-2</v>
      </c>
      <c r="AM233" s="39"/>
      <c r="AN233" s="39"/>
      <c r="AO233" s="13">
        <f t="shared" si="128"/>
        <v>10.999834239999998</v>
      </c>
      <c r="AP233" s="13">
        <f t="shared" si="129"/>
        <v>7.0372800000000017E-3</v>
      </c>
      <c r="AQ233">
        <v>61776</v>
      </c>
      <c r="AR233" s="123">
        <f t="shared" si="123"/>
        <v>114</v>
      </c>
      <c r="AS233" s="128">
        <v>398</v>
      </c>
      <c r="AT233" s="129">
        <v>17.8</v>
      </c>
      <c r="AU233" s="129">
        <v>6.8</v>
      </c>
    </row>
    <row r="234" spans="1:47" x14ac:dyDescent="0.25">
      <c r="A234" s="1">
        <v>44414</v>
      </c>
      <c r="B234" s="39">
        <v>-3.2699706000000002</v>
      </c>
      <c r="C234" s="39">
        <v>14.413414599999999</v>
      </c>
      <c r="D234" s="39">
        <v>1.5503400000000001</v>
      </c>
      <c r="E234" s="39">
        <v>0.50826879999999997</v>
      </c>
      <c r="F234" s="39">
        <v>2.0586088</v>
      </c>
      <c r="G234" s="39">
        <v>4.6254E-3</v>
      </c>
      <c r="H234" s="39">
        <v>5.3239539999999996</v>
      </c>
      <c r="I234" s="39">
        <v>5.3285793999999997</v>
      </c>
      <c r="J234" s="39">
        <v>1.9439999999999999E-2</v>
      </c>
      <c r="K234" s="39">
        <v>9.0653951999999993</v>
      </c>
      <c r="L234" s="39">
        <v>9.0848352000000006</v>
      </c>
      <c r="M234" s="3">
        <v>7975</v>
      </c>
      <c r="N234" s="3">
        <v>1937</v>
      </c>
      <c r="O234" s="3">
        <v>9912</v>
      </c>
      <c r="P234" s="3">
        <v>78</v>
      </c>
      <c r="Q234" s="3">
        <v>89780</v>
      </c>
      <c r="R234" s="3">
        <v>89858</v>
      </c>
      <c r="S234" s="3">
        <v>100</v>
      </c>
      <c r="T234" s="3">
        <v>34548</v>
      </c>
      <c r="U234" s="3">
        <v>34648</v>
      </c>
      <c r="X234" s="89">
        <f t="shared" si="130"/>
        <v>-3.2699705999999997</v>
      </c>
      <c r="Y234" s="55"/>
      <c r="Z234" s="89">
        <f t="shared" si="131"/>
        <v>14.413414599999999</v>
      </c>
      <c r="AC234" s="37">
        <v>0.23280000000000001</v>
      </c>
      <c r="AD234" s="37">
        <v>0.13469999999999999</v>
      </c>
      <c r="AE234" s="37">
        <v>9.8100000000000007E-2</v>
      </c>
      <c r="AF234" s="39"/>
      <c r="AG234" s="39"/>
      <c r="AH234" s="13">
        <f t="shared" si="126"/>
        <v>3.5345279999999993E-2</v>
      </c>
      <c r="AI234" s="13">
        <f t="shared" si="127"/>
        <v>1.9070640000000003E-2</v>
      </c>
      <c r="AJ234" s="37">
        <v>18.4238</v>
      </c>
      <c r="AK234" s="37">
        <v>18.387499999999999</v>
      </c>
      <c r="AL234" s="37">
        <v>3.6299999999999999E-2</v>
      </c>
      <c r="AM234" s="39"/>
      <c r="AN234" s="39"/>
      <c r="AO234" s="13">
        <f t="shared" si="128"/>
        <v>4.8248799999999994</v>
      </c>
      <c r="AP234" s="13">
        <f t="shared" si="129"/>
        <v>7.0567200000000007E-3</v>
      </c>
      <c r="AQ234">
        <v>61806</v>
      </c>
      <c r="AR234" s="123">
        <f t="shared" si="123"/>
        <v>30</v>
      </c>
      <c r="AS234" s="130">
        <v>565</v>
      </c>
      <c r="AT234" s="131">
        <v>20.3</v>
      </c>
      <c r="AU234" s="131">
        <v>10.8</v>
      </c>
    </row>
    <row r="235" spans="1:47" x14ac:dyDescent="0.25">
      <c r="A235" s="1">
        <v>44415</v>
      </c>
      <c r="B235" s="39">
        <v>4.6304204000000002</v>
      </c>
      <c r="C235" s="39">
        <v>3.4296332</v>
      </c>
      <c r="D235" s="39">
        <v>3.3794496000000001</v>
      </c>
      <c r="E235" s="39">
        <v>2.1535167999999998</v>
      </c>
      <c r="F235" s="39">
        <v>5.5329664000000003</v>
      </c>
      <c r="G235" s="39">
        <v>0</v>
      </c>
      <c r="H235" s="39">
        <v>0.90254599999999996</v>
      </c>
      <c r="I235" s="39">
        <v>0.90254599999999996</v>
      </c>
      <c r="J235" s="39">
        <v>1.7496E-3</v>
      </c>
      <c r="K235" s="39">
        <v>2.5253375999999998</v>
      </c>
      <c r="L235" s="39">
        <v>2.5270872</v>
      </c>
      <c r="M235" s="3">
        <v>17384</v>
      </c>
      <c r="N235" s="3">
        <v>8207</v>
      </c>
      <c r="O235" s="3">
        <v>25591</v>
      </c>
      <c r="P235" s="3">
        <v>0</v>
      </c>
      <c r="Q235" s="3">
        <v>15220</v>
      </c>
      <c r="R235" s="3">
        <v>15220</v>
      </c>
      <c r="S235" s="3">
        <v>9</v>
      </c>
      <c r="T235" s="3">
        <v>9624</v>
      </c>
      <c r="U235" s="3">
        <v>9633</v>
      </c>
      <c r="X235" s="89">
        <f t="shared" si="130"/>
        <v>4.6304204000000002</v>
      </c>
      <c r="Y235" s="55"/>
      <c r="Z235" s="89">
        <f t="shared" si="131"/>
        <v>3.4296332</v>
      </c>
      <c r="AC235" s="37">
        <v>3.3643999999999998</v>
      </c>
      <c r="AD235" s="37">
        <v>0.15060000000000001</v>
      </c>
      <c r="AE235" s="37">
        <v>3.2138</v>
      </c>
      <c r="AF235" s="39"/>
      <c r="AG235" s="39"/>
      <c r="AH235" s="13">
        <f t="shared" si="126"/>
        <v>3.9517440000000001E-2</v>
      </c>
      <c r="AI235" s="13">
        <f t="shared" si="127"/>
        <v>0.62476271999999999</v>
      </c>
      <c r="AJ235" s="37">
        <v>3.5219</v>
      </c>
      <c r="AK235" s="37">
        <v>5.4100000000000002E-2</v>
      </c>
      <c r="AL235" s="37">
        <v>3.4678</v>
      </c>
      <c r="AM235" s="39"/>
      <c r="AN235" s="39"/>
      <c r="AO235" s="13">
        <f t="shared" si="128"/>
        <v>1.419584E-2</v>
      </c>
      <c r="AP235" s="13">
        <f t="shared" si="129"/>
        <v>0.67414032000000002</v>
      </c>
      <c r="AQ235">
        <v>61815</v>
      </c>
      <c r="AR235" s="123">
        <f t="shared" si="123"/>
        <v>9</v>
      </c>
      <c r="AS235" s="130">
        <v>36</v>
      </c>
      <c r="AT235" s="131">
        <v>16.3</v>
      </c>
      <c r="AU235" s="131">
        <v>5.8</v>
      </c>
    </row>
    <row r="236" spans="1:47" x14ac:dyDescent="0.25">
      <c r="A236" s="1">
        <v>44416</v>
      </c>
      <c r="B236" s="39">
        <v>-2.8220866</v>
      </c>
      <c r="C236" s="39">
        <v>14.113220200000001</v>
      </c>
      <c r="D236" s="39">
        <v>1.8637128000000001</v>
      </c>
      <c r="E236" s="39">
        <v>0.55786239999999998</v>
      </c>
      <c r="F236" s="39">
        <v>2.4215751999999999</v>
      </c>
      <c r="G236" s="39">
        <v>0</v>
      </c>
      <c r="H236" s="39">
        <v>5.2436617999999999</v>
      </c>
      <c r="I236" s="39">
        <v>5.2436617999999999</v>
      </c>
      <c r="J236" s="39">
        <v>6.9984000000000001E-3</v>
      </c>
      <c r="K236" s="39">
        <v>8.8625600000000002</v>
      </c>
      <c r="L236" s="39">
        <v>8.8695584000000007</v>
      </c>
      <c r="M236" s="3">
        <v>9587</v>
      </c>
      <c r="N236" s="3">
        <v>2126</v>
      </c>
      <c r="O236" s="3">
        <v>11713</v>
      </c>
      <c r="P236" s="3">
        <v>0</v>
      </c>
      <c r="Q236" s="3">
        <v>88426</v>
      </c>
      <c r="R236" s="3">
        <v>88426</v>
      </c>
      <c r="S236" s="3">
        <v>36</v>
      </c>
      <c r="T236" s="3">
        <v>33775</v>
      </c>
      <c r="U236" s="3">
        <v>33811</v>
      </c>
      <c r="X236" s="89">
        <f t="shared" si="130"/>
        <v>-2.8220866</v>
      </c>
      <c r="Y236" s="55"/>
      <c r="Z236" s="89">
        <f t="shared" si="131"/>
        <v>14.113220200000001</v>
      </c>
      <c r="AC236" s="37">
        <v>3.4182000000000001</v>
      </c>
      <c r="AD236" s="37">
        <v>3.2631000000000001</v>
      </c>
      <c r="AE236" s="37">
        <v>0.15509999999999999</v>
      </c>
      <c r="AF236" s="39"/>
      <c r="AG236" s="39"/>
      <c r="AH236" s="13">
        <f t="shared" si="126"/>
        <v>0.85623744000000002</v>
      </c>
      <c r="AI236" s="13">
        <f t="shared" si="127"/>
        <v>3.0151439999999998E-2</v>
      </c>
      <c r="AJ236" s="37">
        <v>7.2821999999999996</v>
      </c>
      <c r="AK236" s="37">
        <v>7.2458999999999998</v>
      </c>
      <c r="AL236" s="37">
        <v>3.6299999999999999E-2</v>
      </c>
      <c r="AM236" s="39"/>
      <c r="AN236" s="39"/>
      <c r="AO236" s="13">
        <f t="shared" si="128"/>
        <v>1.9013241599999997</v>
      </c>
      <c r="AP236" s="13">
        <f t="shared" si="129"/>
        <v>7.0567200000000007E-3</v>
      </c>
      <c r="AQ236">
        <v>61843</v>
      </c>
      <c r="AR236" s="123">
        <f t="shared" si="123"/>
        <v>28</v>
      </c>
      <c r="AS236" s="128">
        <v>552</v>
      </c>
      <c r="AT236" s="129">
        <v>17.899999999999999</v>
      </c>
      <c r="AU236" s="129">
        <v>11.2</v>
      </c>
    </row>
    <row r="237" spans="1:47" x14ac:dyDescent="0.25">
      <c r="A237" s="1">
        <v>44417</v>
      </c>
      <c r="B237" s="39">
        <v>-0.80488959999999998</v>
      </c>
      <c r="C237" s="39">
        <v>9.8815816000000005</v>
      </c>
      <c r="D237" s="39">
        <v>2.4051168000000001</v>
      </c>
      <c r="E237" s="39">
        <v>0.73130879999999998</v>
      </c>
      <c r="F237" s="39">
        <v>3.1364255999999999</v>
      </c>
      <c r="G237" s="39">
        <v>1.7789999999999999E-4</v>
      </c>
      <c r="H237" s="39">
        <v>3.9411372999999998</v>
      </c>
      <c r="I237" s="39">
        <v>3.9413152</v>
      </c>
      <c r="J237" s="39">
        <v>4.3351199999999999E-2</v>
      </c>
      <c r="K237" s="39">
        <v>5.8969151999999996</v>
      </c>
      <c r="L237" s="39">
        <v>5.9402663999999996</v>
      </c>
      <c r="M237" s="3">
        <v>12372</v>
      </c>
      <c r="N237" s="3">
        <v>2787</v>
      </c>
      <c r="O237" s="3">
        <v>15159</v>
      </c>
      <c r="P237" s="3">
        <v>3</v>
      </c>
      <c r="Q237" s="3">
        <v>66461</v>
      </c>
      <c r="R237" s="3">
        <v>66464</v>
      </c>
      <c r="S237" s="3">
        <v>223</v>
      </c>
      <c r="T237" s="3">
        <v>22473</v>
      </c>
      <c r="U237" s="3">
        <v>22696</v>
      </c>
      <c r="X237" s="89">
        <f t="shared" si="130"/>
        <v>-0.80488960000000009</v>
      </c>
      <c r="Y237" s="55"/>
      <c r="Z237" s="89">
        <f t="shared" si="131"/>
        <v>9.8815816000000005</v>
      </c>
      <c r="AC237" s="37">
        <v>3.7018</v>
      </c>
      <c r="AD237" s="37">
        <v>3.5424000000000002</v>
      </c>
      <c r="AE237" s="37">
        <v>0.15939999999999999</v>
      </c>
      <c r="AF237" s="39"/>
      <c r="AG237" s="39"/>
      <c r="AH237" s="13">
        <f t="shared" si="126"/>
        <v>0.92952575999999998</v>
      </c>
      <c r="AI237" s="13">
        <f t="shared" si="127"/>
        <v>3.0987359999999999E-2</v>
      </c>
      <c r="AJ237" s="37">
        <v>8.8599999999999998E-2</v>
      </c>
      <c r="AK237" s="37">
        <v>5.2400000000000002E-2</v>
      </c>
      <c r="AL237" s="37">
        <v>3.6200000000000003E-2</v>
      </c>
      <c r="AM237" s="39"/>
      <c r="AN237" s="39"/>
      <c r="AO237" s="13">
        <f t="shared" si="128"/>
        <v>1.374976E-2</v>
      </c>
      <c r="AP237" s="13">
        <f t="shared" si="129"/>
        <v>7.0372800000000017E-3</v>
      </c>
      <c r="AQ237">
        <v>61863</v>
      </c>
      <c r="AR237" s="123">
        <f t="shared" si="123"/>
        <v>20</v>
      </c>
      <c r="AS237" s="128">
        <v>320</v>
      </c>
      <c r="AT237" s="129">
        <v>15.9</v>
      </c>
      <c r="AU237" s="129">
        <v>3.6</v>
      </c>
    </row>
    <row r="238" spans="1:47" x14ac:dyDescent="0.25">
      <c r="A238" s="1">
        <v>44418</v>
      </c>
      <c r="B238" s="39">
        <v>-1.4485193000000001</v>
      </c>
      <c r="C238" s="39">
        <v>15.3035161</v>
      </c>
      <c r="D238" s="39">
        <v>2.3650704</v>
      </c>
      <c r="E238" s="39">
        <v>1.7924544</v>
      </c>
      <c r="F238" s="39">
        <v>4.1575248</v>
      </c>
      <c r="G238" s="39">
        <v>0</v>
      </c>
      <c r="H238" s="39">
        <v>5.6060441000000001</v>
      </c>
      <c r="I238" s="39">
        <v>5.6060441000000001</v>
      </c>
      <c r="J238" s="39">
        <v>2.4883200000000001E-2</v>
      </c>
      <c r="K238" s="39">
        <v>9.6725887999999998</v>
      </c>
      <c r="L238" s="39">
        <v>9.6974719999999994</v>
      </c>
      <c r="M238" s="3">
        <v>12166</v>
      </c>
      <c r="N238" s="3">
        <v>6831</v>
      </c>
      <c r="O238" s="3">
        <v>18997</v>
      </c>
      <c r="P238" s="3">
        <v>0</v>
      </c>
      <c r="Q238" s="3">
        <v>94537</v>
      </c>
      <c r="R238" s="3">
        <v>94537</v>
      </c>
      <c r="S238" s="3">
        <v>128</v>
      </c>
      <c r="T238" s="3">
        <v>36862</v>
      </c>
      <c r="U238" s="3">
        <v>36990</v>
      </c>
      <c r="X238" s="89">
        <f t="shared" si="130"/>
        <v>-1.4485193000000001</v>
      </c>
      <c r="Y238" s="55"/>
      <c r="Z238" s="89">
        <f t="shared" si="131"/>
        <v>15.3035161</v>
      </c>
      <c r="AC238" s="37">
        <v>3.5590000000000002</v>
      </c>
      <c r="AD238" s="37">
        <v>3.3986000000000001</v>
      </c>
      <c r="AE238" s="37">
        <v>0.16039999999999999</v>
      </c>
      <c r="AF238" s="39"/>
      <c r="AG238" s="39"/>
      <c r="AH238" s="13">
        <f t="shared" si="126"/>
        <v>0.89179264000000003</v>
      </c>
      <c r="AI238" s="13">
        <f t="shared" si="127"/>
        <v>3.1181759999999999E-2</v>
      </c>
      <c r="AJ238" s="37">
        <v>18.503599999999999</v>
      </c>
      <c r="AK238" s="37">
        <v>17.988900000000001</v>
      </c>
      <c r="AL238" s="37">
        <v>0.51470000000000005</v>
      </c>
      <c r="AM238" s="39"/>
      <c r="AN238" s="39"/>
      <c r="AO238" s="13">
        <f t="shared" si="128"/>
        <v>4.7202873599999995</v>
      </c>
      <c r="AP238" s="13">
        <f t="shared" si="129"/>
        <v>0.10005768000000001</v>
      </c>
      <c r="AQ238">
        <v>62306</v>
      </c>
      <c r="AR238" s="123">
        <f t="shared" si="123"/>
        <v>443</v>
      </c>
      <c r="AS238" s="128">
        <v>704</v>
      </c>
      <c r="AT238" s="129">
        <v>19.2</v>
      </c>
      <c r="AU238" s="129">
        <v>4.3</v>
      </c>
    </row>
    <row r="239" spans="1:47" x14ac:dyDescent="0.25">
      <c r="A239" s="1">
        <v>44419</v>
      </c>
      <c r="B239" s="39">
        <v>-3.9830258000000001</v>
      </c>
      <c r="C239" s="39">
        <v>10.5596146</v>
      </c>
      <c r="D239" s="39">
        <v>2.530116</v>
      </c>
      <c r="E239" s="39">
        <v>0.20021120000000001</v>
      </c>
      <c r="F239" s="39">
        <v>2.7303272000000001</v>
      </c>
      <c r="G239" s="39">
        <v>0</v>
      </c>
      <c r="H239" s="39">
        <v>6.7133529999999997</v>
      </c>
      <c r="I239" s="39">
        <v>6.7133529999999997</v>
      </c>
      <c r="J239" s="39">
        <v>1.5746400000000001E-2</v>
      </c>
      <c r="K239" s="39">
        <v>3.8305151999999998</v>
      </c>
      <c r="L239" s="39">
        <v>3.8462616000000001</v>
      </c>
      <c r="M239" s="3">
        <v>13015</v>
      </c>
      <c r="N239" s="3">
        <v>763</v>
      </c>
      <c r="O239" s="3">
        <v>13778</v>
      </c>
      <c r="P239" s="3">
        <v>0</v>
      </c>
      <c r="Q239" s="3">
        <v>113210</v>
      </c>
      <c r="R239" s="3">
        <v>113210</v>
      </c>
      <c r="S239" s="3">
        <v>81</v>
      </c>
      <c r="T239" s="3">
        <v>14598</v>
      </c>
      <c r="U239" s="3">
        <v>14679</v>
      </c>
      <c r="X239" s="89">
        <f t="shared" si="130"/>
        <v>-3.9830257999999996</v>
      </c>
      <c r="Y239" s="55"/>
      <c r="Z239" s="89">
        <f t="shared" si="131"/>
        <v>10.5596146</v>
      </c>
      <c r="AC239" s="37">
        <v>2.5528</v>
      </c>
      <c r="AD239" s="37">
        <v>0.13370000000000001</v>
      </c>
      <c r="AE239" s="37">
        <v>2.4190999999999998</v>
      </c>
      <c r="AF239" s="39"/>
      <c r="AG239" s="39"/>
      <c r="AH239" s="13">
        <f t="shared" si="126"/>
        <v>3.5082880000000004E-2</v>
      </c>
      <c r="AI239" s="13">
        <f t="shared" si="127"/>
        <v>0.47027304000000003</v>
      </c>
      <c r="AJ239" s="37">
        <v>8.9300000000000004E-2</v>
      </c>
      <c r="AK239" s="37">
        <v>5.2400000000000002E-2</v>
      </c>
      <c r="AL239" s="37">
        <v>3.6900000000000002E-2</v>
      </c>
      <c r="AM239" s="39"/>
      <c r="AN239" s="39"/>
      <c r="AO239" s="13">
        <f t="shared" si="128"/>
        <v>1.374976E-2</v>
      </c>
      <c r="AP239" s="13">
        <f t="shared" si="129"/>
        <v>7.173360000000001E-3</v>
      </c>
      <c r="AQ239">
        <v>62438</v>
      </c>
      <c r="AR239" s="123">
        <f t="shared" si="123"/>
        <v>132</v>
      </c>
      <c r="AS239" s="128">
        <v>715</v>
      </c>
      <c r="AT239" s="129">
        <v>21.6</v>
      </c>
      <c r="AU239" s="129">
        <v>4</v>
      </c>
    </row>
    <row r="240" spans="1:47" x14ac:dyDescent="0.25">
      <c r="A240" s="1">
        <v>44420</v>
      </c>
      <c r="B240" s="39">
        <v>-2.2908303000000001</v>
      </c>
      <c r="C240" s="39">
        <v>15.554675899999999</v>
      </c>
      <c r="D240" s="39">
        <v>1.3376664</v>
      </c>
      <c r="E240" s="39">
        <v>1.3350911999999999</v>
      </c>
      <c r="F240" s="39">
        <v>2.6727576000000002</v>
      </c>
      <c r="G240" s="39">
        <v>9.4879999999999997E-4</v>
      </c>
      <c r="H240" s="39">
        <v>4.9626390999999996</v>
      </c>
      <c r="I240" s="39">
        <v>4.9635879000000003</v>
      </c>
      <c r="J240" s="39">
        <v>1.32192E-2</v>
      </c>
      <c r="K240" s="39">
        <v>10.577868799999999</v>
      </c>
      <c r="L240" s="39">
        <v>10.591087999999999</v>
      </c>
      <c r="M240" s="3">
        <v>6881</v>
      </c>
      <c r="N240" s="3">
        <v>5088</v>
      </c>
      <c r="O240" s="3">
        <v>11969</v>
      </c>
      <c r="P240" s="3">
        <v>16</v>
      </c>
      <c r="Q240" s="3">
        <v>83687</v>
      </c>
      <c r="R240" s="3">
        <v>83703</v>
      </c>
      <c r="S240" s="3">
        <v>68</v>
      </c>
      <c r="T240" s="3">
        <v>40312</v>
      </c>
      <c r="U240" s="3">
        <v>40380</v>
      </c>
      <c r="X240" s="89">
        <f t="shared" si="130"/>
        <v>-2.2908303000000001</v>
      </c>
      <c r="Y240" s="55"/>
      <c r="Z240" s="89">
        <f t="shared" si="131"/>
        <v>15.554675899999999</v>
      </c>
      <c r="AC240" s="37">
        <v>0.2306</v>
      </c>
      <c r="AD240" s="37">
        <v>0.1333</v>
      </c>
      <c r="AE240" s="37">
        <v>9.7299999999999998E-2</v>
      </c>
      <c r="AF240" s="39"/>
      <c r="AG240" s="39"/>
      <c r="AH240" s="13">
        <f t="shared" si="126"/>
        <v>3.4977920000000003E-2</v>
      </c>
      <c r="AI240" s="13">
        <f t="shared" si="127"/>
        <v>1.8915120000000001E-2</v>
      </c>
      <c r="AJ240" s="37">
        <v>30.811</v>
      </c>
      <c r="AK240" s="37">
        <v>30.774799999999999</v>
      </c>
      <c r="AL240" s="37">
        <v>3.6200000000000003E-2</v>
      </c>
      <c r="AM240" s="39"/>
      <c r="AN240" s="39"/>
      <c r="AO240" s="13">
        <f t="shared" si="128"/>
        <v>8.0753075199999991</v>
      </c>
      <c r="AP240" s="13">
        <f t="shared" si="129"/>
        <v>7.0372800000000017E-3</v>
      </c>
      <c r="AQ240">
        <v>62967</v>
      </c>
      <c r="AR240" s="123">
        <f t="shared" si="123"/>
        <v>529</v>
      </c>
      <c r="AS240" s="128">
        <v>625</v>
      </c>
      <c r="AT240" s="129">
        <v>22.5</v>
      </c>
      <c r="AU240" s="129">
        <v>5</v>
      </c>
    </row>
    <row r="241" spans="1:47" x14ac:dyDescent="0.25">
      <c r="A241" s="1">
        <v>44421</v>
      </c>
      <c r="B241" s="39">
        <v>-1.3244047999999999</v>
      </c>
      <c r="C241" s="39">
        <v>15.979487199999999</v>
      </c>
      <c r="D241" s="39">
        <v>1.7935344</v>
      </c>
      <c r="E241" s="39">
        <v>0.93912960000000001</v>
      </c>
      <c r="F241" s="39">
        <v>2.7326640000000002</v>
      </c>
      <c r="G241" s="39">
        <v>0</v>
      </c>
      <c r="H241" s="39">
        <v>4.0570687999999997</v>
      </c>
      <c r="I241" s="39">
        <v>4.0570687999999997</v>
      </c>
      <c r="J241" s="39">
        <v>1.4968800000000001E-2</v>
      </c>
      <c r="K241" s="39">
        <v>11.9074496</v>
      </c>
      <c r="L241" s="39">
        <v>11.9224184</v>
      </c>
      <c r="M241" s="3">
        <v>9226</v>
      </c>
      <c r="N241" s="3">
        <v>3579</v>
      </c>
      <c r="O241" s="3">
        <v>12805</v>
      </c>
      <c r="P241" s="3">
        <v>0</v>
      </c>
      <c r="Q241" s="3">
        <v>68416</v>
      </c>
      <c r="R241" s="3">
        <v>68416</v>
      </c>
      <c r="S241" s="3">
        <v>77</v>
      </c>
      <c r="T241" s="3">
        <v>45379</v>
      </c>
      <c r="U241" s="3">
        <v>45456</v>
      </c>
      <c r="X241" s="89">
        <f t="shared" si="130"/>
        <v>-1.3244047999999995</v>
      </c>
      <c r="Y241" s="55"/>
      <c r="Z241" s="89">
        <f t="shared" si="131"/>
        <v>15.979487199999999</v>
      </c>
      <c r="AC241" s="37">
        <v>2.7235</v>
      </c>
      <c r="AD241" s="37">
        <v>2.6252</v>
      </c>
      <c r="AE241" s="37">
        <v>9.8299999999999998E-2</v>
      </c>
      <c r="AF241" s="39"/>
      <c r="AG241" s="39"/>
      <c r="AH241" s="13">
        <f t="shared" si="126"/>
        <v>0.68885247999999988</v>
      </c>
      <c r="AI241" s="13">
        <f t="shared" si="127"/>
        <v>1.9109520000000001E-2</v>
      </c>
      <c r="AJ241" s="37">
        <v>28.607800000000001</v>
      </c>
      <c r="AK241" s="37">
        <v>27.533999999999999</v>
      </c>
      <c r="AL241" s="37">
        <v>1.0738000000000001</v>
      </c>
      <c r="AM241" s="39"/>
      <c r="AN241" s="39"/>
      <c r="AO241" s="13">
        <f t="shared" si="128"/>
        <v>7.2249215999999992</v>
      </c>
      <c r="AP241" s="13">
        <f t="shared" si="129"/>
        <v>0.20874672000000005</v>
      </c>
      <c r="AQ241">
        <v>63056</v>
      </c>
      <c r="AR241" s="123">
        <f t="shared" ref="AR241:AR304" si="132">AQ241-AQ240</f>
        <v>89</v>
      </c>
      <c r="AS241" s="130">
        <v>654</v>
      </c>
      <c r="AT241" s="131">
        <v>22.8</v>
      </c>
      <c r="AU241" s="131">
        <v>3.2</v>
      </c>
    </row>
    <row r="242" spans="1:47" x14ac:dyDescent="0.25">
      <c r="A242" s="1">
        <v>44422</v>
      </c>
      <c r="B242" s="39">
        <v>-2.9376459000000001</v>
      </c>
      <c r="C242" s="39">
        <v>12.039324300000001</v>
      </c>
      <c r="D242" s="39">
        <v>1.6665912000000001</v>
      </c>
      <c r="E242" s="39">
        <v>0.75571200000000005</v>
      </c>
      <c r="F242" s="39">
        <v>2.4223032</v>
      </c>
      <c r="G242" s="39">
        <v>0</v>
      </c>
      <c r="H242" s="39">
        <v>5.3599490999999997</v>
      </c>
      <c r="I242" s="39">
        <v>5.3599490999999997</v>
      </c>
      <c r="J242" s="39">
        <v>1.73016E-2</v>
      </c>
      <c r="K242" s="39">
        <v>6.6620736000000003</v>
      </c>
      <c r="L242" s="39">
        <v>6.6793752</v>
      </c>
      <c r="M242" s="3">
        <v>8573</v>
      </c>
      <c r="N242" s="3">
        <v>2880</v>
      </c>
      <c r="O242" s="3">
        <v>11453</v>
      </c>
      <c r="P242" s="3">
        <v>0</v>
      </c>
      <c r="Q242" s="3">
        <v>90387</v>
      </c>
      <c r="R242" s="3">
        <v>90387</v>
      </c>
      <c r="S242" s="3">
        <v>89</v>
      </c>
      <c r="T242" s="3">
        <v>25389</v>
      </c>
      <c r="U242" s="3">
        <v>25478</v>
      </c>
      <c r="X242" s="89">
        <f t="shared" si="130"/>
        <v>-2.9376458999999997</v>
      </c>
      <c r="Y242" s="55"/>
      <c r="Z242" s="89">
        <f t="shared" si="131"/>
        <v>12.039324300000001</v>
      </c>
      <c r="AC242" s="37">
        <v>2.762</v>
      </c>
      <c r="AD242" s="37">
        <v>2.6636000000000002</v>
      </c>
      <c r="AE242" s="37">
        <v>9.8400000000000001E-2</v>
      </c>
      <c r="AF242" s="39"/>
      <c r="AG242" s="39"/>
      <c r="AH242" s="13">
        <f t="shared" si="126"/>
        <v>0.69892863999999999</v>
      </c>
      <c r="AI242" s="13">
        <f t="shared" si="127"/>
        <v>1.912896E-2</v>
      </c>
      <c r="AJ242" s="37">
        <v>7.33962</v>
      </c>
      <c r="AK242" s="37">
        <v>6.5641699999999998</v>
      </c>
      <c r="AL242" s="37">
        <v>0.77544999999999997</v>
      </c>
      <c r="AM242" s="39"/>
      <c r="AN242" s="39"/>
      <c r="AO242" s="13">
        <f t="shared" si="128"/>
        <v>1.7224382079999998</v>
      </c>
      <c r="AP242" s="13">
        <f t="shared" si="129"/>
        <v>0.15074747999999999</v>
      </c>
      <c r="AQ242">
        <v>63077</v>
      </c>
      <c r="AR242" s="123">
        <f t="shared" si="132"/>
        <v>21</v>
      </c>
      <c r="AS242" s="130">
        <v>660</v>
      </c>
      <c r="AT242" s="131">
        <v>24</v>
      </c>
      <c r="AU242" s="131">
        <v>3.6</v>
      </c>
    </row>
    <row r="243" spans="1:47" x14ac:dyDescent="0.25">
      <c r="A243" s="1">
        <v>44423</v>
      </c>
      <c r="B243" s="39">
        <v>-0.65214229999999995</v>
      </c>
      <c r="C243" s="39">
        <v>11.3437983</v>
      </c>
      <c r="D243" s="39">
        <v>2.6220672</v>
      </c>
      <c r="E243" s="39">
        <v>0.62529920000000005</v>
      </c>
      <c r="F243" s="39">
        <v>3.2473664000000002</v>
      </c>
      <c r="G243" s="39">
        <v>0</v>
      </c>
      <c r="H243" s="39">
        <v>3.8995087000000002</v>
      </c>
      <c r="I243" s="39">
        <v>3.8995087000000002</v>
      </c>
      <c r="J243" s="39">
        <v>1.0497599999999999E-2</v>
      </c>
      <c r="K243" s="39">
        <v>7.4337920000000004</v>
      </c>
      <c r="L243" s="39">
        <v>7.4442896000000003</v>
      </c>
      <c r="M243" s="3">
        <v>13488</v>
      </c>
      <c r="N243" s="3">
        <v>2383</v>
      </c>
      <c r="O243" s="3">
        <v>15871</v>
      </c>
      <c r="P243" s="3">
        <v>0</v>
      </c>
      <c r="Q243" s="3">
        <v>65759</v>
      </c>
      <c r="R243" s="3">
        <v>65759</v>
      </c>
      <c r="S243" s="3">
        <v>54</v>
      </c>
      <c r="T243" s="3">
        <v>28330</v>
      </c>
      <c r="U243" s="3">
        <v>28384</v>
      </c>
      <c r="X243" s="89">
        <f t="shared" ref="X243:X259" si="133">F243-I243+W243</f>
        <v>-0.65214229999999995</v>
      </c>
      <c r="Y243" s="55"/>
      <c r="Z243" s="89">
        <f t="shared" ref="Z243:Z259" si="134">I243+L243</f>
        <v>11.3437983</v>
      </c>
      <c r="AC243" s="37">
        <v>3.1945999999999999</v>
      </c>
      <c r="AD243" s="37">
        <v>3.0939000000000001</v>
      </c>
      <c r="AE243" s="37">
        <v>0.1007</v>
      </c>
      <c r="AF243" s="39"/>
      <c r="AG243" s="39"/>
      <c r="AH243" s="13">
        <f t="shared" si="126"/>
        <v>0.81183936000000001</v>
      </c>
      <c r="AI243" s="13">
        <f t="shared" si="127"/>
        <v>1.9576079999999999E-2</v>
      </c>
      <c r="AJ243" s="37">
        <v>4.4583000000000004</v>
      </c>
      <c r="AK243" s="37">
        <v>5.6500000000000002E-2</v>
      </c>
      <c r="AL243" s="37">
        <v>4.4017999999999997</v>
      </c>
      <c r="AM243" s="39"/>
      <c r="AN243" s="39"/>
      <c r="AO243" s="13">
        <f t="shared" si="128"/>
        <v>1.48256E-2</v>
      </c>
      <c r="AP243" s="13">
        <f t="shared" si="129"/>
        <v>0.85570992000000001</v>
      </c>
      <c r="AQ243">
        <v>63107</v>
      </c>
      <c r="AR243" s="123">
        <f t="shared" si="132"/>
        <v>30</v>
      </c>
      <c r="AS243" s="128">
        <v>364</v>
      </c>
      <c r="AT243" s="129">
        <v>24.3</v>
      </c>
      <c r="AU243" s="129">
        <v>5.8</v>
      </c>
    </row>
    <row r="244" spans="1:47" x14ac:dyDescent="0.25">
      <c r="A244" s="1">
        <v>44424</v>
      </c>
      <c r="B244" s="39">
        <v>-1.3432295000000001</v>
      </c>
      <c r="C244" s="39">
        <v>9.3932239000000006</v>
      </c>
      <c r="D244" s="39">
        <v>2.5487784000000002</v>
      </c>
      <c r="E244" s="39">
        <v>1.3130496</v>
      </c>
      <c r="F244" s="39">
        <v>3.861828</v>
      </c>
      <c r="G244" s="39">
        <v>0</v>
      </c>
      <c r="H244" s="39">
        <v>5.2050574999999997</v>
      </c>
      <c r="I244" s="39">
        <v>5.2050574999999997</v>
      </c>
      <c r="J244" s="39">
        <v>0</v>
      </c>
      <c r="K244" s="39">
        <v>4.1881664000000001</v>
      </c>
      <c r="L244" s="39">
        <v>4.1881664000000001</v>
      </c>
      <c r="M244" s="3">
        <v>13111</v>
      </c>
      <c r="N244" s="3">
        <v>5004</v>
      </c>
      <c r="O244" s="3">
        <v>18115</v>
      </c>
      <c r="P244" s="3">
        <v>0</v>
      </c>
      <c r="Q244" s="3">
        <v>87775</v>
      </c>
      <c r="R244" s="3">
        <v>87775</v>
      </c>
      <c r="S244" s="3">
        <v>0</v>
      </c>
      <c r="T244" s="3">
        <v>15961</v>
      </c>
      <c r="U244" s="3">
        <v>15961</v>
      </c>
      <c r="X244" s="89">
        <f t="shared" si="133"/>
        <v>-1.3432294999999996</v>
      </c>
      <c r="Y244" s="55"/>
      <c r="Z244" s="89">
        <f t="shared" si="134"/>
        <v>9.3932238999999988</v>
      </c>
      <c r="AC244" s="37">
        <v>3.0085999999999999</v>
      </c>
      <c r="AD244" s="37">
        <v>2.9079000000000002</v>
      </c>
      <c r="AE244" s="37">
        <v>0.1007</v>
      </c>
      <c r="AF244" s="39"/>
      <c r="AG244" s="39"/>
      <c r="AH244" s="13">
        <f t="shared" si="126"/>
        <v>0.76303295999999998</v>
      </c>
      <c r="AI244" s="13">
        <f t="shared" si="127"/>
        <v>1.9576079999999999E-2</v>
      </c>
      <c r="AJ244" s="37">
        <v>0.40189999999999998</v>
      </c>
      <c r="AK244" s="37">
        <v>5.3699999999999998E-2</v>
      </c>
      <c r="AL244" s="37">
        <v>0.34820000000000001</v>
      </c>
      <c r="AM244" s="39"/>
      <c r="AN244" s="39"/>
      <c r="AO244" s="13">
        <f t="shared" si="128"/>
        <v>1.4090879999999998E-2</v>
      </c>
      <c r="AP244" s="13">
        <f t="shared" si="129"/>
        <v>6.769008E-2</v>
      </c>
      <c r="AQ244">
        <v>63119</v>
      </c>
      <c r="AR244" s="123">
        <f t="shared" si="132"/>
        <v>12</v>
      </c>
      <c r="AS244" s="128">
        <v>376</v>
      </c>
      <c r="AT244" s="129">
        <v>20.7</v>
      </c>
      <c r="AU244" s="129">
        <v>16.600000000000001</v>
      </c>
    </row>
    <row r="245" spans="1:47" x14ac:dyDescent="0.25">
      <c r="A245" s="1">
        <v>44425</v>
      </c>
      <c r="B245" s="39">
        <v>-4.2521127999999999</v>
      </c>
      <c r="C245" s="39">
        <v>10.3496968</v>
      </c>
      <c r="D245" s="39">
        <v>1.5960240000000001</v>
      </c>
      <c r="E245" s="39">
        <v>0.20283519999999999</v>
      </c>
      <c r="F245" s="39">
        <v>1.7988592000000001</v>
      </c>
      <c r="G245" s="39">
        <v>0</v>
      </c>
      <c r="H245" s="39">
        <v>6.0509719999999998</v>
      </c>
      <c r="I245" s="39">
        <v>6.0509719999999998</v>
      </c>
      <c r="J245" s="39">
        <v>3.4992000000000001E-3</v>
      </c>
      <c r="K245" s="39">
        <v>4.2952256000000002</v>
      </c>
      <c r="L245" s="39">
        <v>4.2987247999999996</v>
      </c>
      <c r="M245" s="3">
        <v>8210</v>
      </c>
      <c r="N245" s="3">
        <v>773</v>
      </c>
      <c r="O245" s="3">
        <v>8983</v>
      </c>
      <c r="P245" s="3">
        <v>0</v>
      </c>
      <c r="Q245" s="3">
        <v>102040</v>
      </c>
      <c r="R245" s="3">
        <v>102040</v>
      </c>
      <c r="S245" s="3">
        <v>18</v>
      </c>
      <c r="T245" s="3">
        <v>16369</v>
      </c>
      <c r="U245" s="3">
        <v>16387</v>
      </c>
      <c r="X245" s="89">
        <f t="shared" si="133"/>
        <v>-4.2521127999999999</v>
      </c>
      <c r="Y245" s="55"/>
      <c r="Z245" s="89">
        <f t="shared" si="134"/>
        <v>10.3496968</v>
      </c>
      <c r="AC245" s="37">
        <v>0.23699999999999999</v>
      </c>
      <c r="AD245" s="37">
        <v>0.13589999999999999</v>
      </c>
      <c r="AE245" s="37">
        <v>0.1011</v>
      </c>
      <c r="AF245" s="39"/>
      <c r="AG245" s="39"/>
      <c r="AH245" s="13">
        <f t="shared" si="126"/>
        <v>3.5660159999999996E-2</v>
      </c>
      <c r="AI245" s="13">
        <f t="shared" si="127"/>
        <v>1.9653839999999999E-2</v>
      </c>
      <c r="AJ245" s="37">
        <v>9.5299999999999996E-2</v>
      </c>
      <c r="AK245" s="37">
        <v>5.91E-2</v>
      </c>
      <c r="AL245" s="37">
        <v>3.6200000000000003E-2</v>
      </c>
      <c r="AM245" s="39"/>
      <c r="AN245" s="39"/>
      <c r="AO245" s="13">
        <f t="shared" si="128"/>
        <v>1.550784E-2</v>
      </c>
      <c r="AP245" s="13">
        <f t="shared" si="129"/>
        <v>7.0372800000000017E-3</v>
      </c>
      <c r="AQ245">
        <v>63157</v>
      </c>
      <c r="AR245" s="123">
        <f t="shared" si="132"/>
        <v>38</v>
      </c>
      <c r="AS245" s="128">
        <v>389</v>
      </c>
      <c r="AT245" s="129">
        <v>17.5</v>
      </c>
      <c r="AU245" s="129">
        <v>11.5</v>
      </c>
    </row>
    <row r="246" spans="1:47" x14ac:dyDescent="0.25">
      <c r="A246" s="1">
        <v>44426</v>
      </c>
      <c r="B246" s="39">
        <v>-2.6152145</v>
      </c>
      <c r="C246" s="39">
        <v>11.1086729</v>
      </c>
      <c r="D246" s="39">
        <v>1.9636343999999999</v>
      </c>
      <c r="E246" s="39">
        <v>0.55943679999999996</v>
      </c>
      <c r="F246" s="39">
        <v>2.5230712</v>
      </c>
      <c r="G246" s="39">
        <v>0</v>
      </c>
      <c r="H246" s="39">
        <v>5.1382857</v>
      </c>
      <c r="I246" s="39">
        <v>5.1382857</v>
      </c>
      <c r="J246" s="39">
        <v>0</v>
      </c>
      <c r="K246" s="39">
        <v>5.9703872000000002</v>
      </c>
      <c r="L246" s="39">
        <v>5.9703872000000002</v>
      </c>
      <c r="M246" s="3">
        <v>10101</v>
      </c>
      <c r="N246" s="3">
        <v>2132</v>
      </c>
      <c r="O246" s="3">
        <v>12233</v>
      </c>
      <c r="P246" s="3">
        <v>0</v>
      </c>
      <c r="Q246" s="3">
        <v>86649</v>
      </c>
      <c r="R246" s="3">
        <v>86649</v>
      </c>
      <c r="S246" s="3">
        <v>0</v>
      </c>
      <c r="T246" s="3">
        <v>22753</v>
      </c>
      <c r="U246" s="3">
        <v>22753</v>
      </c>
      <c r="X246" s="89">
        <f t="shared" si="133"/>
        <v>-2.6152145</v>
      </c>
      <c r="Y246" s="55"/>
      <c r="Z246" s="89">
        <f t="shared" si="134"/>
        <v>11.1086729</v>
      </c>
      <c r="AC246" s="37">
        <v>3.4142000000000001</v>
      </c>
      <c r="AD246" s="37">
        <v>0.13669999999999999</v>
      </c>
      <c r="AE246" s="37">
        <v>3.2774999999999999</v>
      </c>
      <c r="AF246" s="39"/>
      <c r="AG246" s="39"/>
      <c r="AH246" s="13">
        <f t="shared" si="126"/>
        <v>3.5870079999999999E-2</v>
      </c>
      <c r="AI246" s="13">
        <f t="shared" si="127"/>
        <v>0.63714599999999999</v>
      </c>
      <c r="AJ246" s="37">
        <v>11.621600000000001</v>
      </c>
      <c r="AK246" s="37">
        <v>11.584300000000001</v>
      </c>
      <c r="AL246" s="37">
        <v>3.73E-2</v>
      </c>
      <c r="AM246" s="39"/>
      <c r="AN246" s="39"/>
      <c r="AO246" s="13">
        <f t="shared" si="128"/>
        <v>3.0397203200000003</v>
      </c>
      <c r="AP246" s="13">
        <f t="shared" si="129"/>
        <v>7.2511200000000007E-3</v>
      </c>
      <c r="AQ246">
        <v>63172</v>
      </c>
      <c r="AR246" s="123">
        <f t="shared" si="132"/>
        <v>15</v>
      </c>
      <c r="AS246" s="130">
        <v>488</v>
      </c>
      <c r="AT246" s="131">
        <v>18</v>
      </c>
      <c r="AU246" s="131">
        <v>8.6</v>
      </c>
    </row>
    <row r="247" spans="1:47" x14ac:dyDescent="0.25">
      <c r="A247" s="1">
        <v>44427</v>
      </c>
      <c r="B247" s="39">
        <v>-2.4503772000000001</v>
      </c>
      <c r="C247" s="39">
        <v>13.2270532</v>
      </c>
      <c r="D247" s="39">
        <v>1.5620039999999999</v>
      </c>
      <c r="E247" s="39">
        <v>0.55917439999999996</v>
      </c>
      <c r="F247" s="39">
        <v>2.1211783999999998</v>
      </c>
      <c r="G247" s="39">
        <v>0</v>
      </c>
      <c r="H247" s="39">
        <v>4.5715555999999999</v>
      </c>
      <c r="I247" s="39">
        <v>4.5715555999999999</v>
      </c>
      <c r="J247" s="39">
        <v>2.3327999999999999E-3</v>
      </c>
      <c r="K247" s="39">
        <v>8.6531648000000008</v>
      </c>
      <c r="L247" s="39">
        <v>8.6554976000000003</v>
      </c>
      <c r="M247" s="3">
        <v>8035</v>
      </c>
      <c r="N247" s="3">
        <v>2131</v>
      </c>
      <c r="O247" s="3">
        <v>10166</v>
      </c>
      <c r="P247" s="3">
        <v>0</v>
      </c>
      <c r="Q247" s="3">
        <v>77092</v>
      </c>
      <c r="R247" s="3">
        <v>77092</v>
      </c>
      <c r="S247" s="3">
        <v>12</v>
      </c>
      <c r="T247" s="3">
        <v>32977</v>
      </c>
      <c r="U247" s="3">
        <v>32989</v>
      </c>
      <c r="X247" s="89">
        <f t="shared" si="133"/>
        <v>-2.4503772000000001</v>
      </c>
      <c r="Y247" s="55"/>
      <c r="Z247" s="89">
        <f t="shared" si="134"/>
        <v>13.2270532</v>
      </c>
      <c r="AC247" s="37">
        <v>2.8472</v>
      </c>
      <c r="AD247" s="37">
        <v>2.7265000000000001</v>
      </c>
      <c r="AE247" s="37">
        <v>0.1207</v>
      </c>
      <c r="AF247" s="39"/>
      <c r="AG247" s="39"/>
      <c r="AH247" s="13">
        <f t="shared" si="126"/>
        <v>0.71543359999999989</v>
      </c>
      <c r="AI247" s="13">
        <f t="shared" si="127"/>
        <v>2.3464080000000002E-2</v>
      </c>
      <c r="AJ247" s="37">
        <v>17.4648</v>
      </c>
      <c r="AK247" s="37">
        <v>16.8795</v>
      </c>
      <c r="AL247" s="37">
        <v>0.58530000000000004</v>
      </c>
      <c r="AM247" s="39"/>
      <c r="AN247" s="39"/>
      <c r="AO247" s="13">
        <f t="shared" si="128"/>
        <v>4.4291808000000001</v>
      </c>
      <c r="AP247" s="13">
        <f t="shared" si="129"/>
        <v>0.11378232000000002</v>
      </c>
      <c r="AQ247">
        <v>63257</v>
      </c>
      <c r="AR247" s="123">
        <f t="shared" si="132"/>
        <v>85</v>
      </c>
      <c r="AS247" s="130">
        <v>308</v>
      </c>
      <c r="AT247" s="131">
        <v>19</v>
      </c>
      <c r="AU247" s="131">
        <v>5.8</v>
      </c>
    </row>
    <row r="248" spans="1:47" x14ac:dyDescent="0.25">
      <c r="A248" s="1">
        <v>44428</v>
      </c>
      <c r="B248" s="39">
        <v>-4.2298717999999997</v>
      </c>
      <c r="C248" s="39">
        <v>9.7822206000000005</v>
      </c>
      <c r="D248" s="39">
        <v>1.3559399999999999</v>
      </c>
      <c r="E248" s="39">
        <v>0.55707519999999999</v>
      </c>
      <c r="F248" s="39">
        <v>1.9130152</v>
      </c>
      <c r="G248" s="39">
        <v>0</v>
      </c>
      <c r="H248" s="39">
        <v>6.142887</v>
      </c>
      <c r="I248" s="39">
        <v>6.142887</v>
      </c>
      <c r="J248" s="39">
        <v>7.1928000000000001E-3</v>
      </c>
      <c r="K248" s="39">
        <v>3.6321408000000002</v>
      </c>
      <c r="L248" s="39">
        <v>3.6393336000000001</v>
      </c>
      <c r="M248" s="3">
        <v>6975</v>
      </c>
      <c r="N248" s="3">
        <v>2123</v>
      </c>
      <c r="O248" s="3">
        <v>9098</v>
      </c>
      <c r="P248" s="3">
        <v>0</v>
      </c>
      <c r="Q248" s="3">
        <v>103590</v>
      </c>
      <c r="R248" s="3">
        <v>103590</v>
      </c>
      <c r="S248" s="3">
        <v>37</v>
      </c>
      <c r="T248" s="3">
        <v>13842</v>
      </c>
      <c r="U248" s="3">
        <v>13879</v>
      </c>
      <c r="X248" s="89">
        <f t="shared" si="133"/>
        <v>-4.2298717999999997</v>
      </c>
      <c r="Y248" s="55"/>
      <c r="Z248" s="89">
        <f t="shared" si="134"/>
        <v>9.7822206000000005</v>
      </c>
      <c r="AC248" s="37">
        <v>4.0883000000000003</v>
      </c>
      <c r="AD248" s="37">
        <v>2.4081999999999999</v>
      </c>
      <c r="AE248" s="37">
        <v>1.6800999999999999</v>
      </c>
      <c r="AF248" s="39"/>
      <c r="AG248" s="39"/>
      <c r="AH248" s="13">
        <f t="shared" si="126"/>
        <v>0.63191167999999986</v>
      </c>
      <c r="AI248" s="13">
        <f t="shared" si="127"/>
        <v>0.32661143999999998</v>
      </c>
      <c r="AJ248" s="37">
        <v>0.4037</v>
      </c>
      <c r="AK248" s="37">
        <v>0.36599999999999999</v>
      </c>
      <c r="AL248" s="37">
        <v>3.7699999999999997E-2</v>
      </c>
      <c r="AM248" s="39"/>
      <c r="AN248" s="39"/>
      <c r="AO248" s="13">
        <f t="shared" si="128"/>
        <v>9.6038399999999996E-2</v>
      </c>
      <c r="AP248" s="13">
        <f t="shared" si="129"/>
        <v>7.3288799999999994E-3</v>
      </c>
      <c r="AQ248">
        <v>63258</v>
      </c>
      <c r="AR248" s="123">
        <f t="shared" si="132"/>
        <v>1</v>
      </c>
      <c r="AS248" s="128">
        <v>629</v>
      </c>
      <c r="AT248" s="129">
        <v>19.7</v>
      </c>
      <c r="AU248" s="129">
        <v>4.7</v>
      </c>
    </row>
    <row r="249" spans="1:47" x14ac:dyDescent="0.25">
      <c r="A249" s="1">
        <v>44429</v>
      </c>
      <c r="B249" s="39">
        <v>-3.0623857999999999</v>
      </c>
      <c r="C249" s="39">
        <v>12.9933418</v>
      </c>
      <c r="D249" s="39">
        <v>1.910952</v>
      </c>
      <c r="E249" s="39">
        <v>0.25846400000000003</v>
      </c>
      <c r="F249" s="39">
        <v>2.169416</v>
      </c>
      <c r="G249" s="39">
        <v>0</v>
      </c>
      <c r="H249" s="39">
        <v>5.2318018000000004</v>
      </c>
      <c r="I249" s="39">
        <v>5.2318018000000004</v>
      </c>
      <c r="J249" s="39">
        <v>4.4711999999999998E-3</v>
      </c>
      <c r="K249" s="39">
        <v>7.7570687999999999</v>
      </c>
      <c r="L249" s="39">
        <v>7.7615400000000001</v>
      </c>
      <c r="M249" s="3">
        <v>9830</v>
      </c>
      <c r="N249" s="3">
        <v>985</v>
      </c>
      <c r="O249" s="3">
        <v>10815</v>
      </c>
      <c r="P249" s="3">
        <v>0</v>
      </c>
      <c r="Q249" s="3">
        <v>88226</v>
      </c>
      <c r="R249" s="3">
        <v>88226</v>
      </c>
      <c r="S249" s="3">
        <v>23</v>
      </c>
      <c r="T249" s="3">
        <v>29562</v>
      </c>
      <c r="U249" s="3">
        <v>29585</v>
      </c>
      <c r="X249" s="89">
        <f t="shared" si="133"/>
        <v>-3.0623858000000004</v>
      </c>
      <c r="Y249" s="55"/>
      <c r="Z249" s="89">
        <f t="shared" si="134"/>
        <v>12.9933418</v>
      </c>
      <c r="AC249" s="37">
        <v>2.7336999999999998</v>
      </c>
      <c r="AD249" s="37">
        <v>2.6349999999999998</v>
      </c>
      <c r="AE249" s="37">
        <v>9.8699999999999996E-2</v>
      </c>
      <c r="AF249" s="39"/>
      <c r="AG249" s="39"/>
      <c r="AH249" s="13">
        <f t="shared" si="126"/>
        <v>0.69142399999999993</v>
      </c>
      <c r="AI249" s="13">
        <f t="shared" si="127"/>
        <v>1.9187280000000001E-2</v>
      </c>
      <c r="AJ249" s="37">
        <v>13.7195</v>
      </c>
      <c r="AK249" s="37">
        <v>13.6808</v>
      </c>
      <c r="AL249" s="37">
        <v>3.8699999999999998E-2</v>
      </c>
      <c r="AM249" s="39"/>
      <c r="AN249" s="39"/>
      <c r="AO249" s="13">
        <f t="shared" si="128"/>
        <v>3.5898419199999996</v>
      </c>
      <c r="AP249" s="13">
        <f t="shared" si="129"/>
        <v>7.5232800000000002E-3</v>
      </c>
      <c r="AQ249">
        <v>63311</v>
      </c>
      <c r="AR249" s="123">
        <f t="shared" si="132"/>
        <v>53</v>
      </c>
      <c r="AS249" s="128">
        <v>671</v>
      </c>
      <c r="AT249" s="129">
        <v>20.3</v>
      </c>
      <c r="AU249" s="129">
        <v>4.3</v>
      </c>
    </row>
    <row r="250" spans="1:47" x14ac:dyDescent="0.25">
      <c r="A250" s="1">
        <v>44430</v>
      </c>
      <c r="B250" s="39">
        <v>-1.3148782999999999</v>
      </c>
      <c r="C250" s="39">
        <v>6.1640959000000004</v>
      </c>
      <c r="D250" s="39">
        <v>1.6419024</v>
      </c>
      <c r="E250" s="39">
        <v>0.90003200000000005</v>
      </c>
      <c r="F250" s="39">
        <v>2.5419344000000001</v>
      </c>
      <c r="G250" s="39">
        <v>0</v>
      </c>
      <c r="H250" s="39">
        <v>3.8568126999999999</v>
      </c>
      <c r="I250" s="39">
        <v>3.8568126999999999</v>
      </c>
      <c r="J250" s="39">
        <v>0</v>
      </c>
      <c r="K250" s="39">
        <v>2.3072832000000001</v>
      </c>
      <c r="L250" s="39">
        <v>2.3072832000000001</v>
      </c>
      <c r="M250" s="3">
        <v>8446</v>
      </c>
      <c r="N250" s="3">
        <v>3430</v>
      </c>
      <c r="O250" s="3">
        <v>11876</v>
      </c>
      <c r="P250" s="3">
        <v>0</v>
      </c>
      <c r="Q250" s="3">
        <v>65039</v>
      </c>
      <c r="R250" s="3">
        <v>65039</v>
      </c>
      <c r="S250" s="3">
        <v>0</v>
      </c>
      <c r="T250" s="3">
        <v>8793</v>
      </c>
      <c r="U250" s="3">
        <v>8793</v>
      </c>
      <c r="X250" s="89">
        <f t="shared" si="133"/>
        <v>-1.3148782999999997</v>
      </c>
      <c r="Y250" s="55"/>
      <c r="Z250" s="89">
        <f t="shared" si="134"/>
        <v>6.1640958999999995</v>
      </c>
      <c r="AC250" s="37">
        <v>0.23269999999999999</v>
      </c>
      <c r="AD250" s="37">
        <v>0.1353</v>
      </c>
      <c r="AE250" s="37">
        <v>9.74E-2</v>
      </c>
      <c r="AF250" s="39"/>
      <c r="AG250" s="39"/>
      <c r="AH250" s="13">
        <f t="shared" si="126"/>
        <v>3.5502720000000001E-2</v>
      </c>
      <c r="AI250" s="13">
        <f t="shared" si="127"/>
        <v>1.893456E-2</v>
      </c>
      <c r="AJ250" s="37">
        <v>8.9800000000000005E-2</v>
      </c>
      <c r="AK250" s="37">
        <v>5.3600000000000002E-2</v>
      </c>
      <c r="AL250" s="37">
        <v>3.6200000000000003E-2</v>
      </c>
      <c r="AM250" s="39"/>
      <c r="AN250" s="39"/>
      <c r="AO250" s="13">
        <f t="shared" si="128"/>
        <v>1.406464E-2</v>
      </c>
      <c r="AP250" s="13">
        <f t="shared" si="129"/>
        <v>7.0372800000000017E-3</v>
      </c>
      <c r="AQ250">
        <v>63412</v>
      </c>
      <c r="AR250" s="123">
        <f t="shared" si="132"/>
        <v>101</v>
      </c>
      <c r="AS250" s="128">
        <v>193</v>
      </c>
      <c r="AT250" s="129">
        <v>19.3</v>
      </c>
      <c r="AU250" s="129">
        <v>12.2</v>
      </c>
    </row>
    <row r="251" spans="1:47" x14ac:dyDescent="0.25">
      <c r="A251" s="1">
        <v>44431</v>
      </c>
      <c r="B251" s="39">
        <v>-1.0876056999999999</v>
      </c>
      <c r="C251" s="39">
        <v>9.6200273000000003</v>
      </c>
      <c r="D251" s="39">
        <v>2.4195023999999998</v>
      </c>
      <c r="E251" s="39">
        <v>0.71084159999999996</v>
      </c>
      <c r="F251" s="39">
        <v>3.130344</v>
      </c>
      <c r="G251" s="39">
        <v>0</v>
      </c>
      <c r="H251" s="39">
        <v>4.2179497000000001</v>
      </c>
      <c r="I251" s="39">
        <v>4.2179497000000001</v>
      </c>
      <c r="J251" s="39">
        <v>1.3607999999999999E-3</v>
      </c>
      <c r="K251" s="39">
        <v>5.4007167999999997</v>
      </c>
      <c r="L251" s="39">
        <v>5.4020776000000001</v>
      </c>
      <c r="M251" s="3">
        <v>12446</v>
      </c>
      <c r="N251" s="3">
        <v>2709</v>
      </c>
      <c r="O251" s="3">
        <v>15155</v>
      </c>
      <c r="P251" s="3">
        <v>0</v>
      </c>
      <c r="Q251" s="3">
        <v>71129</v>
      </c>
      <c r="R251" s="3">
        <v>71129</v>
      </c>
      <c r="S251" s="3">
        <v>7</v>
      </c>
      <c r="T251" s="3">
        <v>20582</v>
      </c>
      <c r="U251" s="3">
        <v>20589</v>
      </c>
      <c r="X251" s="89">
        <f t="shared" si="133"/>
        <v>-1.0876057000000001</v>
      </c>
      <c r="Y251" s="55"/>
      <c r="Z251" s="89">
        <f t="shared" si="134"/>
        <v>9.6200273000000003</v>
      </c>
      <c r="AC251" s="37">
        <v>3.3712</v>
      </c>
      <c r="AD251" s="37">
        <v>0.13589999999999999</v>
      </c>
      <c r="AE251" s="37">
        <v>3.2353000000000001</v>
      </c>
      <c r="AF251" s="39"/>
      <c r="AG251" s="39"/>
      <c r="AH251" s="13">
        <f t="shared" si="126"/>
        <v>3.5660159999999996E-2</v>
      </c>
      <c r="AI251" s="13">
        <f t="shared" si="127"/>
        <v>0.62894232000000005</v>
      </c>
      <c r="AJ251" s="37">
        <v>0.46650000000000003</v>
      </c>
      <c r="AK251" s="37">
        <v>5.3999999999999999E-2</v>
      </c>
      <c r="AL251" s="37">
        <v>0.41249999999999998</v>
      </c>
      <c r="AM251" s="39"/>
      <c r="AN251" s="39"/>
      <c r="AO251" s="13">
        <f t="shared" si="128"/>
        <v>1.4169599999999999E-2</v>
      </c>
      <c r="AP251" s="13">
        <f t="shared" si="129"/>
        <v>8.0189999999999997E-2</v>
      </c>
      <c r="AQ251">
        <v>63430</v>
      </c>
      <c r="AR251" s="123">
        <f t="shared" si="132"/>
        <v>18</v>
      </c>
      <c r="AS251" s="128">
        <v>452</v>
      </c>
      <c r="AT251" s="129">
        <v>18.2</v>
      </c>
      <c r="AU251" s="129">
        <v>7.6</v>
      </c>
    </row>
    <row r="252" spans="1:47" x14ac:dyDescent="0.25">
      <c r="A252" s="1">
        <v>44432</v>
      </c>
      <c r="B252" s="39">
        <v>-3.4230135000000002</v>
      </c>
      <c r="C252" s="39">
        <v>12.5764207</v>
      </c>
      <c r="D252" s="39">
        <v>1.5987456</v>
      </c>
      <c r="E252" s="39">
        <v>0.55759999999999998</v>
      </c>
      <c r="F252" s="39">
        <v>2.1563455999999999</v>
      </c>
      <c r="G252" s="39">
        <v>0</v>
      </c>
      <c r="H252" s="39">
        <v>5.5793590999999996</v>
      </c>
      <c r="I252" s="39">
        <v>5.5793590999999996</v>
      </c>
      <c r="J252" s="39">
        <v>2.5271999999999998E-3</v>
      </c>
      <c r="K252" s="39">
        <v>6.9945344</v>
      </c>
      <c r="L252" s="39">
        <v>6.9970616000000003</v>
      </c>
      <c r="M252" s="3">
        <v>8224</v>
      </c>
      <c r="N252" s="3">
        <v>2125</v>
      </c>
      <c r="O252" s="3">
        <v>10349</v>
      </c>
      <c r="P252" s="3">
        <v>0</v>
      </c>
      <c r="Q252" s="3">
        <v>94087</v>
      </c>
      <c r="R252" s="3">
        <v>94087</v>
      </c>
      <c r="S252" s="3">
        <v>13</v>
      </c>
      <c r="T252" s="3">
        <v>26656</v>
      </c>
      <c r="U252" s="3">
        <v>26669</v>
      </c>
      <c r="X252" s="89">
        <f t="shared" si="133"/>
        <v>-3.4230134999999997</v>
      </c>
      <c r="Y252" s="55"/>
      <c r="Z252" s="89">
        <f t="shared" si="134"/>
        <v>12.5764207</v>
      </c>
      <c r="AC252" s="37">
        <v>2.5082</v>
      </c>
      <c r="AD252" s="37">
        <v>2.3896000000000002</v>
      </c>
      <c r="AE252" s="37">
        <v>0.1186</v>
      </c>
      <c r="AF252" s="39"/>
      <c r="AG252" s="39"/>
      <c r="AH252" s="13">
        <f t="shared" si="126"/>
        <v>0.62703103999999998</v>
      </c>
      <c r="AI252" s="13">
        <f t="shared" si="127"/>
        <v>2.3055840000000001E-2</v>
      </c>
      <c r="AJ252" s="37">
        <v>11.2728</v>
      </c>
      <c r="AK252" s="37">
        <v>10.9642</v>
      </c>
      <c r="AL252" s="37">
        <v>0.30859999999999999</v>
      </c>
      <c r="AM252" s="39"/>
      <c r="AN252" s="39"/>
      <c r="AO252" s="13">
        <f t="shared" si="128"/>
        <v>2.8770060799999997</v>
      </c>
      <c r="AP252" s="13">
        <f t="shared" si="129"/>
        <v>5.9991840000000005E-2</v>
      </c>
      <c r="AQ252">
        <v>63452</v>
      </c>
      <c r="AR252" s="123">
        <f t="shared" si="132"/>
        <v>22</v>
      </c>
      <c r="AS252" s="128">
        <v>619</v>
      </c>
      <c r="AT252" s="129">
        <v>17.8</v>
      </c>
      <c r="AU252" s="129">
        <v>23.4</v>
      </c>
    </row>
    <row r="253" spans="1:47" x14ac:dyDescent="0.25">
      <c r="A253" s="1">
        <v>44433</v>
      </c>
      <c r="B253" s="39">
        <v>-0.41102349999999999</v>
      </c>
      <c r="C253" s="39">
        <v>5.8865106999999997</v>
      </c>
      <c r="D253" s="39">
        <v>2.0787192000000001</v>
      </c>
      <c r="E253" s="39">
        <v>0.57885439999999999</v>
      </c>
      <c r="F253" s="39">
        <v>2.6575736000000001</v>
      </c>
      <c r="G253" s="39">
        <v>0</v>
      </c>
      <c r="H253" s="39">
        <v>3.0685970999999999</v>
      </c>
      <c r="I253" s="39">
        <v>3.0685970999999999</v>
      </c>
      <c r="J253" s="39">
        <v>0</v>
      </c>
      <c r="K253" s="39">
        <v>2.8179135999999998</v>
      </c>
      <c r="L253" s="39">
        <v>2.8179135999999998</v>
      </c>
      <c r="M253" s="3">
        <v>10693</v>
      </c>
      <c r="N253" s="3">
        <v>2206</v>
      </c>
      <c r="O253" s="3">
        <v>12899</v>
      </c>
      <c r="P253" s="3">
        <v>0</v>
      </c>
      <c r="Q253" s="3">
        <v>51747</v>
      </c>
      <c r="R253" s="3">
        <v>51747</v>
      </c>
      <c r="S253" s="3">
        <v>0</v>
      </c>
      <c r="T253" s="3">
        <v>10739</v>
      </c>
      <c r="U253" s="3">
        <v>10739</v>
      </c>
      <c r="X253" s="89">
        <f t="shared" si="133"/>
        <v>-0.41102349999999976</v>
      </c>
      <c r="Y253" s="55"/>
      <c r="Z253" s="89">
        <f t="shared" si="134"/>
        <v>5.8865106999999997</v>
      </c>
      <c r="AC253" s="37">
        <v>3.4104000000000001</v>
      </c>
      <c r="AD253" s="37">
        <v>0.3332</v>
      </c>
      <c r="AE253" s="37">
        <v>3.0771999999999999</v>
      </c>
      <c r="AF253" s="39"/>
      <c r="AG253" s="39"/>
      <c r="AH253" s="13">
        <f t="shared" si="126"/>
        <v>8.7431679999999984E-2</v>
      </c>
      <c r="AI253" s="13">
        <f t="shared" si="127"/>
        <v>0.59820768000000002</v>
      </c>
      <c r="AJ253" s="37">
        <v>0.55410000000000004</v>
      </c>
      <c r="AK253" s="37">
        <v>0.13109999999999999</v>
      </c>
      <c r="AL253" s="37">
        <v>0.42299999999999999</v>
      </c>
      <c r="AM253" s="39"/>
      <c r="AN253" s="39"/>
      <c r="AO253" s="13">
        <f t="shared" si="128"/>
        <v>3.4400639999999996E-2</v>
      </c>
      <c r="AP253" s="13">
        <f t="shared" si="129"/>
        <v>8.2231200000000004E-2</v>
      </c>
      <c r="AQ253">
        <v>63477</v>
      </c>
      <c r="AR253" s="123">
        <f t="shared" si="132"/>
        <v>25</v>
      </c>
      <c r="AS253" s="130">
        <v>139</v>
      </c>
      <c r="AT253" s="131">
        <v>16.3</v>
      </c>
      <c r="AU253" s="131">
        <v>13.3</v>
      </c>
    </row>
    <row r="254" spans="1:47" x14ac:dyDescent="0.25">
      <c r="A254" s="1">
        <v>44434</v>
      </c>
      <c r="B254" s="39">
        <v>-2.8987802</v>
      </c>
      <c r="C254" s="39">
        <v>11.327517800000001</v>
      </c>
      <c r="D254" s="39">
        <v>1.4189255999999999</v>
      </c>
      <c r="E254" s="39">
        <v>1.7281664000000001</v>
      </c>
      <c r="F254" s="39">
        <v>3.1470919999999998</v>
      </c>
      <c r="G254" s="39">
        <v>0</v>
      </c>
      <c r="H254" s="39">
        <v>6.0458721999999998</v>
      </c>
      <c r="I254" s="39">
        <v>6.0458721999999998</v>
      </c>
      <c r="J254" s="39">
        <v>5.8319999999999997E-4</v>
      </c>
      <c r="K254" s="39">
        <v>5.2810623999999997</v>
      </c>
      <c r="L254" s="39">
        <v>5.2816456000000001</v>
      </c>
      <c r="M254" s="3">
        <v>7299</v>
      </c>
      <c r="N254" s="3">
        <v>6586</v>
      </c>
      <c r="O254" s="3">
        <v>13885</v>
      </c>
      <c r="P254" s="3">
        <v>0</v>
      </c>
      <c r="Q254" s="3">
        <v>101954</v>
      </c>
      <c r="R254" s="3">
        <v>101954</v>
      </c>
      <c r="S254" s="3">
        <v>3</v>
      </c>
      <c r="T254" s="3">
        <v>20126</v>
      </c>
      <c r="U254" s="3">
        <v>20129</v>
      </c>
      <c r="X254" s="89">
        <f t="shared" si="133"/>
        <v>-2.8987802</v>
      </c>
      <c r="Y254" s="55"/>
      <c r="Z254" s="89">
        <f t="shared" si="134"/>
        <v>11.327517799999999</v>
      </c>
      <c r="AC254" s="37">
        <v>0.25109999999999999</v>
      </c>
      <c r="AD254" s="37">
        <v>0.13400000000000001</v>
      </c>
      <c r="AE254" s="37">
        <v>0.1171</v>
      </c>
      <c r="AF254" s="39"/>
      <c r="AG254" s="39"/>
      <c r="AH254" s="13">
        <f t="shared" si="126"/>
        <v>3.5161600000000001E-2</v>
      </c>
      <c r="AI254" s="13">
        <f t="shared" si="127"/>
        <v>2.2764240000000002E-2</v>
      </c>
      <c r="AJ254" s="37">
        <v>11.7188</v>
      </c>
      <c r="AK254" s="37">
        <v>11.2567</v>
      </c>
      <c r="AL254" s="37">
        <v>0.46210000000000001</v>
      </c>
      <c r="AM254" s="39"/>
      <c r="AN254" s="39"/>
      <c r="AO254" s="13">
        <f t="shared" si="128"/>
        <v>2.9537580800000001</v>
      </c>
      <c r="AP254" s="13">
        <f t="shared" si="129"/>
        <v>8.9832240000000022E-2</v>
      </c>
      <c r="AQ254">
        <v>63561</v>
      </c>
      <c r="AR254" s="123">
        <f t="shared" si="132"/>
        <v>84</v>
      </c>
      <c r="AS254" s="130">
        <v>679</v>
      </c>
      <c r="AT254" s="131">
        <v>16.399999999999999</v>
      </c>
      <c r="AU254" s="131">
        <v>9</v>
      </c>
    </row>
    <row r="255" spans="1:47" x14ac:dyDescent="0.25">
      <c r="A255" s="1">
        <v>44435</v>
      </c>
      <c r="B255" s="39">
        <v>-3.1715703</v>
      </c>
      <c r="C255" s="39">
        <v>9.1391142999999992</v>
      </c>
      <c r="D255" s="39">
        <v>1.5586992</v>
      </c>
      <c r="E255" s="39">
        <v>0.51036800000000004</v>
      </c>
      <c r="F255" s="39">
        <v>2.0690672000000001</v>
      </c>
      <c r="G255" s="39">
        <v>0</v>
      </c>
      <c r="H255" s="39">
        <v>5.2406375000000001</v>
      </c>
      <c r="I255" s="39">
        <v>5.2406375000000001</v>
      </c>
      <c r="J255" s="39">
        <v>0</v>
      </c>
      <c r="K255" s="39">
        <v>3.8984768000000001</v>
      </c>
      <c r="L255" s="39">
        <v>3.8984768000000001</v>
      </c>
      <c r="M255" s="3">
        <v>8018</v>
      </c>
      <c r="N255" s="3">
        <v>1945</v>
      </c>
      <c r="O255" s="3">
        <v>9963</v>
      </c>
      <c r="P255" s="3">
        <v>0</v>
      </c>
      <c r="Q255" s="3">
        <v>88375</v>
      </c>
      <c r="R255" s="3">
        <v>88375</v>
      </c>
      <c r="S255" s="3">
        <v>0</v>
      </c>
      <c r="T255" s="3">
        <v>14857</v>
      </c>
      <c r="U255" s="3">
        <v>14857</v>
      </c>
      <c r="X255" s="89">
        <f t="shared" si="133"/>
        <v>-3.1715703</v>
      </c>
      <c r="Y255" s="55"/>
      <c r="Z255" s="89">
        <f t="shared" si="134"/>
        <v>9.1391142999999992</v>
      </c>
      <c r="AC255" s="37">
        <v>2.6903999999999999</v>
      </c>
      <c r="AD255" s="37">
        <v>2.5371000000000001</v>
      </c>
      <c r="AE255" s="37">
        <v>0.15329999999999999</v>
      </c>
      <c r="AF255" s="39"/>
      <c r="AG255" s="39"/>
      <c r="AH255" s="13">
        <f t="shared" si="126"/>
        <v>0.66573503999999994</v>
      </c>
      <c r="AI255" s="13">
        <f t="shared" si="127"/>
        <v>2.9801519999999998E-2</v>
      </c>
      <c r="AJ255" s="37">
        <v>0.16009999999999999</v>
      </c>
      <c r="AK255" s="37">
        <v>5.3400000000000003E-2</v>
      </c>
      <c r="AL255" s="37">
        <v>0.1067</v>
      </c>
      <c r="AM255" s="39"/>
      <c r="AN255" s="39"/>
      <c r="AO255" s="13">
        <f t="shared" si="128"/>
        <v>1.4012160000000001E-2</v>
      </c>
      <c r="AP255" s="13">
        <f t="shared" si="129"/>
        <v>2.0742480000000004E-2</v>
      </c>
      <c r="AQ255">
        <v>63582</v>
      </c>
      <c r="AR255" s="123">
        <f t="shared" si="132"/>
        <v>21</v>
      </c>
      <c r="AS255" s="128">
        <v>371</v>
      </c>
      <c r="AT255" s="129">
        <v>16.100000000000001</v>
      </c>
      <c r="AU255" s="129">
        <v>9</v>
      </c>
    </row>
    <row r="256" spans="1:47" x14ac:dyDescent="0.25">
      <c r="A256" s="1">
        <v>44436</v>
      </c>
      <c r="B256" s="39">
        <v>-0.33836480000000002</v>
      </c>
      <c r="C256" s="39">
        <v>13.425124</v>
      </c>
      <c r="D256" s="39">
        <v>2.0176775999999998</v>
      </c>
      <c r="E256" s="39">
        <v>0.93676800000000005</v>
      </c>
      <c r="F256" s="39">
        <v>2.9544456000000001</v>
      </c>
      <c r="G256" s="39">
        <v>0</v>
      </c>
      <c r="H256" s="39">
        <v>3.2928104</v>
      </c>
      <c r="I256" s="39">
        <v>3.2928104</v>
      </c>
      <c r="J256" s="39">
        <v>0</v>
      </c>
      <c r="K256" s="39">
        <v>10.1323136</v>
      </c>
      <c r="L256" s="39">
        <v>10.1323136</v>
      </c>
      <c r="M256" s="3">
        <v>10379</v>
      </c>
      <c r="N256" s="3">
        <v>3570</v>
      </c>
      <c r="O256" s="3">
        <v>13949</v>
      </c>
      <c r="P256" s="3">
        <v>0</v>
      </c>
      <c r="Q256" s="3">
        <v>55528</v>
      </c>
      <c r="R256" s="3">
        <v>55528</v>
      </c>
      <c r="S256" s="3">
        <v>0</v>
      </c>
      <c r="T256" s="3">
        <v>38614</v>
      </c>
      <c r="U256" s="3">
        <v>38614</v>
      </c>
      <c r="X256" s="89">
        <f t="shared" si="133"/>
        <v>-0.33836479999999991</v>
      </c>
      <c r="Y256" s="55"/>
      <c r="Z256" s="89">
        <f t="shared" si="134"/>
        <v>13.425124</v>
      </c>
      <c r="AC256" s="37">
        <v>2.7054</v>
      </c>
      <c r="AD256" s="37">
        <v>0.16900000000000001</v>
      </c>
      <c r="AE256" s="37">
        <v>2.5364</v>
      </c>
      <c r="AF256" s="39"/>
      <c r="AG256" s="39"/>
      <c r="AH256" s="13">
        <f t="shared" si="126"/>
        <v>4.4345600000000006E-2</v>
      </c>
      <c r="AI256" s="13">
        <f t="shared" si="127"/>
        <v>0.49307616000000004</v>
      </c>
      <c r="AJ256" s="37">
        <v>30.611699999999999</v>
      </c>
      <c r="AK256" s="37">
        <v>28.793600000000001</v>
      </c>
      <c r="AL256" s="37">
        <v>1.8181</v>
      </c>
      <c r="AM256" s="39"/>
      <c r="AN256" s="39"/>
      <c r="AO256" s="13">
        <f t="shared" si="128"/>
        <v>7.5554406400000005</v>
      </c>
      <c r="AP256" s="13">
        <f t="shared" si="129"/>
        <v>0.35343864000000003</v>
      </c>
      <c r="AQ256">
        <v>63604</v>
      </c>
      <c r="AR256" s="123">
        <f t="shared" si="132"/>
        <v>22</v>
      </c>
      <c r="AS256" s="128">
        <v>366</v>
      </c>
      <c r="AT256" s="129">
        <v>14.7</v>
      </c>
      <c r="AU256" s="129">
        <v>6.1</v>
      </c>
    </row>
    <row r="257" spans="1:47" x14ac:dyDescent="0.25">
      <c r="A257" s="1">
        <v>44437</v>
      </c>
      <c r="B257" s="39">
        <v>-0.58743480000000003</v>
      </c>
      <c r="C257" s="39">
        <v>7.6635515999999999</v>
      </c>
      <c r="D257" s="39">
        <v>2.0742479999999999</v>
      </c>
      <c r="E257" s="39">
        <v>0.39701120000000001</v>
      </c>
      <c r="F257" s="39">
        <v>2.4712592</v>
      </c>
      <c r="G257" s="39">
        <v>0</v>
      </c>
      <c r="H257" s="39">
        <v>3.058694</v>
      </c>
      <c r="I257" s="39">
        <v>3.058694</v>
      </c>
      <c r="J257" s="39">
        <v>0</v>
      </c>
      <c r="K257" s="39">
        <v>4.6048575999999999</v>
      </c>
      <c r="L257" s="39">
        <v>4.6048575999999999</v>
      </c>
      <c r="M257" s="3">
        <v>10670</v>
      </c>
      <c r="N257" s="3">
        <v>1513</v>
      </c>
      <c r="O257" s="3">
        <v>12183</v>
      </c>
      <c r="P257" s="3">
        <v>0</v>
      </c>
      <c r="Q257" s="3">
        <v>51580</v>
      </c>
      <c r="R257" s="3">
        <v>51580</v>
      </c>
      <c r="S257" s="3">
        <v>0</v>
      </c>
      <c r="T257" s="3">
        <v>17549</v>
      </c>
      <c r="U257" s="3">
        <v>17549</v>
      </c>
      <c r="X257" s="89">
        <f t="shared" si="133"/>
        <v>-0.58743480000000003</v>
      </c>
      <c r="Y257" s="55"/>
      <c r="Z257" s="89">
        <f t="shared" si="134"/>
        <v>7.6635515999999999</v>
      </c>
      <c r="AC257" s="37">
        <v>4.3922999999999996</v>
      </c>
      <c r="AD257" s="37">
        <v>4.2933000000000003</v>
      </c>
      <c r="AE257" s="37">
        <v>9.9000000000000005E-2</v>
      </c>
      <c r="AF257" s="39"/>
      <c r="AG257" s="39"/>
      <c r="AH257" s="13">
        <f t="shared" si="126"/>
        <v>1.1265619200000001</v>
      </c>
      <c r="AI257" s="13">
        <f t="shared" si="127"/>
        <v>1.9245600000000002E-2</v>
      </c>
      <c r="AJ257" s="37">
        <v>9.4500000000000001E-2</v>
      </c>
      <c r="AK257" s="37">
        <v>5.8000000000000003E-2</v>
      </c>
      <c r="AL257" s="37">
        <v>3.6499999999999998E-2</v>
      </c>
      <c r="AM257" s="39"/>
      <c r="AN257" s="39"/>
      <c r="AO257" s="13">
        <f t="shared" si="128"/>
        <v>1.5219199999999999E-2</v>
      </c>
      <c r="AP257" s="13">
        <f t="shared" si="129"/>
        <v>7.0955999999999997E-3</v>
      </c>
      <c r="AQ257">
        <f>AQ256</f>
        <v>63604</v>
      </c>
      <c r="AR257" s="123">
        <f t="shared" si="132"/>
        <v>0</v>
      </c>
      <c r="AS257" s="128">
        <v>222</v>
      </c>
      <c r="AT257" s="129">
        <v>15.4</v>
      </c>
      <c r="AU257" s="129">
        <v>5</v>
      </c>
    </row>
    <row r="258" spans="1:47" x14ac:dyDescent="0.25">
      <c r="A258" s="1">
        <v>44438</v>
      </c>
      <c r="B258" s="39">
        <v>-3.8475912000000001</v>
      </c>
      <c r="C258" s="39">
        <v>9.1817600000000006</v>
      </c>
      <c r="D258" s="39">
        <v>1.750572</v>
      </c>
      <c r="E258" s="39">
        <v>0.78536320000000004</v>
      </c>
      <c r="F258" s="39">
        <v>2.5359351999999999</v>
      </c>
      <c r="G258" s="39">
        <v>0</v>
      </c>
      <c r="H258" s="39">
        <v>6.3835264</v>
      </c>
      <c r="I258" s="39">
        <v>6.3835264</v>
      </c>
      <c r="J258" s="39">
        <v>0</v>
      </c>
      <c r="K258" s="39">
        <v>2.7982336000000001</v>
      </c>
      <c r="L258" s="39">
        <v>2.7982336000000001</v>
      </c>
      <c r="M258" s="3">
        <v>9005</v>
      </c>
      <c r="N258" s="3">
        <v>2993</v>
      </c>
      <c r="O258" s="3">
        <v>11998</v>
      </c>
      <c r="P258" s="3">
        <v>0</v>
      </c>
      <c r="Q258" s="3">
        <v>107648</v>
      </c>
      <c r="R258" s="3">
        <v>107648</v>
      </c>
      <c r="S258" s="3">
        <v>0</v>
      </c>
      <c r="T258" s="3">
        <v>10664</v>
      </c>
      <c r="U258" s="3">
        <v>10664</v>
      </c>
      <c r="X258" s="89">
        <f t="shared" si="133"/>
        <v>-3.8475912000000001</v>
      </c>
      <c r="Y258" s="55"/>
      <c r="Z258" s="89">
        <f t="shared" si="134"/>
        <v>9.1817600000000006</v>
      </c>
      <c r="AC258" s="37">
        <v>0.25330000000000003</v>
      </c>
      <c r="AD258" s="37">
        <v>0.13389999999999999</v>
      </c>
      <c r="AE258" s="37">
        <v>0.11940000000000001</v>
      </c>
      <c r="AF258" s="39"/>
      <c r="AG258" s="39"/>
      <c r="AH258" s="13">
        <f t="shared" si="126"/>
        <v>3.5135359999999997E-2</v>
      </c>
      <c r="AI258" s="13">
        <f t="shared" si="127"/>
        <v>2.321136E-2</v>
      </c>
      <c r="AJ258" s="37">
        <v>2.6676000000000002</v>
      </c>
      <c r="AK258" s="37">
        <v>5.0500000000000003E-2</v>
      </c>
      <c r="AL258" s="37">
        <v>2.6171000000000002</v>
      </c>
      <c r="AM258" s="39"/>
      <c r="AN258" s="39"/>
      <c r="AO258" s="13">
        <f t="shared" si="128"/>
        <v>1.3251200000000001E-2</v>
      </c>
      <c r="AP258" s="13">
        <f t="shared" si="129"/>
        <v>0.50876424000000009</v>
      </c>
      <c r="AQ258">
        <v>63627</v>
      </c>
      <c r="AR258" s="123">
        <f t="shared" si="132"/>
        <v>23</v>
      </c>
      <c r="AS258" s="128">
        <v>664</v>
      </c>
      <c r="AT258" s="129">
        <v>15.9</v>
      </c>
      <c r="AU258" s="129">
        <v>9</v>
      </c>
    </row>
    <row r="259" spans="1:47" ht="15.75" thickBot="1" x14ac:dyDescent="0.3">
      <c r="A259" s="10">
        <v>44439</v>
      </c>
      <c r="B259" s="25">
        <v>-3.8758889999999999</v>
      </c>
      <c r="C259" s="25">
        <v>9.9109522000000005</v>
      </c>
      <c r="D259" s="25">
        <v>1.2704040000000001</v>
      </c>
      <c r="E259" s="25">
        <v>0.50013439999999998</v>
      </c>
      <c r="F259" s="25">
        <v>1.7705384</v>
      </c>
      <c r="G259" s="25">
        <v>0</v>
      </c>
      <c r="H259" s="25">
        <v>5.6464274000000003</v>
      </c>
      <c r="I259" s="25">
        <v>5.6464274000000003</v>
      </c>
      <c r="J259" s="25">
        <v>0</v>
      </c>
      <c r="K259" s="25">
        <v>4.2645248000000002</v>
      </c>
      <c r="L259" s="25">
        <v>4.2645248000000002</v>
      </c>
      <c r="M259" s="11">
        <v>6535</v>
      </c>
      <c r="N259" s="11">
        <v>1906</v>
      </c>
      <c r="O259" s="11">
        <v>8441</v>
      </c>
      <c r="P259" s="11">
        <v>0</v>
      </c>
      <c r="Q259" s="11">
        <v>95218</v>
      </c>
      <c r="R259" s="11">
        <v>95218</v>
      </c>
      <c r="S259" s="11">
        <v>0</v>
      </c>
      <c r="T259" s="11">
        <v>16252</v>
      </c>
      <c r="U259" s="11">
        <v>16252</v>
      </c>
      <c r="V259" s="4"/>
      <c r="W259" s="4"/>
      <c r="X259" s="87">
        <f t="shared" si="133"/>
        <v>-3.8758890000000004</v>
      </c>
      <c r="Y259" s="4"/>
      <c r="Z259" s="87">
        <f t="shared" si="134"/>
        <v>9.9109522000000005</v>
      </c>
      <c r="AA259" s="4"/>
      <c r="AB259" s="4"/>
      <c r="AC259" s="38">
        <v>2.91</v>
      </c>
      <c r="AD259" s="38">
        <v>2.7307000000000001</v>
      </c>
      <c r="AE259" s="38">
        <v>0.17929999999999999</v>
      </c>
      <c r="AF259" s="25"/>
      <c r="AG259" s="25"/>
      <c r="AH259" s="25">
        <f t="shared" si="126"/>
        <v>0.7165356799999999</v>
      </c>
      <c r="AI259" s="25">
        <f t="shared" si="127"/>
        <v>3.4855919999999999E-2</v>
      </c>
      <c r="AJ259" s="38">
        <v>8.7999999999999995E-2</v>
      </c>
      <c r="AK259" s="38">
        <v>5.1900000000000002E-2</v>
      </c>
      <c r="AL259" s="38">
        <v>3.61E-2</v>
      </c>
      <c r="AM259" s="25"/>
      <c r="AN259" s="25"/>
      <c r="AO259" s="25">
        <f t="shared" si="128"/>
        <v>1.361856E-2</v>
      </c>
      <c r="AP259" s="25">
        <f t="shared" si="129"/>
        <v>7.0178400000000009E-3</v>
      </c>
      <c r="AQ259" s="4">
        <v>63650</v>
      </c>
      <c r="AR259" s="124">
        <f t="shared" si="132"/>
        <v>23</v>
      </c>
      <c r="AS259" s="128">
        <v>586</v>
      </c>
      <c r="AT259" s="129">
        <v>17.100000000000001</v>
      </c>
      <c r="AU259" s="129">
        <v>13.3</v>
      </c>
    </row>
    <row r="260" spans="1:47" x14ac:dyDescent="0.25">
      <c r="A260" s="1">
        <v>44440</v>
      </c>
      <c r="B260" s="39">
        <v>-3.6764967</v>
      </c>
      <c r="C260" s="39">
        <v>10.0780631</v>
      </c>
      <c r="D260" s="39">
        <v>1.2601008</v>
      </c>
      <c r="E260" s="39">
        <v>1.0886975999999999</v>
      </c>
      <c r="F260" s="39">
        <v>2.3487984000000002</v>
      </c>
      <c r="G260" s="39">
        <v>0</v>
      </c>
      <c r="H260" s="39">
        <v>6.0252951000000001</v>
      </c>
      <c r="I260" s="39">
        <v>6.0252951000000001</v>
      </c>
      <c r="J260" s="39">
        <v>0</v>
      </c>
      <c r="K260" s="39">
        <v>4.0527680000000004</v>
      </c>
      <c r="L260" s="39">
        <v>4.0527680000000004</v>
      </c>
      <c r="M260" s="3">
        <v>6482</v>
      </c>
      <c r="N260" s="3">
        <v>4149</v>
      </c>
      <c r="O260" s="3">
        <v>10631</v>
      </c>
      <c r="P260" s="3">
        <v>0</v>
      </c>
      <c r="Q260" s="3">
        <v>101607</v>
      </c>
      <c r="R260" s="3">
        <v>101607</v>
      </c>
      <c r="S260" s="3">
        <v>0</v>
      </c>
      <c r="T260" s="3">
        <v>15445</v>
      </c>
      <c r="U260" s="3">
        <v>15445</v>
      </c>
      <c r="X260" s="89">
        <f t="shared" ref="X260:X271" si="135">F260-I260+W260</f>
        <v>-3.6764967</v>
      </c>
      <c r="Y260" s="55"/>
      <c r="Z260" s="89">
        <f t="shared" ref="Z260:Z272" si="136">I260+L260</f>
        <v>10.078063100000001</v>
      </c>
      <c r="AC260" s="37">
        <v>3.4049999999999998</v>
      </c>
      <c r="AD260" s="37">
        <v>3.2751000000000001</v>
      </c>
      <c r="AE260" s="37">
        <v>0.12989999999999999</v>
      </c>
      <c r="AF260" s="39"/>
      <c r="AG260" s="39"/>
      <c r="AH260" s="13">
        <f t="shared" si="126"/>
        <v>0.85938624000000008</v>
      </c>
      <c r="AI260" s="13">
        <f t="shared" si="127"/>
        <v>2.5252559999999997E-2</v>
      </c>
      <c r="AJ260" s="37">
        <v>8.8200000000000001E-2</v>
      </c>
      <c r="AK260" s="37">
        <v>5.21E-2</v>
      </c>
      <c r="AL260" s="37">
        <v>3.61E-2</v>
      </c>
      <c r="AM260" s="39"/>
      <c r="AN260" s="39"/>
      <c r="AO260" s="13">
        <f t="shared" si="128"/>
        <v>1.3671039999999999E-2</v>
      </c>
      <c r="AP260" s="13">
        <f t="shared" si="129"/>
        <v>7.0178400000000009E-3</v>
      </c>
      <c r="AQ260">
        <v>63672</v>
      </c>
      <c r="AR260" s="123">
        <f t="shared" si="132"/>
        <v>22</v>
      </c>
      <c r="AS260" s="130">
        <v>700</v>
      </c>
      <c r="AT260" s="131">
        <v>17.899999999999999</v>
      </c>
      <c r="AU260" s="131">
        <v>16.600000000000001</v>
      </c>
    </row>
    <row r="261" spans="1:47" x14ac:dyDescent="0.25">
      <c r="A261" s="1">
        <v>44441</v>
      </c>
      <c r="B261" s="39">
        <v>-3.2725436999999999</v>
      </c>
      <c r="C261" s="39">
        <v>10.0139269</v>
      </c>
      <c r="D261" s="39">
        <v>1.3178376000000001</v>
      </c>
      <c r="E261" s="39">
        <v>1.1852608</v>
      </c>
      <c r="F261" s="39">
        <v>2.5030983999999998</v>
      </c>
      <c r="G261" s="39">
        <v>0</v>
      </c>
      <c r="H261" s="39">
        <v>5.7756420999999998</v>
      </c>
      <c r="I261" s="39">
        <v>5.7756420999999998</v>
      </c>
      <c r="J261" s="39">
        <v>0</v>
      </c>
      <c r="K261" s="39">
        <v>4.2382847999999997</v>
      </c>
      <c r="L261" s="39">
        <v>4.2382847999999997</v>
      </c>
      <c r="M261" s="3">
        <v>6779</v>
      </c>
      <c r="N261" s="3">
        <v>4517</v>
      </c>
      <c r="O261" s="3">
        <v>11296</v>
      </c>
      <c r="P261" s="3">
        <v>0</v>
      </c>
      <c r="Q261" s="3">
        <v>97397</v>
      </c>
      <c r="R261" s="3">
        <v>97397</v>
      </c>
      <c r="S261" s="3">
        <v>0</v>
      </c>
      <c r="T261" s="3">
        <v>16152</v>
      </c>
      <c r="U261" s="3">
        <v>16152</v>
      </c>
      <c r="X261" s="89">
        <f t="shared" si="135"/>
        <v>-3.2725436999999999</v>
      </c>
      <c r="Y261" s="55"/>
      <c r="Z261" s="89">
        <f t="shared" si="136"/>
        <v>10.0139269</v>
      </c>
      <c r="AC261" s="37">
        <v>0.25950000000000001</v>
      </c>
      <c r="AD261" s="37">
        <v>0.1336</v>
      </c>
      <c r="AE261" s="37">
        <v>0.12590000000000001</v>
      </c>
      <c r="AF261" s="39"/>
      <c r="AG261" s="39"/>
      <c r="AH261" s="13">
        <f t="shared" si="126"/>
        <v>3.505664E-2</v>
      </c>
      <c r="AI261" s="13">
        <f t="shared" si="127"/>
        <v>2.4474960000000004E-2</v>
      </c>
      <c r="AJ261" s="37">
        <v>4.4549000000000003</v>
      </c>
      <c r="AK261" s="37">
        <v>4.4185999999999996</v>
      </c>
      <c r="AL261" s="37">
        <v>3.6299999999999999E-2</v>
      </c>
      <c r="AM261" s="39"/>
      <c r="AN261" s="39"/>
      <c r="AO261" s="13">
        <f t="shared" si="128"/>
        <v>1.1594406399999999</v>
      </c>
      <c r="AP261" s="13">
        <f t="shared" si="129"/>
        <v>7.0567200000000007E-3</v>
      </c>
      <c r="AQ261">
        <v>63698</v>
      </c>
      <c r="AR261" s="123">
        <f t="shared" si="132"/>
        <v>26</v>
      </c>
      <c r="AS261" s="130">
        <v>689</v>
      </c>
      <c r="AT261" s="131">
        <v>18</v>
      </c>
      <c r="AU261" s="131">
        <v>9</v>
      </c>
    </row>
    <row r="262" spans="1:47" x14ac:dyDescent="0.25">
      <c r="A262" s="1">
        <v>44442</v>
      </c>
      <c r="B262" s="39">
        <v>-1.35687</v>
      </c>
      <c r="C262" s="39">
        <v>9.3072412</v>
      </c>
      <c r="D262" s="39">
        <v>2.4937632000000001</v>
      </c>
      <c r="E262" s="39">
        <v>1.04304</v>
      </c>
      <c r="F262" s="39">
        <v>3.5368032</v>
      </c>
      <c r="G262" s="39">
        <v>0</v>
      </c>
      <c r="H262" s="39">
        <v>4.8936732000000003</v>
      </c>
      <c r="I262" s="39">
        <v>4.8936732000000003</v>
      </c>
      <c r="J262" s="39">
        <v>0</v>
      </c>
      <c r="K262" s="39">
        <v>4.4135679999999997</v>
      </c>
      <c r="L262" s="39">
        <v>4.4135679999999997</v>
      </c>
      <c r="M262" s="3">
        <v>12828</v>
      </c>
      <c r="N262" s="3">
        <v>3975</v>
      </c>
      <c r="O262" s="3">
        <v>16803</v>
      </c>
      <c r="P262" s="3">
        <v>0</v>
      </c>
      <c r="Q262" s="3">
        <v>82524</v>
      </c>
      <c r="R262" s="3">
        <v>82524</v>
      </c>
      <c r="S262" s="3">
        <v>0</v>
      </c>
      <c r="T262" s="3">
        <v>16820</v>
      </c>
      <c r="U262" s="3">
        <v>16820</v>
      </c>
      <c r="X262" s="89">
        <f t="shared" si="135"/>
        <v>-1.3568700000000002</v>
      </c>
      <c r="Y262" s="55"/>
      <c r="Z262" s="89">
        <f t="shared" si="136"/>
        <v>9.3072412</v>
      </c>
      <c r="AC262" s="37">
        <v>3.2004000000000001</v>
      </c>
      <c r="AD262" s="37">
        <v>0.13500000000000001</v>
      </c>
      <c r="AE262" s="37">
        <v>3.0653999999999999</v>
      </c>
      <c r="AF262" s="39"/>
      <c r="AG262" s="39"/>
      <c r="AH262" s="13">
        <f t="shared" si="126"/>
        <v>3.5424000000000004E-2</v>
      </c>
      <c r="AI262" s="13">
        <f t="shared" si="127"/>
        <v>0.59591376000000007</v>
      </c>
      <c r="AJ262" s="37">
        <v>1.6395999999999999</v>
      </c>
      <c r="AK262" s="37">
        <v>5.11E-2</v>
      </c>
      <c r="AL262" s="37">
        <v>1.5885</v>
      </c>
      <c r="AM262" s="39"/>
      <c r="AN262" s="39"/>
      <c r="AO262" s="13">
        <f t="shared" si="128"/>
        <v>1.3408639999999998E-2</v>
      </c>
      <c r="AP262" s="13">
        <f t="shared" si="129"/>
        <v>0.30880440000000003</v>
      </c>
      <c r="AQ262">
        <v>63711</v>
      </c>
      <c r="AR262" s="123">
        <f t="shared" si="132"/>
        <v>13</v>
      </c>
      <c r="AS262" s="128">
        <v>490</v>
      </c>
      <c r="AT262" s="129">
        <v>18.2</v>
      </c>
      <c r="AU262" s="129">
        <v>3.2</v>
      </c>
    </row>
    <row r="263" spans="1:47" x14ac:dyDescent="0.25">
      <c r="A263" s="1">
        <v>44443</v>
      </c>
      <c r="B263" s="39">
        <v>-3.3615504</v>
      </c>
      <c r="C263" s="39">
        <v>9.9045176000000001</v>
      </c>
      <c r="D263" s="39">
        <v>1.4274792000000001</v>
      </c>
      <c r="E263" s="39">
        <v>0.63763199999999998</v>
      </c>
      <c r="F263" s="39">
        <v>2.0651112</v>
      </c>
      <c r="G263" s="39">
        <v>0</v>
      </c>
      <c r="H263" s="39">
        <v>5.4266616000000001</v>
      </c>
      <c r="I263" s="39">
        <v>5.4266616000000001</v>
      </c>
      <c r="J263" s="39">
        <v>0</v>
      </c>
      <c r="K263" s="39">
        <v>4.4778560000000001</v>
      </c>
      <c r="L263" s="39">
        <v>4.4778560000000001</v>
      </c>
      <c r="M263" s="3">
        <v>7343</v>
      </c>
      <c r="N263" s="3">
        <v>2430</v>
      </c>
      <c r="O263" s="3">
        <v>9773</v>
      </c>
      <c r="P263" s="3">
        <v>0</v>
      </c>
      <c r="Q263" s="3">
        <v>91512</v>
      </c>
      <c r="R263" s="3">
        <v>91512</v>
      </c>
      <c r="S263" s="3">
        <v>0</v>
      </c>
      <c r="T263" s="3">
        <v>17065</v>
      </c>
      <c r="U263" s="3">
        <v>17065</v>
      </c>
      <c r="X263" s="89">
        <f t="shared" si="135"/>
        <v>-3.3615504</v>
      </c>
      <c r="Y263" s="55"/>
      <c r="Z263" s="89">
        <f t="shared" si="136"/>
        <v>9.9045176000000001</v>
      </c>
      <c r="AC263" s="37">
        <v>2.6402000000000001</v>
      </c>
      <c r="AD263" s="37">
        <v>2.5026000000000002</v>
      </c>
      <c r="AE263" s="37">
        <v>0.1376</v>
      </c>
      <c r="AF263" s="39"/>
      <c r="AG263" s="39"/>
      <c r="AH263" s="13">
        <f t="shared" si="126"/>
        <v>0.65668223999999997</v>
      </c>
      <c r="AI263" s="13">
        <f t="shared" si="127"/>
        <v>2.6749439999999999E-2</v>
      </c>
      <c r="AJ263" s="37">
        <v>9.0399999999999994E-2</v>
      </c>
      <c r="AK263" s="37">
        <v>5.3600000000000002E-2</v>
      </c>
      <c r="AL263" s="37">
        <v>3.6799999999999999E-2</v>
      </c>
      <c r="AM263" s="39"/>
      <c r="AN263" s="39"/>
      <c r="AO263" s="13">
        <f t="shared" si="128"/>
        <v>1.406464E-2</v>
      </c>
      <c r="AP263" s="13">
        <f t="shared" si="129"/>
        <v>7.1539200000000002E-3</v>
      </c>
      <c r="AQ263">
        <v>63783</v>
      </c>
      <c r="AR263" s="123">
        <f t="shared" si="132"/>
        <v>72</v>
      </c>
      <c r="AS263" s="128">
        <v>604</v>
      </c>
      <c r="AT263" s="129">
        <v>18.5</v>
      </c>
      <c r="AU263" s="129">
        <v>4.3</v>
      </c>
    </row>
    <row r="264" spans="1:47" x14ac:dyDescent="0.25">
      <c r="A264" s="1">
        <v>44444</v>
      </c>
      <c r="B264" s="39">
        <v>0.16760420000000001</v>
      </c>
      <c r="C264" s="39">
        <v>15.089579799999999</v>
      </c>
      <c r="D264" s="39">
        <v>1.6842816</v>
      </c>
      <c r="E264" s="39">
        <v>1.5397632000000001</v>
      </c>
      <c r="F264" s="39">
        <v>3.2240448000000002</v>
      </c>
      <c r="G264" s="39">
        <v>0</v>
      </c>
      <c r="H264" s="39">
        <v>3.0564406000000002</v>
      </c>
      <c r="I264" s="39">
        <v>3.0564406000000002</v>
      </c>
      <c r="J264" s="39">
        <v>0</v>
      </c>
      <c r="K264" s="39">
        <v>12.033139200000001</v>
      </c>
      <c r="L264" s="39">
        <v>12.033139200000001</v>
      </c>
      <c r="M264" s="3">
        <v>8664</v>
      </c>
      <c r="N264" s="3">
        <v>5868</v>
      </c>
      <c r="O264" s="3">
        <v>14532</v>
      </c>
      <c r="P264" s="3">
        <v>0</v>
      </c>
      <c r="Q264" s="3">
        <v>51542</v>
      </c>
      <c r="R264" s="3">
        <v>51542</v>
      </c>
      <c r="S264" s="3">
        <v>0</v>
      </c>
      <c r="T264" s="3">
        <v>45858</v>
      </c>
      <c r="U264" s="3">
        <v>45858</v>
      </c>
      <c r="X264" s="89">
        <f t="shared" si="135"/>
        <v>0.16760419999999998</v>
      </c>
      <c r="Y264" s="55"/>
      <c r="Z264" s="89">
        <f t="shared" si="136"/>
        <v>15.089579800000001</v>
      </c>
      <c r="AC264" s="37">
        <v>3.3805000000000001</v>
      </c>
      <c r="AD264" s="37">
        <v>3.2616999999999998</v>
      </c>
      <c r="AE264" s="37">
        <v>0.1188</v>
      </c>
      <c r="AF264" s="39"/>
      <c r="AG264" s="39"/>
      <c r="AH264" s="13">
        <f t="shared" si="126"/>
        <v>0.85587007999999998</v>
      </c>
      <c r="AI264" s="13">
        <f t="shared" si="127"/>
        <v>2.3094720000000003E-2</v>
      </c>
      <c r="AJ264" s="37">
        <v>22.4481</v>
      </c>
      <c r="AK264" s="37">
        <v>22.411899999999999</v>
      </c>
      <c r="AL264" s="37">
        <v>3.6200000000000003E-2</v>
      </c>
      <c r="AM264" s="39"/>
      <c r="AN264" s="39"/>
      <c r="AO264" s="13">
        <f t="shared" si="128"/>
        <v>5.8808825599999999</v>
      </c>
      <c r="AP264" s="13">
        <f t="shared" si="129"/>
        <v>7.0372800000000017E-3</v>
      </c>
      <c r="AQ264">
        <v>63827</v>
      </c>
      <c r="AR264" s="123">
        <f t="shared" si="132"/>
        <v>44</v>
      </c>
      <c r="AS264" s="128">
        <v>604</v>
      </c>
      <c r="AT264" s="129">
        <v>19.2</v>
      </c>
      <c r="AU264" s="129">
        <v>4.7</v>
      </c>
    </row>
    <row r="265" spans="1:47" x14ac:dyDescent="0.25">
      <c r="A265" s="1">
        <v>44445</v>
      </c>
      <c r="B265" s="39">
        <v>-1.2146029</v>
      </c>
      <c r="C265" s="39">
        <v>9.6352268999999993</v>
      </c>
      <c r="D265" s="39">
        <v>2.3848992</v>
      </c>
      <c r="E265" s="39">
        <v>1.6604672</v>
      </c>
      <c r="F265" s="39">
        <v>4.0453663999999998</v>
      </c>
      <c r="G265" s="39">
        <v>0</v>
      </c>
      <c r="H265" s="39">
        <v>5.2599692999999998</v>
      </c>
      <c r="I265" s="39">
        <v>5.2599692999999998</v>
      </c>
      <c r="J265" s="39">
        <v>0</v>
      </c>
      <c r="K265" s="39">
        <v>4.3752576000000003</v>
      </c>
      <c r="L265" s="39">
        <v>4.3752576000000003</v>
      </c>
      <c r="M265" s="3">
        <v>12268</v>
      </c>
      <c r="N265" s="3">
        <v>6328</v>
      </c>
      <c r="O265" s="3">
        <v>18596</v>
      </c>
      <c r="P265" s="3">
        <v>0</v>
      </c>
      <c r="Q265" s="3">
        <v>88701</v>
      </c>
      <c r="R265" s="3">
        <v>88701</v>
      </c>
      <c r="S265" s="3">
        <v>0</v>
      </c>
      <c r="T265" s="3">
        <v>16674</v>
      </c>
      <c r="U265" s="3">
        <v>16674</v>
      </c>
      <c r="X265" s="89">
        <f t="shared" si="135"/>
        <v>-1.2146029</v>
      </c>
      <c r="Y265" s="55"/>
      <c r="Z265" s="89">
        <f t="shared" si="136"/>
        <v>9.6352268999999993</v>
      </c>
      <c r="AC265" s="37">
        <v>3.4596</v>
      </c>
      <c r="AD265" s="37">
        <v>3.3592</v>
      </c>
      <c r="AE265" s="37">
        <v>0.1004</v>
      </c>
      <c r="AF265" s="39"/>
      <c r="AG265" s="39"/>
      <c r="AH265" s="13">
        <f t="shared" si="126"/>
        <v>0.88145407999999992</v>
      </c>
      <c r="AI265" s="13">
        <f t="shared" si="127"/>
        <v>1.9517760000000002E-2</v>
      </c>
      <c r="AJ265" s="37">
        <v>8.8200000000000001E-2</v>
      </c>
      <c r="AK265" s="37">
        <v>5.21E-2</v>
      </c>
      <c r="AL265" s="37">
        <v>3.61E-2</v>
      </c>
      <c r="AM265" s="39"/>
      <c r="AN265" s="39"/>
      <c r="AO265" s="13">
        <f t="shared" si="128"/>
        <v>1.3671039999999999E-2</v>
      </c>
      <c r="AP265" s="13">
        <f t="shared" si="129"/>
        <v>7.0178400000000009E-3</v>
      </c>
      <c r="AQ265">
        <v>63852</v>
      </c>
      <c r="AR265" s="123">
        <f t="shared" si="132"/>
        <v>25</v>
      </c>
      <c r="AS265" s="130">
        <v>642</v>
      </c>
      <c r="AT265" s="131">
        <v>19.399999999999999</v>
      </c>
      <c r="AU265" s="131">
        <v>5</v>
      </c>
    </row>
    <row r="266" spans="1:47" x14ac:dyDescent="0.25">
      <c r="A266" s="1">
        <v>44446</v>
      </c>
      <c r="B266" s="39">
        <v>-2.4705430000000002</v>
      </c>
      <c r="C266" s="39">
        <v>9.1685686000000004</v>
      </c>
      <c r="D266" s="39">
        <v>1.6150751999999999</v>
      </c>
      <c r="E266" s="39">
        <v>0.71661439999999998</v>
      </c>
      <c r="F266" s="39">
        <v>2.3316895999999998</v>
      </c>
      <c r="G266" s="39">
        <v>0</v>
      </c>
      <c r="H266" s="39">
        <v>4.8022326</v>
      </c>
      <c r="I266" s="39">
        <v>4.8022326</v>
      </c>
      <c r="J266" s="39">
        <v>0</v>
      </c>
      <c r="K266" s="39">
        <v>4.3663360000000004</v>
      </c>
      <c r="L266" s="39">
        <v>4.3663360000000004</v>
      </c>
      <c r="M266" s="3">
        <v>8308</v>
      </c>
      <c r="N266" s="3">
        <v>2731</v>
      </c>
      <c r="O266" s="3">
        <v>11039</v>
      </c>
      <c r="P266" s="3">
        <v>0</v>
      </c>
      <c r="Q266" s="3">
        <v>80982</v>
      </c>
      <c r="R266" s="3">
        <v>80982</v>
      </c>
      <c r="S266" s="3">
        <v>0</v>
      </c>
      <c r="T266" s="3">
        <v>16640</v>
      </c>
      <c r="U266" s="3">
        <v>16640</v>
      </c>
      <c r="X266" s="89">
        <f t="shared" si="135"/>
        <v>-2.4705430000000002</v>
      </c>
      <c r="Y266" s="55"/>
      <c r="Z266" s="89">
        <f t="shared" si="136"/>
        <v>9.1685686000000004</v>
      </c>
      <c r="AC266" s="37">
        <v>0.23430000000000001</v>
      </c>
      <c r="AD266" s="37">
        <v>0.1348</v>
      </c>
      <c r="AE266" s="37">
        <v>9.9500000000000005E-2</v>
      </c>
      <c r="AF266" s="39"/>
      <c r="AG266" s="39"/>
      <c r="AH266" s="13">
        <f t="shared" si="126"/>
        <v>3.5371519999999997E-2</v>
      </c>
      <c r="AI266" s="13">
        <f t="shared" si="127"/>
        <v>1.9342800000000004E-2</v>
      </c>
      <c r="AJ266" s="37">
        <v>0.69330000000000003</v>
      </c>
      <c r="AK266" s="37">
        <v>5.4399999999999997E-2</v>
      </c>
      <c r="AL266" s="37">
        <v>0.63890000000000002</v>
      </c>
      <c r="AM266" s="39"/>
      <c r="AN266" s="39"/>
      <c r="AO266" s="13">
        <f t="shared" si="128"/>
        <v>1.4274559999999999E-2</v>
      </c>
      <c r="AP266" s="13">
        <f t="shared" si="129"/>
        <v>0.12420216000000002</v>
      </c>
      <c r="AQ266">
        <v>63887</v>
      </c>
      <c r="AR266" s="123">
        <f t="shared" si="132"/>
        <v>35</v>
      </c>
      <c r="AS266" s="130">
        <v>653</v>
      </c>
      <c r="AT266" s="131">
        <v>18.899999999999999</v>
      </c>
      <c r="AU266" s="131">
        <v>6.1</v>
      </c>
    </row>
    <row r="267" spans="1:47" x14ac:dyDescent="0.25">
      <c r="A267" s="1">
        <v>44447</v>
      </c>
      <c r="B267" s="39">
        <v>-2.7071779999999999</v>
      </c>
      <c r="C267" s="39">
        <v>9.6089316</v>
      </c>
      <c r="D267" s="39">
        <v>1.6702847999999999</v>
      </c>
      <c r="E267" s="39">
        <v>0.67987839999999999</v>
      </c>
      <c r="F267" s="39">
        <v>2.3501631999999999</v>
      </c>
      <c r="G267" s="39">
        <v>0</v>
      </c>
      <c r="H267" s="39">
        <v>5.0573411999999998</v>
      </c>
      <c r="I267" s="39">
        <v>5.0573411999999998</v>
      </c>
      <c r="J267" s="39">
        <v>0</v>
      </c>
      <c r="K267" s="39">
        <v>4.5515904000000003</v>
      </c>
      <c r="L267" s="39">
        <v>4.5515904000000003</v>
      </c>
      <c r="M267" s="3">
        <v>8592</v>
      </c>
      <c r="N267" s="3">
        <v>2591</v>
      </c>
      <c r="O267" s="3">
        <v>11183</v>
      </c>
      <c r="P267" s="3">
        <v>0</v>
      </c>
      <c r="Q267" s="3">
        <v>85284</v>
      </c>
      <c r="R267" s="3">
        <v>85284</v>
      </c>
      <c r="S267" s="3">
        <v>0</v>
      </c>
      <c r="T267" s="3">
        <v>17346</v>
      </c>
      <c r="U267" s="3">
        <v>17346</v>
      </c>
      <c r="X267" s="89">
        <f t="shared" si="135"/>
        <v>-2.7071779999999999</v>
      </c>
      <c r="Y267" s="55"/>
      <c r="Z267" s="89">
        <f t="shared" si="136"/>
        <v>9.6089316</v>
      </c>
      <c r="AC267" s="37">
        <v>2.7589999999999999</v>
      </c>
      <c r="AD267" s="37">
        <v>2.6032000000000002</v>
      </c>
      <c r="AE267" s="37">
        <v>0.15579999999999999</v>
      </c>
      <c r="AF267" s="39"/>
      <c r="AG267" s="39"/>
      <c r="AH267" s="13">
        <f t="shared" si="126"/>
        <v>0.68307968000000008</v>
      </c>
      <c r="AI267" s="13">
        <f t="shared" si="127"/>
        <v>3.0287519999999998E-2</v>
      </c>
      <c r="AJ267" s="37">
        <v>0.23019999999999999</v>
      </c>
      <c r="AK267" s="37">
        <v>5.1900000000000002E-2</v>
      </c>
      <c r="AL267" s="37">
        <v>0.17829999999999999</v>
      </c>
      <c r="AM267" s="39"/>
      <c r="AN267" s="39"/>
      <c r="AO267" s="13">
        <f t="shared" si="128"/>
        <v>1.361856E-2</v>
      </c>
      <c r="AP267" s="13">
        <f t="shared" si="129"/>
        <v>3.4661520000000001E-2</v>
      </c>
      <c r="AQ267">
        <v>63902</v>
      </c>
      <c r="AR267" s="123">
        <f t="shared" si="132"/>
        <v>15</v>
      </c>
      <c r="AS267" s="128">
        <v>680</v>
      </c>
      <c r="AT267" s="129">
        <v>18.899999999999999</v>
      </c>
      <c r="AU267" s="129">
        <v>3.2</v>
      </c>
    </row>
    <row r="268" spans="1:47" x14ac:dyDescent="0.25">
      <c r="A268" s="1">
        <v>44448</v>
      </c>
      <c r="B268" s="39">
        <v>2.5867561000000001</v>
      </c>
      <c r="C268" s="39">
        <v>4.7768223000000001</v>
      </c>
      <c r="D268" s="39">
        <v>1.4204808</v>
      </c>
      <c r="E268" s="39">
        <v>2.3379840000000001</v>
      </c>
      <c r="F268" s="39">
        <v>3.7584648000000001</v>
      </c>
      <c r="G268" s="39">
        <v>0</v>
      </c>
      <c r="H268" s="39">
        <v>1.1717086999999999</v>
      </c>
      <c r="I268" s="39">
        <v>1.1717086999999999</v>
      </c>
      <c r="J268" s="39">
        <v>0</v>
      </c>
      <c r="K268" s="39">
        <v>3.6051136000000001</v>
      </c>
      <c r="L268" s="39">
        <v>3.6051136000000001</v>
      </c>
      <c r="M268" s="3">
        <v>7307</v>
      </c>
      <c r="N268" s="3">
        <v>8910</v>
      </c>
      <c r="O268" s="3">
        <v>16217</v>
      </c>
      <c r="P268" s="3">
        <v>0</v>
      </c>
      <c r="Q268" s="3">
        <v>19759</v>
      </c>
      <c r="R268" s="3">
        <v>19759</v>
      </c>
      <c r="S268" s="3">
        <v>0</v>
      </c>
      <c r="T268" s="3">
        <v>13739</v>
      </c>
      <c r="U268" s="3">
        <v>13739</v>
      </c>
      <c r="X268" s="89">
        <f t="shared" si="135"/>
        <v>2.5867561000000001</v>
      </c>
      <c r="Y268" s="55"/>
      <c r="Z268" s="89">
        <f t="shared" si="136"/>
        <v>4.7768223000000001</v>
      </c>
      <c r="AC268" s="37">
        <v>3.5682</v>
      </c>
      <c r="AD268" s="37">
        <v>3.4695999999999998</v>
      </c>
      <c r="AE268" s="37">
        <v>9.8599999999999993E-2</v>
      </c>
      <c r="AF268" s="39"/>
      <c r="AG268" s="39"/>
      <c r="AH268" s="13">
        <f t="shared" si="126"/>
        <v>0.91042303999999985</v>
      </c>
      <c r="AI268" s="13">
        <f t="shared" si="127"/>
        <v>1.9167840000000002E-2</v>
      </c>
      <c r="AJ268" s="37">
        <v>8.9200000000000002E-2</v>
      </c>
      <c r="AK268" s="37">
        <v>5.3100000000000001E-2</v>
      </c>
      <c r="AL268" s="37">
        <v>3.61E-2</v>
      </c>
      <c r="AM268" s="39"/>
      <c r="AN268" s="39"/>
      <c r="AO268" s="13">
        <f t="shared" si="128"/>
        <v>1.3933439999999998E-2</v>
      </c>
      <c r="AP268" s="13">
        <f t="shared" si="129"/>
        <v>7.0178400000000009E-3</v>
      </c>
      <c r="AQ268">
        <v>63933</v>
      </c>
      <c r="AR268" s="123">
        <f t="shared" si="132"/>
        <v>31</v>
      </c>
      <c r="AS268" s="128">
        <v>0</v>
      </c>
      <c r="AT268" s="129">
        <v>16.8</v>
      </c>
      <c r="AU268" s="129">
        <v>1.1000000000000001</v>
      </c>
    </row>
    <row r="269" spans="1:47" x14ac:dyDescent="0.25">
      <c r="A269" s="1">
        <v>44449</v>
      </c>
      <c r="B269" s="39">
        <v>2.2131636000000001</v>
      </c>
      <c r="C269" s="39">
        <v>5.4232196000000004</v>
      </c>
      <c r="D269" s="39">
        <v>3.4364088000000002</v>
      </c>
      <c r="E269" s="39">
        <v>0.65941119999999998</v>
      </c>
      <c r="F269" s="39">
        <v>4.0958199999999998</v>
      </c>
      <c r="G269" s="39">
        <v>0</v>
      </c>
      <c r="H269" s="39">
        <v>1.8826563999999999</v>
      </c>
      <c r="I269" s="39">
        <v>1.8826563999999999</v>
      </c>
      <c r="J269" s="39">
        <v>0</v>
      </c>
      <c r="K269" s="39">
        <v>3.5405631999999998</v>
      </c>
      <c r="L269" s="39">
        <v>3.5405631999999998</v>
      </c>
      <c r="M269" s="3">
        <v>17677</v>
      </c>
      <c r="N269" s="3">
        <v>2513</v>
      </c>
      <c r="O269" s="3">
        <v>20190</v>
      </c>
      <c r="P269" s="3">
        <v>0</v>
      </c>
      <c r="Q269" s="3">
        <v>31748</v>
      </c>
      <c r="R269" s="3">
        <v>31748</v>
      </c>
      <c r="S269" s="3">
        <v>0</v>
      </c>
      <c r="T269" s="3">
        <v>13493</v>
      </c>
      <c r="U269" s="3">
        <v>13493</v>
      </c>
      <c r="X269" s="89">
        <f t="shared" si="135"/>
        <v>2.2131635999999997</v>
      </c>
      <c r="Y269" s="55"/>
      <c r="Z269" s="89">
        <f t="shared" si="136"/>
        <v>5.4232195999999995</v>
      </c>
      <c r="AC269" s="37">
        <v>3.2259000000000002</v>
      </c>
      <c r="AD269" s="37">
        <v>0.1358</v>
      </c>
      <c r="AE269" s="37">
        <v>3.0901000000000001</v>
      </c>
      <c r="AF269" s="39"/>
      <c r="AG269" s="39"/>
      <c r="AH269" s="13">
        <f t="shared" si="126"/>
        <v>3.5633919999999999E-2</v>
      </c>
      <c r="AI269" s="13">
        <f t="shared" si="127"/>
        <v>0.60071543999999999</v>
      </c>
      <c r="AJ269" s="37">
        <v>9.6062999999999992</v>
      </c>
      <c r="AK269" s="37">
        <v>8.1000000000000003E-2</v>
      </c>
      <c r="AL269" s="37">
        <v>9.5252999999999997</v>
      </c>
      <c r="AM269" s="39"/>
      <c r="AN269" s="39"/>
      <c r="AO269" s="13">
        <f t="shared" si="128"/>
        <v>2.1254399999999996E-2</v>
      </c>
      <c r="AP269" s="13">
        <f t="shared" si="129"/>
        <v>1.85171832</v>
      </c>
      <c r="AQ269">
        <v>64046</v>
      </c>
      <c r="AR269" s="123">
        <f t="shared" si="132"/>
        <v>113</v>
      </c>
      <c r="AS269" s="128">
        <v>109</v>
      </c>
      <c r="AT269" s="129">
        <v>17.100000000000001</v>
      </c>
      <c r="AU269" s="129">
        <v>4.3</v>
      </c>
    </row>
    <row r="270" spans="1:47" x14ac:dyDescent="0.25">
      <c r="A270" s="1">
        <v>44450</v>
      </c>
      <c r="B270" s="39">
        <v>1.0514829000000001</v>
      </c>
      <c r="C270" s="39">
        <v>13.4189779</v>
      </c>
      <c r="D270" s="39">
        <v>3.0909599999999999</v>
      </c>
      <c r="E270" s="39">
        <v>0.8165888</v>
      </c>
      <c r="F270" s="39">
        <v>3.9075487999999998</v>
      </c>
      <c r="G270" s="39">
        <v>0</v>
      </c>
      <c r="H270" s="39">
        <v>2.8560658999999999</v>
      </c>
      <c r="I270" s="39">
        <v>2.8560658999999999</v>
      </c>
      <c r="J270" s="39">
        <v>0</v>
      </c>
      <c r="K270" s="39">
        <v>10.562912000000001</v>
      </c>
      <c r="L270" s="39">
        <v>10.562912000000001</v>
      </c>
      <c r="M270" s="3">
        <v>15900</v>
      </c>
      <c r="N270" s="3">
        <v>3112</v>
      </c>
      <c r="O270" s="3">
        <v>19012</v>
      </c>
      <c r="P270" s="3">
        <v>0</v>
      </c>
      <c r="Q270" s="3">
        <v>48163</v>
      </c>
      <c r="R270" s="3">
        <v>48163</v>
      </c>
      <c r="S270" s="3">
        <v>0</v>
      </c>
      <c r="T270" s="3">
        <v>40255</v>
      </c>
      <c r="U270" s="3">
        <v>40255</v>
      </c>
      <c r="X270" s="89">
        <f t="shared" si="135"/>
        <v>1.0514828999999999</v>
      </c>
      <c r="Y270" s="55"/>
      <c r="Z270" s="89">
        <f t="shared" si="136"/>
        <v>13.418977900000002</v>
      </c>
      <c r="AC270" s="37">
        <v>0.23430000000000001</v>
      </c>
      <c r="AD270" s="37">
        <v>0.13500000000000001</v>
      </c>
      <c r="AE270" s="37">
        <v>9.9299999999999999E-2</v>
      </c>
      <c r="AF270" s="39"/>
      <c r="AG270" s="39"/>
      <c r="AH270" s="13">
        <f t="shared" si="126"/>
        <v>3.5424000000000004E-2</v>
      </c>
      <c r="AI270" s="13">
        <f t="shared" si="127"/>
        <v>1.9303920000000002E-2</v>
      </c>
      <c r="AJ270" s="37">
        <v>34.006900000000002</v>
      </c>
      <c r="AK270" s="37">
        <v>27.247199999999999</v>
      </c>
      <c r="AL270" s="37">
        <v>6.7596999999999996</v>
      </c>
      <c r="AM270" s="39"/>
      <c r="AN270" s="39"/>
      <c r="AO270" s="13">
        <f t="shared" si="128"/>
        <v>7.1496652799999989</v>
      </c>
      <c r="AP270" s="13">
        <f t="shared" si="129"/>
        <v>1.31408568</v>
      </c>
      <c r="AQ270">
        <v>64093</v>
      </c>
      <c r="AR270" s="123">
        <f t="shared" si="132"/>
        <v>47</v>
      </c>
      <c r="AS270" s="128">
        <v>421</v>
      </c>
      <c r="AT270" s="129">
        <v>17.7</v>
      </c>
      <c r="AU270" s="129">
        <v>5.4</v>
      </c>
    </row>
    <row r="271" spans="1:47" x14ac:dyDescent="0.25">
      <c r="A271" s="1">
        <v>44451</v>
      </c>
      <c r="B271" s="39">
        <v>-0.98175219999999996</v>
      </c>
      <c r="C271" s="39">
        <v>8.8448442000000007</v>
      </c>
      <c r="D271" s="39">
        <v>2.0021255999999998</v>
      </c>
      <c r="E271" s="39">
        <v>1.6743744</v>
      </c>
      <c r="F271" s="39">
        <v>3.6764999999999999</v>
      </c>
      <c r="G271" s="39">
        <v>0</v>
      </c>
      <c r="H271" s="39">
        <v>4.6582521999999997</v>
      </c>
      <c r="I271" s="39">
        <v>4.6582521999999997</v>
      </c>
      <c r="J271" s="39">
        <v>0</v>
      </c>
      <c r="K271" s="39">
        <v>4.1865920000000001</v>
      </c>
      <c r="L271" s="39">
        <v>4.1865920000000001</v>
      </c>
      <c r="M271" s="3">
        <v>10299</v>
      </c>
      <c r="N271" s="3">
        <v>6381</v>
      </c>
      <c r="O271" s="3">
        <v>16680</v>
      </c>
      <c r="P271" s="3">
        <v>0</v>
      </c>
      <c r="Q271" s="3">
        <v>78554</v>
      </c>
      <c r="R271" s="3">
        <v>78554</v>
      </c>
      <c r="S271" s="3">
        <v>0</v>
      </c>
      <c r="T271" s="3">
        <v>15955</v>
      </c>
      <c r="U271" s="3">
        <v>15955</v>
      </c>
      <c r="X271" s="89">
        <f t="shared" si="135"/>
        <v>-0.98175219999999985</v>
      </c>
      <c r="Y271" s="55"/>
      <c r="Z271" s="89">
        <f t="shared" si="136"/>
        <v>8.8448442000000007</v>
      </c>
      <c r="AC271" s="37">
        <v>3.4655999999999998</v>
      </c>
      <c r="AD271" s="37">
        <v>0.13389999999999999</v>
      </c>
      <c r="AE271" s="37">
        <v>3.3317000000000001</v>
      </c>
      <c r="AF271" s="39"/>
      <c r="AG271" s="39"/>
      <c r="AH271" s="13">
        <f t="shared" si="126"/>
        <v>3.5135359999999997E-2</v>
      </c>
      <c r="AI271" s="13">
        <f t="shared" si="127"/>
        <v>0.64768247999999995</v>
      </c>
      <c r="AJ271" s="37">
        <v>10.069000000000001</v>
      </c>
      <c r="AK271" s="37">
        <v>10.0312</v>
      </c>
      <c r="AL271" s="37">
        <v>3.78E-2</v>
      </c>
      <c r="AM271" s="39"/>
      <c r="AN271" s="39"/>
      <c r="AO271" s="13">
        <f t="shared" si="128"/>
        <v>2.6321868799999999</v>
      </c>
      <c r="AP271" s="13">
        <f t="shared" si="129"/>
        <v>7.3483200000000002E-3</v>
      </c>
      <c r="AQ271">
        <v>64113</v>
      </c>
      <c r="AR271" s="123">
        <f t="shared" si="132"/>
        <v>20</v>
      </c>
      <c r="AS271" s="128">
        <v>619</v>
      </c>
      <c r="AT271" s="129">
        <v>17.899999999999999</v>
      </c>
      <c r="AU271" s="129">
        <v>5.4</v>
      </c>
    </row>
    <row r="272" spans="1:47" x14ac:dyDescent="0.25">
      <c r="A272" s="1">
        <v>44452</v>
      </c>
      <c r="B272" s="39">
        <v>-2.4694734999999999</v>
      </c>
      <c r="C272" s="39">
        <v>8.7916263000000008</v>
      </c>
      <c r="D272" s="39">
        <v>1.6191576000000001</v>
      </c>
      <c r="E272" s="39">
        <v>0.92049919999999996</v>
      </c>
      <c r="F272" s="39">
        <v>2.5396567999999999</v>
      </c>
      <c r="G272" s="39">
        <v>0</v>
      </c>
      <c r="H272" s="39">
        <v>5.0091302999999998</v>
      </c>
      <c r="I272" s="39">
        <v>5.0091302999999998</v>
      </c>
      <c r="J272" s="39">
        <v>0</v>
      </c>
      <c r="K272" s="39">
        <v>3.7824960000000001</v>
      </c>
      <c r="L272" s="39">
        <v>3.7824960000000001</v>
      </c>
      <c r="M272" s="3">
        <v>8329</v>
      </c>
      <c r="N272" s="3">
        <v>3508</v>
      </c>
      <c r="O272" s="3">
        <v>11837</v>
      </c>
      <c r="P272" s="3">
        <v>0</v>
      </c>
      <c r="Q272" s="3">
        <v>84471</v>
      </c>
      <c r="R272" s="3">
        <v>84471</v>
      </c>
      <c r="S272" s="3">
        <v>0</v>
      </c>
      <c r="T272" s="3">
        <v>14415</v>
      </c>
      <c r="U272" s="3">
        <v>14415</v>
      </c>
      <c r="X272" s="89">
        <f>F272-I272+W272</f>
        <v>-2.4694734999999999</v>
      </c>
      <c r="Y272" s="55"/>
      <c r="Z272" s="89">
        <f t="shared" si="136"/>
        <v>8.7916263000000008</v>
      </c>
      <c r="AC272" s="37">
        <v>2.5988000000000002</v>
      </c>
      <c r="AD272" s="37">
        <v>2.4455</v>
      </c>
      <c r="AE272" s="37">
        <v>0.15329999999999999</v>
      </c>
      <c r="AF272" s="39"/>
      <c r="AG272" s="39"/>
      <c r="AH272" s="13">
        <f t="shared" si="126"/>
        <v>0.64169919999999991</v>
      </c>
      <c r="AI272" s="13">
        <f t="shared" si="127"/>
        <v>2.9801519999999998E-2</v>
      </c>
      <c r="AJ272" s="37">
        <v>0.68340000000000001</v>
      </c>
      <c r="AK272" s="37">
        <v>5.2400000000000002E-2</v>
      </c>
      <c r="AL272" s="37">
        <v>0.63100000000000001</v>
      </c>
      <c r="AM272" s="39"/>
      <c r="AN272" s="39"/>
      <c r="AO272" s="13">
        <f t="shared" si="128"/>
        <v>1.374976E-2</v>
      </c>
      <c r="AP272" s="13">
        <f t="shared" si="129"/>
        <v>0.12266640000000001</v>
      </c>
      <c r="AQ272">
        <v>64142</v>
      </c>
      <c r="AR272" s="123">
        <f t="shared" si="132"/>
        <v>29</v>
      </c>
      <c r="AS272" s="130">
        <v>634</v>
      </c>
      <c r="AT272" s="131">
        <v>18.2</v>
      </c>
      <c r="AU272" s="131">
        <v>4</v>
      </c>
    </row>
    <row r="273" spans="1:47" x14ac:dyDescent="0.25">
      <c r="A273" s="1">
        <v>44453</v>
      </c>
      <c r="B273" s="39">
        <v>-0.18147150000000001</v>
      </c>
      <c r="C273" s="39">
        <v>6.3448466999999997</v>
      </c>
      <c r="D273" s="39">
        <v>1.4511959999999999</v>
      </c>
      <c r="E273" s="39">
        <v>1.7774976</v>
      </c>
      <c r="F273" s="39">
        <v>3.2286936000000002</v>
      </c>
      <c r="G273" s="39">
        <v>0</v>
      </c>
      <c r="H273" s="39">
        <v>3.4101650999999999</v>
      </c>
      <c r="I273" s="39">
        <v>3.4101650999999999</v>
      </c>
      <c r="J273" s="39">
        <v>0</v>
      </c>
      <c r="K273" s="39">
        <v>2.9346815999999998</v>
      </c>
      <c r="L273" s="39">
        <v>2.9346815999999998</v>
      </c>
      <c r="M273" s="3">
        <v>7465</v>
      </c>
      <c r="N273" s="3">
        <v>6774</v>
      </c>
      <c r="O273" s="3">
        <v>14239</v>
      </c>
      <c r="P273" s="3">
        <v>0</v>
      </c>
      <c r="Q273" s="3">
        <v>57507</v>
      </c>
      <c r="R273" s="3">
        <v>57507</v>
      </c>
      <c r="S273" s="3">
        <v>0</v>
      </c>
      <c r="T273" s="3">
        <v>11184</v>
      </c>
      <c r="U273" s="3">
        <v>11184</v>
      </c>
      <c r="X273" s="89">
        <f t="shared" ref="X273:X336" si="137">F273-I273+W273</f>
        <v>-0.18147149999999979</v>
      </c>
      <c r="Y273" s="55"/>
      <c r="Z273" s="89">
        <f t="shared" ref="Z273:Z336" si="138">I273+L273</f>
        <v>6.3448466999999997</v>
      </c>
      <c r="AC273" s="37">
        <v>3.5367999999999999</v>
      </c>
      <c r="AD273" s="37">
        <v>3.4373999999999998</v>
      </c>
      <c r="AE273" s="37">
        <v>9.9400000000000002E-2</v>
      </c>
      <c r="AF273" s="39"/>
      <c r="AG273" s="39"/>
      <c r="AH273" s="13">
        <f t="shared" ref="AH273:AH336" si="139">AD273*$BA$3/100</f>
        <v>0.90197375999999996</v>
      </c>
      <c r="AI273" s="13">
        <f t="shared" ref="AI273:AI336" si="140">AE273*$BA$4/100</f>
        <v>1.9323360000000001E-2</v>
      </c>
      <c r="AJ273" s="37">
        <v>1.0406</v>
      </c>
      <c r="AK273" s="37">
        <v>5.5100000000000003E-2</v>
      </c>
      <c r="AL273" s="37">
        <v>0.98550000000000004</v>
      </c>
      <c r="AM273" s="39"/>
      <c r="AN273" s="39"/>
      <c r="AO273" s="13">
        <f t="shared" ref="AO273:AO336" si="141">AK273*$BA$3/100</f>
        <v>1.4458240000000001E-2</v>
      </c>
      <c r="AP273" s="13">
        <f t="shared" ref="AP273:AP336" si="142">AL273*$BA$4/100</f>
        <v>0.19158120000000003</v>
      </c>
      <c r="AQ273" s="79">
        <v>64175</v>
      </c>
      <c r="AR273" s="123">
        <f t="shared" si="132"/>
        <v>33</v>
      </c>
      <c r="AS273" s="130">
        <v>382</v>
      </c>
      <c r="AT273" s="131">
        <v>18.5</v>
      </c>
      <c r="AU273" s="131">
        <v>2.2000000000000002</v>
      </c>
    </row>
    <row r="274" spans="1:47" x14ac:dyDescent="0.25">
      <c r="A274" s="1">
        <v>44454</v>
      </c>
      <c r="B274" s="39">
        <v>1.1722161</v>
      </c>
      <c r="C274" s="39">
        <v>4.0585775000000002</v>
      </c>
      <c r="D274" s="39">
        <v>1.6275168</v>
      </c>
      <c r="E274" s="39">
        <v>1.0627200000000001</v>
      </c>
      <c r="F274" s="39">
        <v>2.6902368000000001</v>
      </c>
      <c r="G274" s="39">
        <v>0</v>
      </c>
      <c r="H274" s="39">
        <v>1.5180206999999999</v>
      </c>
      <c r="I274" s="39">
        <v>1.5180206999999999</v>
      </c>
      <c r="J274" s="39">
        <v>0</v>
      </c>
      <c r="K274" s="39">
        <v>2.5405568000000001</v>
      </c>
      <c r="L274" s="39">
        <v>2.5405568000000001</v>
      </c>
      <c r="M274" s="3">
        <v>8372</v>
      </c>
      <c r="N274" s="3">
        <v>4050</v>
      </c>
      <c r="O274" s="3">
        <v>12422</v>
      </c>
      <c r="P274" s="3">
        <v>0</v>
      </c>
      <c r="Q274" s="3">
        <v>25599</v>
      </c>
      <c r="R274" s="3">
        <v>25599</v>
      </c>
      <c r="S274" s="3">
        <v>0</v>
      </c>
      <c r="T274" s="3">
        <v>9682</v>
      </c>
      <c r="U274" s="3">
        <v>9682</v>
      </c>
      <c r="X274" s="89">
        <f t="shared" si="137"/>
        <v>1.1722161000000002</v>
      </c>
      <c r="Y274" s="55"/>
      <c r="Z274" s="89">
        <f t="shared" si="138"/>
        <v>4.0585775000000002</v>
      </c>
      <c r="AC274" s="37">
        <v>0.23200000000000001</v>
      </c>
      <c r="AD274" s="37">
        <v>0.13489999999999999</v>
      </c>
      <c r="AE274" s="37">
        <v>9.7100000000000006E-2</v>
      </c>
      <c r="AF274" s="39"/>
      <c r="AG274" s="39"/>
      <c r="AH274" s="13">
        <f t="shared" si="139"/>
        <v>3.5397759999999993E-2</v>
      </c>
      <c r="AI274" s="13">
        <f t="shared" si="140"/>
        <v>1.8876240000000002E-2</v>
      </c>
      <c r="AJ274" s="37">
        <v>0.8115</v>
      </c>
      <c r="AK274" s="37">
        <v>5.2900000000000003E-2</v>
      </c>
      <c r="AL274" s="37">
        <v>0.75860000000000005</v>
      </c>
      <c r="AM274" s="39"/>
      <c r="AN274" s="39"/>
      <c r="AO274" s="13">
        <f t="shared" si="141"/>
        <v>1.3880959999999999E-2</v>
      </c>
      <c r="AP274" s="13">
        <f t="shared" si="142"/>
        <v>0.14747184000000002</v>
      </c>
      <c r="AQ274" s="79">
        <v>64196</v>
      </c>
      <c r="AR274" s="123">
        <f t="shared" si="132"/>
        <v>21</v>
      </c>
      <c r="AS274" s="128">
        <v>31</v>
      </c>
      <c r="AT274" s="129">
        <v>18.899999999999999</v>
      </c>
      <c r="AU274" s="129">
        <v>2.9</v>
      </c>
    </row>
    <row r="275" spans="1:47" x14ac:dyDescent="0.25">
      <c r="A275" s="1">
        <v>44455</v>
      </c>
      <c r="B275" s="39">
        <v>0.21263889999999999</v>
      </c>
      <c r="C275" s="39">
        <v>5.4514835000000001</v>
      </c>
      <c r="D275" s="39">
        <v>1.943028</v>
      </c>
      <c r="E275" s="39">
        <v>0.96248319999999998</v>
      </c>
      <c r="F275" s="39">
        <v>2.9055111999999998</v>
      </c>
      <c r="G275" s="39">
        <v>0</v>
      </c>
      <c r="H275" s="39">
        <v>2.6928722999999999</v>
      </c>
      <c r="I275" s="39">
        <v>2.6928722999999999</v>
      </c>
      <c r="J275" s="39">
        <v>0</v>
      </c>
      <c r="K275" s="39">
        <v>2.7586111999999998</v>
      </c>
      <c r="L275" s="39">
        <v>2.7586111999999998</v>
      </c>
      <c r="M275" s="3">
        <v>9995</v>
      </c>
      <c r="N275" s="3">
        <v>3668</v>
      </c>
      <c r="O275" s="3">
        <v>13663</v>
      </c>
      <c r="P275" s="3">
        <v>0</v>
      </c>
      <c r="Q275" s="3">
        <v>45411</v>
      </c>
      <c r="R275" s="3">
        <v>45411</v>
      </c>
      <c r="S275" s="3">
        <v>0</v>
      </c>
      <c r="T275" s="3">
        <v>10513</v>
      </c>
      <c r="U275" s="3">
        <v>10513</v>
      </c>
      <c r="X275" s="89">
        <f t="shared" si="137"/>
        <v>0.21263889999999996</v>
      </c>
      <c r="Y275" s="55"/>
      <c r="Z275" s="89">
        <f t="shared" si="138"/>
        <v>5.4514835000000001</v>
      </c>
      <c r="AC275" s="37">
        <v>3.0461999999999998</v>
      </c>
      <c r="AD275" s="37">
        <v>0.1353</v>
      </c>
      <c r="AE275" s="37">
        <v>2.9108999999999998</v>
      </c>
      <c r="AF275" s="39"/>
      <c r="AG275" s="39"/>
      <c r="AH275" s="13">
        <f t="shared" si="139"/>
        <v>3.5502720000000001E-2</v>
      </c>
      <c r="AI275" s="13">
        <f t="shared" si="140"/>
        <v>0.56587896000000004</v>
      </c>
      <c r="AJ275" s="37">
        <v>8.9099999999999999E-2</v>
      </c>
      <c r="AK275" s="37">
        <v>5.21E-2</v>
      </c>
      <c r="AL275" s="37">
        <v>3.6999999999999998E-2</v>
      </c>
      <c r="AM275" s="39"/>
      <c r="AN275" s="39"/>
      <c r="AO275" s="13">
        <f t="shared" si="141"/>
        <v>1.3671039999999999E-2</v>
      </c>
      <c r="AP275" s="13">
        <f t="shared" si="142"/>
        <v>7.1928000000000001E-3</v>
      </c>
      <c r="AQ275" s="79">
        <v>64219</v>
      </c>
      <c r="AR275" s="123">
        <f t="shared" si="132"/>
        <v>23</v>
      </c>
      <c r="AS275" s="128">
        <v>91</v>
      </c>
      <c r="AT275" s="129">
        <v>18</v>
      </c>
      <c r="AU275" s="129">
        <v>4.3</v>
      </c>
    </row>
    <row r="276" spans="1:47" x14ac:dyDescent="0.25">
      <c r="A276" s="1">
        <v>44456</v>
      </c>
      <c r="B276" s="39">
        <v>-0.5598455</v>
      </c>
      <c r="C276" s="39">
        <v>9.3389966999999992</v>
      </c>
      <c r="D276" s="39">
        <v>2.3298839999999998</v>
      </c>
      <c r="E276" s="39">
        <v>1.1388160000000001</v>
      </c>
      <c r="F276" s="39">
        <v>3.4687000000000001</v>
      </c>
      <c r="G276" s="39">
        <v>0</v>
      </c>
      <c r="H276" s="39">
        <v>4.0285454999999999</v>
      </c>
      <c r="I276" s="39">
        <v>4.0285454999999999</v>
      </c>
      <c r="J276" s="39">
        <v>0</v>
      </c>
      <c r="K276" s="39">
        <v>5.3104512000000001</v>
      </c>
      <c r="L276" s="39">
        <v>5.3104512000000001</v>
      </c>
      <c r="M276" s="3">
        <v>11985</v>
      </c>
      <c r="N276" s="3">
        <v>4340</v>
      </c>
      <c r="O276" s="3">
        <v>16325</v>
      </c>
      <c r="P276" s="3">
        <v>0</v>
      </c>
      <c r="Q276" s="3">
        <v>67935</v>
      </c>
      <c r="R276" s="3">
        <v>67935</v>
      </c>
      <c r="S276" s="3">
        <v>0</v>
      </c>
      <c r="T276" s="3">
        <v>20238</v>
      </c>
      <c r="U276" s="3">
        <v>20238</v>
      </c>
      <c r="X276" s="89">
        <f t="shared" si="137"/>
        <v>-0.55984549999999977</v>
      </c>
      <c r="Y276" s="55"/>
      <c r="Z276" s="89">
        <f t="shared" si="138"/>
        <v>9.3389966999999992</v>
      </c>
      <c r="AC276" s="37">
        <v>2.7978000000000001</v>
      </c>
      <c r="AD276" s="37">
        <v>2.6629999999999998</v>
      </c>
      <c r="AE276" s="37">
        <v>0.1348</v>
      </c>
      <c r="AF276" s="39"/>
      <c r="AG276" s="39"/>
      <c r="AH276" s="13">
        <f t="shared" si="139"/>
        <v>0.69877119999999993</v>
      </c>
      <c r="AI276" s="13">
        <f t="shared" si="140"/>
        <v>2.6205120000000002E-2</v>
      </c>
      <c r="AJ276" s="37">
        <v>12.6234</v>
      </c>
      <c r="AK276" s="37">
        <v>7.3396999999999997</v>
      </c>
      <c r="AL276" s="37">
        <v>5.2836999999999996</v>
      </c>
      <c r="AM276" s="39"/>
      <c r="AN276" s="39"/>
      <c r="AO276" s="13">
        <f t="shared" si="141"/>
        <v>1.9259372799999996</v>
      </c>
      <c r="AP276" s="13">
        <f t="shared" si="142"/>
        <v>1.02715128</v>
      </c>
      <c r="AQ276" s="79">
        <v>64303</v>
      </c>
      <c r="AR276" s="123">
        <f t="shared" si="132"/>
        <v>84</v>
      </c>
      <c r="AS276" s="128">
        <v>497</v>
      </c>
      <c r="AT276" s="129">
        <v>17.3</v>
      </c>
      <c r="AU276" s="129">
        <v>8.6</v>
      </c>
    </row>
    <row r="277" spans="1:47" x14ac:dyDescent="0.25">
      <c r="A277" s="1">
        <v>44457</v>
      </c>
      <c r="B277" s="39">
        <v>-0.4969228</v>
      </c>
      <c r="C277" s="39">
        <v>13.534585999999999</v>
      </c>
      <c r="D277" s="39">
        <v>2.0942712000000001</v>
      </c>
      <c r="E277" s="39">
        <v>0.82472319999999999</v>
      </c>
      <c r="F277" s="39">
        <v>2.9189943999999999</v>
      </c>
      <c r="G277" s="39">
        <v>0</v>
      </c>
      <c r="H277" s="39">
        <v>3.4159172</v>
      </c>
      <c r="I277" s="39">
        <v>3.4159172</v>
      </c>
      <c r="J277" s="39">
        <v>0</v>
      </c>
      <c r="K277" s="39">
        <v>10.1186688</v>
      </c>
      <c r="L277" s="39">
        <v>10.1186688</v>
      </c>
      <c r="M277" s="3">
        <v>10773</v>
      </c>
      <c r="N277" s="3">
        <v>3143</v>
      </c>
      <c r="O277" s="3">
        <v>13916</v>
      </c>
      <c r="P277" s="3">
        <v>0</v>
      </c>
      <c r="Q277" s="3">
        <v>57604</v>
      </c>
      <c r="R277" s="3">
        <v>57604</v>
      </c>
      <c r="S277" s="3">
        <v>0</v>
      </c>
      <c r="T277" s="3">
        <v>38562</v>
      </c>
      <c r="U277" s="3">
        <v>38562</v>
      </c>
      <c r="X277" s="89">
        <f t="shared" si="137"/>
        <v>-0.49692280000000011</v>
      </c>
      <c r="Y277" s="55"/>
      <c r="Z277" s="89">
        <f t="shared" si="138"/>
        <v>13.534586000000001</v>
      </c>
      <c r="AC277" s="37">
        <v>4.1589999999999998</v>
      </c>
      <c r="AD277" s="37">
        <v>4.0095999999999998</v>
      </c>
      <c r="AE277" s="37">
        <v>0.14940000000000001</v>
      </c>
      <c r="AF277" s="39"/>
      <c r="AG277" s="39"/>
      <c r="AH277" s="13">
        <f t="shared" si="139"/>
        <v>1.05211904</v>
      </c>
      <c r="AI277" s="13">
        <f t="shared" si="140"/>
        <v>2.9043360000000004E-2</v>
      </c>
      <c r="AJ277" s="37">
        <v>24.545999999999999</v>
      </c>
      <c r="AK277" s="37">
        <v>24.509799999999998</v>
      </c>
      <c r="AL277" s="37">
        <v>3.6200000000000003E-2</v>
      </c>
      <c r="AM277" s="39"/>
      <c r="AN277" s="39"/>
      <c r="AO277" s="13">
        <f t="shared" si="141"/>
        <v>6.431371519999999</v>
      </c>
      <c r="AP277" s="13">
        <f t="shared" si="142"/>
        <v>7.0372800000000017E-3</v>
      </c>
      <c r="AQ277" s="79">
        <v>64385</v>
      </c>
      <c r="AR277" s="123">
        <f t="shared" si="132"/>
        <v>82</v>
      </c>
      <c r="AS277" s="128">
        <v>613</v>
      </c>
      <c r="AT277" s="129">
        <v>16.399999999999999</v>
      </c>
      <c r="AU277" s="129">
        <v>7.9</v>
      </c>
    </row>
    <row r="278" spans="1:47" x14ac:dyDescent="0.25">
      <c r="A278" s="1">
        <v>44458</v>
      </c>
      <c r="B278" s="39">
        <v>5.7315433999999996</v>
      </c>
      <c r="C278" s="39">
        <v>4.3391717999999999</v>
      </c>
      <c r="D278" s="39">
        <v>2.5983504000000002</v>
      </c>
      <c r="E278" s="39">
        <v>3.5358399999999999</v>
      </c>
      <c r="F278" s="39">
        <v>6.1341903999999996</v>
      </c>
      <c r="G278" s="39">
        <v>0</v>
      </c>
      <c r="H278" s="39">
        <v>0.40264699999999998</v>
      </c>
      <c r="I278" s="39">
        <v>0.40264699999999998</v>
      </c>
      <c r="J278" s="39">
        <v>0</v>
      </c>
      <c r="K278" s="39">
        <v>3.9365247999999999</v>
      </c>
      <c r="L278" s="39">
        <v>3.9365247999999999</v>
      </c>
      <c r="M278" s="3">
        <v>13366</v>
      </c>
      <c r="N278" s="3">
        <v>13475</v>
      </c>
      <c r="O278" s="3">
        <v>26841</v>
      </c>
      <c r="P278" s="3">
        <v>0</v>
      </c>
      <c r="Q278" s="3">
        <v>6790</v>
      </c>
      <c r="R278" s="3">
        <v>6790</v>
      </c>
      <c r="S278" s="3">
        <v>0</v>
      </c>
      <c r="T278" s="3">
        <v>15002</v>
      </c>
      <c r="U278" s="3">
        <v>15002</v>
      </c>
      <c r="X278" s="89">
        <f t="shared" si="137"/>
        <v>5.7315433999999996</v>
      </c>
      <c r="Y278" s="55"/>
      <c r="Z278" s="89">
        <f t="shared" si="138"/>
        <v>4.3391717999999999</v>
      </c>
      <c r="AC278" s="37">
        <v>5.1044999999999998</v>
      </c>
      <c r="AD278" s="37">
        <v>1.6021000000000001</v>
      </c>
      <c r="AE278" s="37">
        <v>3.5024000000000002</v>
      </c>
      <c r="AF278" s="39"/>
      <c r="AG278" s="39"/>
      <c r="AH278" s="13">
        <f t="shared" si="139"/>
        <v>0.42039103999999999</v>
      </c>
      <c r="AI278" s="13">
        <f t="shared" si="140"/>
        <v>0.68086656000000001</v>
      </c>
      <c r="AJ278" s="37">
        <v>5.8281999999999998</v>
      </c>
      <c r="AK278" s="37">
        <v>5.7918000000000003</v>
      </c>
      <c r="AL278" s="37">
        <v>3.6400000000000002E-2</v>
      </c>
      <c r="AM278" s="39"/>
      <c r="AN278" s="39"/>
      <c r="AO278" s="13">
        <f t="shared" si="141"/>
        <v>1.5197683200000001</v>
      </c>
      <c r="AP278" s="13">
        <f t="shared" si="142"/>
        <v>7.0761600000000015E-3</v>
      </c>
      <c r="AQ278" s="79">
        <v>64415</v>
      </c>
      <c r="AR278" s="123">
        <f t="shared" si="132"/>
        <v>30</v>
      </c>
      <c r="AS278" s="128">
        <v>0</v>
      </c>
      <c r="AT278" s="129">
        <v>12.7</v>
      </c>
      <c r="AU278" s="129">
        <v>5.4</v>
      </c>
    </row>
    <row r="279" spans="1:47" x14ac:dyDescent="0.25">
      <c r="A279" s="1">
        <v>44459</v>
      </c>
      <c r="B279" s="39">
        <v>2.6215641999999999</v>
      </c>
      <c r="C279" s="39">
        <v>5.0122837999999996</v>
      </c>
      <c r="D279" s="39">
        <v>1.9786032</v>
      </c>
      <c r="E279" s="39">
        <v>2.255328</v>
      </c>
      <c r="F279" s="39">
        <v>4.2339311999999998</v>
      </c>
      <c r="G279" s="39">
        <v>0</v>
      </c>
      <c r="H279" s="39">
        <v>1.6123670000000001</v>
      </c>
      <c r="I279" s="39">
        <v>1.6123670000000001</v>
      </c>
      <c r="J279" s="39">
        <v>0</v>
      </c>
      <c r="K279" s="39">
        <v>3.3999168000000002</v>
      </c>
      <c r="L279" s="39">
        <v>3.3999168000000002</v>
      </c>
      <c r="M279" s="3">
        <v>10178</v>
      </c>
      <c r="N279" s="3">
        <v>8595</v>
      </c>
      <c r="O279" s="3">
        <v>18773</v>
      </c>
      <c r="P279" s="3">
        <v>0</v>
      </c>
      <c r="Q279" s="3">
        <v>27190</v>
      </c>
      <c r="R279" s="3">
        <v>27190</v>
      </c>
      <c r="S279" s="3">
        <v>0</v>
      </c>
      <c r="T279" s="3">
        <v>12957</v>
      </c>
      <c r="U279" s="3">
        <v>12957</v>
      </c>
      <c r="X279" s="89">
        <f t="shared" si="137"/>
        <v>2.6215641999999999</v>
      </c>
      <c r="Y279" s="55"/>
      <c r="Z279" s="89">
        <f t="shared" si="138"/>
        <v>5.0122838000000005</v>
      </c>
      <c r="AC279" s="37">
        <v>0.35899999999999999</v>
      </c>
      <c r="AD279" s="37">
        <v>0.23960000000000001</v>
      </c>
      <c r="AE279" s="37">
        <v>0.11940000000000001</v>
      </c>
      <c r="AF279" s="39"/>
      <c r="AG279" s="39"/>
      <c r="AH279" s="13">
        <f t="shared" si="139"/>
        <v>6.2871040000000003E-2</v>
      </c>
      <c r="AI279" s="13">
        <f t="shared" si="140"/>
        <v>2.321136E-2</v>
      </c>
      <c r="AJ279" s="37">
        <v>4.2252000000000001</v>
      </c>
      <c r="AK279" s="37">
        <v>4.1890999999999998</v>
      </c>
      <c r="AL279" s="37">
        <v>3.61E-2</v>
      </c>
      <c r="AM279" s="39"/>
      <c r="AN279" s="39"/>
      <c r="AO279" s="13">
        <f t="shared" si="141"/>
        <v>1.0992198399999999</v>
      </c>
      <c r="AP279" s="13">
        <f t="shared" si="142"/>
        <v>7.0178400000000009E-3</v>
      </c>
      <c r="AQ279" s="79">
        <v>64415</v>
      </c>
      <c r="AR279" s="123">
        <f t="shared" si="132"/>
        <v>0</v>
      </c>
      <c r="AS279" s="130">
        <v>21</v>
      </c>
      <c r="AT279" s="131">
        <v>12.8</v>
      </c>
      <c r="AU279" s="131">
        <v>1.8</v>
      </c>
    </row>
    <row r="280" spans="1:47" x14ac:dyDescent="0.25">
      <c r="A280" s="1">
        <v>44460</v>
      </c>
      <c r="B280" s="39">
        <v>-0.92077520000000002</v>
      </c>
      <c r="C280" s="39">
        <v>7.9347079999999997</v>
      </c>
      <c r="D280" s="39">
        <v>2.6796096</v>
      </c>
      <c r="E280" s="39">
        <v>1.4135488</v>
      </c>
      <c r="F280" s="39">
        <v>4.0931584000000001</v>
      </c>
      <c r="G280" s="39">
        <v>0</v>
      </c>
      <c r="H280" s="39">
        <v>5.0139335999999997</v>
      </c>
      <c r="I280" s="39">
        <v>5.0139335999999997</v>
      </c>
      <c r="J280" s="39">
        <v>0</v>
      </c>
      <c r="K280" s="39">
        <v>2.9207744</v>
      </c>
      <c r="L280" s="39">
        <v>2.9207744</v>
      </c>
      <c r="M280" s="3">
        <v>13784</v>
      </c>
      <c r="N280" s="3">
        <v>5387</v>
      </c>
      <c r="O280" s="3">
        <v>19171</v>
      </c>
      <c r="P280" s="3">
        <v>0</v>
      </c>
      <c r="Q280" s="3">
        <v>84552</v>
      </c>
      <c r="R280" s="3">
        <v>84552</v>
      </c>
      <c r="S280" s="3">
        <v>0</v>
      </c>
      <c r="T280" s="3">
        <v>11131</v>
      </c>
      <c r="U280" s="3">
        <v>11131</v>
      </c>
      <c r="X280" s="89">
        <f t="shared" si="137"/>
        <v>-0.92077519999999957</v>
      </c>
      <c r="Y280" s="55"/>
      <c r="Z280" s="89">
        <f t="shared" si="138"/>
        <v>7.9347079999999997</v>
      </c>
      <c r="AC280" s="37">
        <v>3.5036999999999998</v>
      </c>
      <c r="AD280" s="37">
        <v>0.16200000000000001</v>
      </c>
      <c r="AE280" s="37">
        <v>3.3416999999999999</v>
      </c>
      <c r="AF280" s="39"/>
      <c r="AG280" s="39"/>
      <c r="AH280" s="13">
        <f t="shared" si="139"/>
        <v>4.2508799999999992E-2</v>
      </c>
      <c r="AI280" s="13">
        <f t="shared" si="140"/>
        <v>0.64962648000000001</v>
      </c>
      <c r="AJ280" s="37">
        <v>2.2932999999999999</v>
      </c>
      <c r="AK280" s="37">
        <v>5.33E-2</v>
      </c>
      <c r="AL280" s="37">
        <v>2.2400000000000002</v>
      </c>
      <c r="AM280" s="39"/>
      <c r="AN280" s="39"/>
      <c r="AO280" s="13">
        <f t="shared" si="141"/>
        <v>1.3985919999999999E-2</v>
      </c>
      <c r="AP280" s="13">
        <f t="shared" si="142"/>
        <v>0.43545600000000007</v>
      </c>
      <c r="AQ280" s="79">
        <v>64469</v>
      </c>
      <c r="AR280" s="123">
        <f t="shared" si="132"/>
        <v>54</v>
      </c>
      <c r="AS280" s="130">
        <v>536</v>
      </c>
      <c r="AT280" s="131">
        <v>14.3</v>
      </c>
      <c r="AU280" s="131">
        <v>10.1</v>
      </c>
    </row>
    <row r="281" spans="1:47" x14ac:dyDescent="0.25">
      <c r="A281" s="1">
        <v>44461</v>
      </c>
      <c r="B281" s="39">
        <v>-1.2969657000000001</v>
      </c>
      <c r="C281" s="39">
        <v>9.4145912999999997</v>
      </c>
      <c r="D281" s="39">
        <v>2.4852096000000001</v>
      </c>
      <c r="E281" s="39">
        <v>0.679616</v>
      </c>
      <c r="F281" s="39">
        <v>3.1648255999999999</v>
      </c>
      <c r="G281" s="39">
        <v>0</v>
      </c>
      <c r="H281" s="39">
        <v>4.4617912999999998</v>
      </c>
      <c r="I281" s="39">
        <v>4.4617912999999998</v>
      </c>
      <c r="J281" s="39">
        <v>0</v>
      </c>
      <c r="K281" s="39">
        <v>4.9527999999999999</v>
      </c>
      <c r="L281" s="39">
        <v>4.9527999999999999</v>
      </c>
      <c r="M281" s="3">
        <v>12784</v>
      </c>
      <c r="N281" s="3">
        <v>2590</v>
      </c>
      <c r="O281" s="3">
        <v>15374</v>
      </c>
      <c r="P281" s="3">
        <v>0</v>
      </c>
      <c r="Q281" s="3">
        <v>75241</v>
      </c>
      <c r="R281" s="3">
        <v>75241</v>
      </c>
      <c r="S281" s="3">
        <v>0</v>
      </c>
      <c r="T281" s="3">
        <v>18875</v>
      </c>
      <c r="U281" s="3">
        <v>18875</v>
      </c>
      <c r="X281" s="89">
        <f t="shared" si="137"/>
        <v>-1.2969656999999999</v>
      </c>
      <c r="Y281" s="55"/>
      <c r="Z281" s="89">
        <f t="shared" si="138"/>
        <v>9.4145912999999997</v>
      </c>
      <c r="AC281" s="37">
        <v>3.5868000000000002</v>
      </c>
      <c r="AD281" s="37">
        <v>3.3372000000000002</v>
      </c>
      <c r="AE281" s="37">
        <v>0.24959999999999999</v>
      </c>
      <c r="AF281" s="39"/>
      <c r="AG281" s="39"/>
      <c r="AH281" s="13">
        <f t="shared" si="139"/>
        <v>0.87568128000000001</v>
      </c>
      <c r="AI281" s="13">
        <f t="shared" si="140"/>
        <v>4.8522240000000008E-2</v>
      </c>
      <c r="AJ281" s="37">
        <v>5.8135000000000003</v>
      </c>
      <c r="AK281" s="37">
        <v>5.2600000000000001E-2</v>
      </c>
      <c r="AL281" s="37">
        <v>5.7609000000000004</v>
      </c>
      <c r="AM281" s="39"/>
      <c r="AN281" s="39"/>
      <c r="AO281" s="13">
        <f t="shared" si="141"/>
        <v>1.3802239999999999E-2</v>
      </c>
      <c r="AP281" s="13">
        <f t="shared" si="142"/>
        <v>1.1199189600000001</v>
      </c>
      <c r="AQ281" s="79">
        <v>64469</v>
      </c>
      <c r="AR281" s="123">
        <f t="shared" si="132"/>
        <v>0</v>
      </c>
      <c r="AS281" s="128">
        <v>550</v>
      </c>
      <c r="AT281" s="129">
        <v>14.2</v>
      </c>
      <c r="AU281" s="129">
        <v>14</v>
      </c>
    </row>
    <row r="282" spans="1:47" x14ac:dyDescent="0.25">
      <c r="A282" s="1">
        <v>44462</v>
      </c>
      <c r="B282" s="39">
        <v>-0.94556269999999998</v>
      </c>
      <c r="C282" s="39">
        <v>7.6127259</v>
      </c>
      <c r="D282" s="39">
        <v>1.5750287999999999</v>
      </c>
      <c r="E282" s="39">
        <v>1.6111359999999999</v>
      </c>
      <c r="F282" s="39">
        <v>3.1861647999999998</v>
      </c>
      <c r="G282" s="39">
        <v>0</v>
      </c>
      <c r="H282" s="39">
        <v>4.1317275000000002</v>
      </c>
      <c r="I282" s="39">
        <v>4.1317275000000002</v>
      </c>
      <c r="J282" s="39">
        <v>0</v>
      </c>
      <c r="K282" s="39">
        <v>3.4809983999999998</v>
      </c>
      <c r="L282" s="39">
        <v>3.4809983999999998</v>
      </c>
      <c r="M282" s="3">
        <v>8102</v>
      </c>
      <c r="N282" s="3">
        <v>6140</v>
      </c>
      <c r="O282" s="3">
        <v>14242</v>
      </c>
      <c r="P282" s="3">
        <v>0</v>
      </c>
      <c r="Q282" s="3">
        <v>69675</v>
      </c>
      <c r="R282" s="3">
        <v>69675</v>
      </c>
      <c r="S282" s="3">
        <v>0</v>
      </c>
      <c r="T282" s="3">
        <v>13266</v>
      </c>
      <c r="U282" s="3">
        <v>13266</v>
      </c>
      <c r="X282" s="89">
        <f t="shared" si="137"/>
        <v>-0.94556270000000042</v>
      </c>
      <c r="Y282" s="55"/>
      <c r="Z282" s="89">
        <f t="shared" si="138"/>
        <v>7.6127259</v>
      </c>
      <c r="AC282" s="37">
        <v>3.3668999999999998</v>
      </c>
      <c r="AD282" s="37">
        <v>3.1789999999999998</v>
      </c>
      <c r="AE282" s="37">
        <v>0.18790000000000001</v>
      </c>
      <c r="AF282" s="39"/>
      <c r="AG282" s="39"/>
      <c r="AH282" s="13">
        <f t="shared" si="139"/>
        <v>0.83416959999999984</v>
      </c>
      <c r="AI282" s="13">
        <f t="shared" si="140"/>
        <v>3.6527759999999999E-2</v>
      </c>
      <c r="AJ282" s="37">
        <v>0.32179999999999997</v>
      </c>
      <c r="AK282" s="37">
        <v>5.3400000000000003E-2</v>
      </c>
      <c r="AL282" s="37">
        <v>0.26840000000000003</v>
      </c>
      <c r="AM282" s="39"/>
      <c r="AN282" s="39"/>
      <c r="AO282" s="13">
        <f t="shared" si="141"/>
        <v>1.4012160000000001E-2</v>
      </c>
      <c r="AP282" s="13">
        <f t="shared" si="142"/>
        <v>5.2176960000000008E-2</v>
      </c>
      <c r="AQ282" s="79">
        <v>64576</v>
      </c>
      <c r="AR282" s="123">
        <f t="shared" si="132"/>
        <v>107</v>
      </c>
      <c r="AS282" s="128">
        <v>443</v>
      </c>
      <c r="AT282" s="129">
        <v>13.5</v>
      </c>
      <c r="AU282" s="129">
        <v>3.2</v>
      </c>
    </row>
    <row r="283" spans="1:47" x14ac:dyDescent="0.25">
      <c r="A283" s="1">
        <v>44463</v>
      </c>
      <c r="B283" s="39">
        <v>-0.78291010000000005</v>
      </c>
      <c r="C283" s="39">
        <v>6.8887476999999997</v>
      </c>
      <c r="D283" s="39">
        <v>1.6801991999999999</v>
      </c>
      <c r="E283" s="39">
        <v>1.1710912</v>
      </c>
      <c r="F283" s="39">
        <v>2.8512903999999999</v>
      </c>
      <c r="G283" s="39">
        <v>0</v>
      </c>
      <c r="H283" s="39">
        <v>3.6342004999999999</v>
      </c>
      <c r="I283" s="39">
        <v>3.6342004999999999</v>
      </c>
      <c r="J283" s="39">
        <v>0</v>
      </c>
      <c r="K283" s="39">
        <v>3.2545472000000002</v>
      </c>
      <c r="L283" s="39">
        <v>3.2545472000000002</v>
      </c>
      <c r="M283" s="3">
        <v>8643</v>
      </c>
      <c r="N283" s="3">
        <v>4463</v>
      </c>
      <c r="O283" s="3">
        <v>13106</v>
      </c>
      <c r="P283" s="3">
        <v>0</v>
      </c>
      <c r="Q283" s="3">
        <v>61285</v>
      </c>
      <c r="R283" s="3">
        <v>61285</v>
      </c>
      <c r="S283" s="3">
        <v>0</v>
      </c>
      <c r="T283" s="3">
        <v>12403</v>
      </c>
      <c r="U283" s="3">
        <v>12403</v>
      </c>
      <c r="X283" s="89">
        <f t="shared" si="137"/>
        <v>-0.78291010000000005</v>
      </c>
      <c r="Y283" s="55"/>
      <c r="Z283" s="89">
        <f t="shared" si="138"/>
        <v>6.8887476999999997</v>
      </c>
      <c r="AC283" s="37">
        <v>0.3987</v>
      </c>
      <c r="AD283" s="37">
        <v>0.2152</v>
      </c>
      <c r="AE283" s="37">
        <v>0.1835</v>
      </c>
      <c r="AF283" s="39"/>
      <c r="AG283" s="39"/>
      <c r="AH283" s="13">
        <f t="shared" si="139"/>
        <v>5.6468479999999995E-2</v>
      </c>
      <c r="AI283" s="13">
        <f t="shared" si="140"/>
        <v>3.56724E-2</v>
      </c>
      <c r="AJ283" s="37">
        <v>3.4275000000000002</v>
      </c>
      <c r="AK283" s="37">
        <v>2.5701000000000001</v>
      </c>
      <c r="AL283" s="37">
        <v>0.85740000000000005</v>
      </c>
      <c r="AM283" s="39"/>
      <c r="AN283" s="39"/>
      <c r="AO283" s="13">
        <f t="shared" si="141"/>
        <v>0.67439424000000003</v>
      </c>
      <c r="AP283" s="13">
        <f t="shared" si="142"/>
        <v>0.16667856</v>
      </c>
      <c r="AQ283" s="79">
        <v>64598</v>
      </c>
      <c r="AR283" s="123">
        <f t="shared" si="132"/>
        <v>22</v>
      </c>
      <c r="AS283" s="128">
        <v>387</v>
      </c>
      <c r="AT283" s="129">
        <v>13.8</v>
      </c>
      <c r="AU283" s="129">
        <v>1.8</v>
      </c>
    </row>
    <row r="284" spans="1:47" x14ac:dyDescent="0.25">
      <c r="A284" s="1">
        <v>44464</v>
      </c>
      <c r="B284" s="39">
        <v>0.89907210000000004</v>
      </c>
      <c r="C284" s="39">
        <v>12.0841879</v>
      </c>
      <c r="D284" s="39">
        <v>1.90998</v>
      </c>
      <c r="E284" s="39">
        <v>1.0939456000000001</v>
      </c>
      <c r="F284" s="39">
        <v>3.0039256000000001</v>
      </c>
      <c r="G284" s="39">
        <v>0</v>
      </c>
      <c r="H284" s="39">
        <v>2.1048534999999999</v>
      </c>
      <c r="I284" s="39">
        <v>2.1048534999999999</v>
      </c>
      <c r="J284" s="39">
        <v>0</v>
      </c>
      <c r="K284" s="39">
        <v>9.9793344000000008</v>
      </c>
      <c r="L284" s="39">
        <v>9.9793344000000008</v>
      </c>
      <c r="M284" s="3">
        <v>9825</v>
      </c>
      <c r="N284" s="3">
        <v>4169</v>
      </c>
      <c r="O284" s="3">
        <v>13994</v>
      </c>
      <c r="P284" s="3">
        <v>0</v>
      </c>
      <c r="Q284" s="3">
        <v>35495</v>
      </c>
      <c r="R284" s="3">
        <v>35495</v>
      </c>
      <c r="S284" s="3">
        <v>0</v>
      </c>
      <c r="T284" s="3">
        <v>38031</v>
      </c>
      <c r="U284" s="3">
        <v>38031</v>
      </c>
      <c r="X284" s="89">
        <f t="shared" si="137"/>
        <v>0.89907210000000015</v>
      </c>
      <c r="Y284" s="55"/>
      <c r="Z284" s="89">
        <f t="shared" si="138"/>
        <v>12.0841879</v>
      </c>
      <c r="AC284" s="37">
        <v>2.6920000000000002</v>
      </c>
      <c r="AD284" s="37">
        <v>0.13420000000000001</v>
      </c>
      <c r="AE284" s="37">
        <v>2.5577999999999999</v>
      </c>
      <c r="AF284" s="39"/>
      <c r="AG284" s="39"/>
      <c r="AH284" s="13">
        <f t="shared" si="139"/>
        <v>3.5214080000000002E-2</v>
      </c>
      <c r="AI284" s="13">
        <f t="shared" si="140"/>
        <v>0.49723632000000001</v>
      </c>
      <c r="AJ284" s="37">
        <v>27.8795</v>
      </c>
      <c r="AK284" s="37">
        <v>27.842400000000001</v>
      </c>
      <c r="AL284" s="37">
        <v>3.7100000000000001E-2</v>
      </c>
      <c r="AM284" s="39"/>
      <c r="AN284" s="39"/>
      <c r="AO284" s="13">
        <f t="shared" si="141"/>
        <v>7.3058457599999995</v>
      </c>
      <c r="AP284" s="13">
        <f t="shared" si="142"/>
        <v>7.2122400000000008E-3</v>
      </c>
      <c r="AQ284" s="79">
        <v>64765</v>
      </c>
      <c r="AR284" s="123">
        <f t="shared" si="132"/>
        <v>167</v>
      </c>
      <c r="AS284" s="130">
        <v>373</v>
      </c>
      <c r="AT284" s="131">
        <v>15.8</v>
      </c>
      <c r="AU284" s="131">
        <v>2.5</v>
      </c>
    </row>
    <row r="285" spans="1:47" x14ac:dyDescent="0.25">
      <c r="A285" s="1">
        <v>44465</v>
      </c>
      <c r="B285" s="39">
        <v>1.2213388999999999</v>
      </c>
      <c r="C285" s="39">
        <v>7.0406323000000004</v>
      </c>
      <c r="D285" s="39">
        <v>1.6967232000000001</v>
      </c>
      <c r="E285" s="39">
        <v>1.3920319999999999</v>
      </c>
      <c r="F285" s="39">
        <v>3.0887552</v>
      </c>
      <c r="G285" s="39">
        <v>0</v>
      </c>
      <c r="H285" s="39">
        <v>1.8674162999999999</v>
      </c>
      <c r="I285" s="39">
        <v>1.8674162999999999</v>
      </c>
      <c r="J285" s="39">
        <v>0</v>
      </c>
      <c r="K285" s="39">
        <v>5.173216</v>
      </c>
      <c r="L285" s="39">
        <v>5.173216</v>
      </c>
      <c r="M285" s="3">
        <v>8728</v>
      </c>
      <c r="N285" s="3">
        <v>5305</v>
      </c>
      <c r="O285" s="3">
        <v>14033</v>
      </c>
      <c r="P285" s="3">
        <v>0</v>
      </c>
      <c r="Q285" s="3">
        <v>31491</v>
      </c>
      <c r="R285" s="3">
        <v>31491</v>
      </c>
      <c r="S285" s="3">
        <v>0</v>
      </c>
      <c r="T285" s="3">
        <v>19715</v>
      </c>
      <c r="U285" s="3">
        <v>19715</v>
      </c>
      <c r="X285" s="89">
        <f t="shared" si="137"/>
        <v>1.2213389000000001</v>
      </c>
      <c r="Y285" s="55"/>
      <c r="Z285" s="89">
        <f t="shared" si="138"/>
        <v>7.0406323000000004</v>
      </c>
      <c r="AC285" s="37">
        <v>3.2549000000000001</v>
      </c>
      <c r="AD285" s="37">
        <v>3.0962999999999998</v>
      </c>
      <c r="AE285" s="37">
        <v>0.15859999999999999</v>
      </c>
      <c r="AF285" s="39"/>
      <c r="AG285" s="39"/>
      <c r="AH285" s="13">
        <f t="shared" si="139"/>
        <v>0.81246911999999993</v>
      </c>
      <c r="AI285" s="13">
        <f t="shared" si="140"/>
        <v>3.0831840000000003E-2</v>
      </c>
      <c r="AJ285" s="37">
        <v>8.7800000000000003E-2</v>
      </c>
      <c r="AK285" s="37">
        <v>5.16E-2</v>
      </c>
      <c r="AL285" s="37">
        <v>3.6200000000000003E-2</v>
      </c>
      <c r="AM285" s="39"/>
      <c r="AN285" s="39"/>
      <c r="AO285" s="13">
        <f t="shared" si="141"/>
        <v>1.3539839999999999E-2</v>
      </c>
      <c r="AP285" s="13">
        <f t="shared" si="142"/>
        <v>7.0372800000000017E-3</v>
      </c>
      <c r="AQ285" s="79">
        <v>64765</v>
      </c>
      <c r="AR285" s="123">
        <f t="shared" si="132"/>
        <v>0</v>
      </c>
      <c r="AS285" s="130">
        <v>217</v>
      </c>
      <c r="AT285" s="131">
        <v>16.5</v>
      </c>
      <c r="AU285" s="131">
        <v>5.4</v>
      </c>
    </row>
    <row r="286" spans="1:47" x14ac:dyDescent="0.25">
      <c r="A286" s="1">
        <v>44466</v>
      </c>
      <c r="B286" s="39">
        <v>1.4680072</v>
      </c>
      <c r="C286" s="39">
        <v>8.7276264000000001</v>
      </c>
      <c r="D286" s="39">
        <v>2.7033263999999999</v>
      </c>
      <c r="E286" s="39">
        <v>1.4920064</v>
      </c>
      <c r="F286" s="39">
        <v>4.1953328000000001</v>
      </c>
      <c r="G286" s="39">
        <v>0</v>
      </c>
      <c r="H286" s="39">
        <v>2.7273255999999999</v>
      </c>
      <c r="I286" s="39">
        <v>2.7273255999999999</v>
      </c>
      <c r="J286" s="39">
        <v>0</v>
      </c>
      <c r="K286" s="39">
        <v>6.0003007999999998</v>
      </c>
      <c r="L286" s="39">
        <v>6.0003007999999998</v>
      </c>
      <c r="M286" s="3">
        <v>13906</v>
      </c>
      <c r="N286" s="3">
        <v>5686</v>
      </c>
      <c r="O286" s="3">
        <v>19592</v>
      </c>
      <c r="P286" s="3">
        <v>0</v>
      </c>
      <c r="Q286" s="3">
        <v>45992</v>
      </c>
      <c r="R286" s="3">
        <v>45992</v>
      </c>
      <c r="S286" s="3">
        <v>0</v>
      </c>
      <c r="T286" s="3">
        <v>22867</v>
      </c>
      <c r="U286" s="3">
        <v>22867</v>
      </c>
      <c r="X286" s="89">
        <f t="shared" si="137"/>
        <v>1.4680072000000002</v>
      </c>
      <c r="Y286" s="55"/>
      <c r="Z286" s="89">
        <f t="shared" si="138"/>
        <v>8.7276264000000001</v>
      </c>
      <c r="AC286" s="37">
        <v>5.0430000000000001</v>
      </c>
      <c r="AD286" s="37">
        <v>0.13439999999999999</v>
      </c>
      <c r="AE286" s="37">
        <v>4.9085999999999999</v>
      </c>
      <c r="AF286" s="39"/>
      <c r="AG286" s="39"/>
      <c r="AH286" s="13">
        <f t="shared" si="139"/>
        <v>3.5266559999999995E-2</v>
      </c>
      <c r="AI286" s="13">
        <f t="shared" si="140"/>
        <v>0.95423184000000005</v>
      </c>
      <c r="AJ286" s="37">
        <v>13.686199999999999</v>
      </c>
      <c r="AK286" s="37">
        <v>12.6671</v>
      </c>
      <c r="AL286" s="37">
        <v>1.0190999999999999</v>
      </c>
      <c r="AM286" s="39"/>
      <c r="AN286" s="39"/>
      <c r="AO286" s="13">
        <f t="shared" si="141"/>
        <v>3.3238470399999995</v>
      </c>
      <c r="AP286" s="13">
        <f t="shared" si="142"/>
        <v>0.19811303999999999</v>
      </c>
      <c r="AQ286" s="79">
        <v>64817</v>
      </c>
      <c r="AR286" s="123">
        <f t="shared" si="132"/>
        <v>52</v>
      </c>
      <c r="AS286" s="128">
        <v>395</v>
      </c>
      <c r="AT286" s="129">
        <v>15.8</v>
      </c>
      <c r="AU286" s="129">
        <v>5.8</v>
      </c>
    </row>
    <row r="287" spans="1:47" x14ac:dyDescent="0.25">
      <c r="A287" s="1">
        <v>44467</v>
      </c>
      <c r="B287" s="39">
        <v>-0.19397710000000001</v>
      </c>
      <c r="C287" s="39">
        <v>6.8979315000000003</v>
      </c>
      <c r="D287" s="39">
        <v>1.4270904</v>
      </c>
      <c r="E287" s="39">
        <v>1.9921408</v>
      </c>
      <c r="F287" s="39">
        <v>3.4192312</v>
      </c>
      <c r="G287" s="39">
        <v>0</v>
      </c>
      <c r="H287" s="39">
        <v>3.6132083000000002</v>
      </c>
      <c r="I287" s="39">
        <v>3.6132083000000002</v>
      </c>
      <c r="J287" s="39">
        <v>0</v>
      </c>
      <c r="K287" s="39">
        <v>3.2847232000000002</v>
      </c>
      <c r="L287" s="39">
        <v>3.2847232000000002</v>
      </c>
      <c r="M287" s="3">
        <v>7341</v>
      </c>
      <c r="N287" s="3">
        <v>7592</v>
      </c>
      <c r="O287" s="3">
        <v>14933</v>
      </c>
      <c r="P287" s="3">
        <v>0</v>
      </c>
      <c r="Q287" s="3">
        <v>60931</v>
      </c>
      <c r="R287" s="3">
        <v>60931</v>
      </c>
      <c r="S287" s="3">
        <v>0</v>
      </c>
      <c r="T287" s="3">
        <v>12518</v>
      </c>
      <c r="U287" s="3">
        <v>12518</v>
      </c>
      <c r="X287" s="89">
        <f t="shared" si="137"/>
        <v>-0.19397710000000012</v>
      </c>
      <c r="Y287" s="55"/>
      <c r="Z287" s="89">
        <f t="shared" si="138"/>
        <v>6.8979315000000003</v>
      </c>
      <c r="AC287" s="37">
        <v>6.9618000000000002</v>
      </c>
      <c r="AD287" s="37">
        <v>6.6037999999999997</v>
      </c>
      <c r="AE287" s="37">
        <v>0.35799999999999998</v>
      </c>
      <c r="AF287" s="39"/>
      <c r="AG287" s="39"/>
      <c r="AH287" s="13">
        <f t="shared" si="139"/>
        <v>1.7328371199999999</v>
      </c>
      <c r="AI287" s="13">
        <f t="shared" si="140"/>
        <v>6.959520000000001E-2</v>
      </c>
      <c r="AJ287" s="37">
        <v>1.2434000000000001</v>
      </c>
      <c r="AK287" s="37">
        <v>5.1999999999999998E-2</v>
      </c>
      <c r="AL287" s="37">
        <v>1.1914</v>
      </c>
      <c r="AM287" s="39"/>
      <c r="AN287" s="39"/>
      <c r="AO287" s="13">
        <f t="shared" si="141"/>
        <v>1.3644799999999999E-2</v>
      </c>
      <c r="AP287" s="13">
        <f t="shared" si="142"/>
        <v>0.23160816000000001</v>
      </c>
      <c r="AQ287" s="79">
        <v>64849</v>
      </c>
      <c r="AR287" s="123">
        <f t="shared" si="132"/>
        <v>32</v>
      </c>
      <c r="AS287" s="128">
        <v>487</v>
      </c>
      <c r="AT287" s="129">
        <v>15.2</v>
      </c>
      <c r="AU287" s="129">
        <v>9</v>
      </c>
    </row>
    <row r="288" spans="1:47" x14ac:dyDescent="0.25">
      <c r="A288" s="1">
        <v>44468</v>
      </c>
      <c r="B288" s="39">
        <v>0.21559800000000001</v>
      </c>
      <c r="C288" s="39">
        <v>6.0150059999999996</v>
      </c>
      <c r="D288" s="39">
        <v>1.680588</v>
      </c>
      <c r="E288" s="39">
        <v>2.1582400000000002</v>
      </c>
      <c r="F288" s="39">
        <v>3.8388279999999999</v>
      </c>
      <c r="G288" s="39">
        <v>0</v>
      </c>
      <c r="H288" s="39">
        <v>3.62323</v>
      </c>
      <c r="I288" s="39">
        <v>3.62323</v>
      </c>
      <c r="J288" s="39">
        <v>0</v>
      </c>
      <c r="K288" s="39">
        <v>2.3917760000000001</v>
      </c>
      <c r="L288" s="39">
        <v>2.3917760000000001</v>
      </c>
      <c r="M288" s="3">
        <v>8645</v>
      </c>
      <c r="N288" s="3">
        <v>8225</v>
      </c>
      <c r="O288" s="3">
        <v>16870</v>
      </c>
      <c r="P288" s="3">
        <v>0</v>
      </c>
      <c r="Q288" s="3">
        <v>61100</v>
      </c>
      <c r="R288" s="3">
        <v>61100</v>
      </c>
      <c r="S288" s="3">
        <v>0</v>
      </c>
      <c r="T288" s="3">
        <v>9115</v>
      </c>
      <c r="U288" s="3">
        <v>9115</v>
      </c>
      <c r="X288" s="89">
        <f t="shared" si="137"/>
        <v>0.21559799999999996</v>
      </c>
      <c r="Y288" s="55"/>
      <c r="Z288" s="89">
        <f t="shared" si="138"/>
        <v>6.0150059999999996</v>
      </c>
      <c r="AC288" s="37">
        <v>6.8117999999999999</v>
      </c>
      <c r="AD288" s="37">
        <v>6.4984000000000002</v>
      </c>
      <c r="AE288" s="37">
        <v>0.31340000000000001</v>
      </c>
      <c r="AF288" s="39"/>
      <c r="AG288" s="39"/>
      <c r="AH288" s="13">
        <f t="shared" si="139"/>
        <v>1.7051801599999998</v>
      </c>
      <c r="AI288" s="13">
        <f t="shared" si="140"/>
        <v>6.0924960000000007E-2</v>
      </c>
      <c r="AJ288" s="37">
        <v>0.55330000000000001</v>
      </c>
      <c r="AK288" s="37">
        <v>5.4199999999999998E-2</v>
      </c>
      <c r="AL288" s="37">
        <v>0.49909999999999999</v>
      </c>
      <c r="AM288" s="39"/>
      <c r="AN288" s="39"/>
      <c r="AO288" s="13">
        <f t="shared" si="141"/>
        <v>1.422208E-2</v>
      </c>
      <c r="AP288" s="13">
        <f t="shared" si="142"/>
        <v>9.7025040000000007E-2</v>
      </c>
      <c r="AQ288" s="79">
        <v>64874</v>
      </c>
      <c r="AR288" s="123">
        <f t="shared" si="132"/>
        <v>25</v>
      </c>
      <c r="AS288" s="128">
        <v>431</v>
      </c>
      <c r="AT288" s="129">
        <v>15.4</v>
      </c>
      <c r="AU288" s="129">
        <v>15.1</v>
      </c>
    </row>
    <row r="289" spans="1:47" ht="15.75" thickBot="1" x14ac:dyDescent="0.3">
      <c r="A289" s="10">
        <v>44469</v>
      </c>
      <c r="B289" s="25">
        <v>-0.71413680000000002</v>
      </c>
      <c r="C289" s="25">
        <v>7.1818704000000002</v>
      </c>
      <c r="D289" s="25">
        <v>1.7295768</v>
      </c>
      <c r="E289" s="25">
        <v>1.9331008000000001</v>
      </c>
      <c r="F289" s="25">
        <v>3.6626775999999999</v>
      </c>
      <c r="G289" s="25">
        <v>0</v>
      </c>
      <c r="H289" s="25">
        <v>4.3768143999999998</v>
      </c>
      <c r="I289" s="25">
        <v>4.3768143999999998</v>
      </c>
      <c r="J289" s="25">
        <v>0</v>
      </c>
      <c r="K289" s="25">
        <v>2.805056</v>
      </c>
      <c r="L289" s="25">
        <v>2.805056</v>
      </c>
      <c r="M289" s="11">
        <v>8897</v>
      </c>
      <c r="N289" s="11">
        <v>7367</v>
      </c>
      <c r="O289" s="11">
        <v>16264</v>
      </c>
      <c r="P289" s="11">
        <v>0</v>
      </c>
      <c r="Q289" s="11">
        <v>73808</v>
      </c>
      <c r="R289" s="11">
        <v>73808</v>
      </c>
      <c r="S289" s="11">
        <v>0</v>
      </c>
      <c r="T289" s="11">
        <v>10690</v>
      </c>
      <c r="U289" s="11">
        <v>10690</v>
      </c>
      <c r="V289" s="4"/>
      <c r="W289" s="4"/>
      <c r="X289" s="87">
        <f t="shared" si="137"/>
        <v>-0.7141367999999999</v>
      </c>
      <c r="Y289" s="4"/>
      <c r="Z289" s="87">
        <f t="shared" si="138"/>
        <v>7.1818703999999993</v>
      </c>
      <c r="AA289" s="4"/>
      <c r="AB289" s="4"/>
      <c r="AC289" s="38">
        <v>8.4261999999999997</v>
      </c>
      <c r="AD289" s="38">
        <v>8.1151999999999997</v>
      </c>
      <c r="AE289" s="38">
        <v>0.311</v>
      </c>
      <c r="AF289" s="25"/>
      <c r="AG289" s="25"/>
      <c r="AH289" s="25">
        <f t="shared" si="139"/>
        <v>2.1294284799999996</v>
      </c>
      <c r="AI289" s="25">
        <f t="shared" si="140"/>
        <v>6.0458400000000002E-2</v>
      </c>
      <c r="AJ289" s="38">
        <v>2.1026199999999999</v>
      </c>
      <c r="AK289" s="38">
        <v>5.3960000000000001E-2</v>
      </c>
      <c r="AL289" s="38">
        <v>2.0486599999999999</v>
      </c>
      <c r="AM289" s="25"/>
      <c r="AN289" s="25"/>
      <c r="AO289" s="25">
        <f t="shared" si="141"/>
        <v>1.4159104E-2</v>
      </c>
      <c r="AP289" s="25">
        <f t="shared" si="142"/>
        <v>0.39825950400000004</v>
      </c>
      <c r="AQ289" s="86">
        <v>64917</v>
      </c>
      <c r="AR289" s="124">
        <f t="shared" si="132"/>
        <v>43</v>
      </c>
      <c r="AS289" s="128">
        <v>626</v>
      </c>
      <c r="AT289" s="129">
        <v>11.6</v>
      </c>
      <c r="AU289" s="129">
        <v>6.1</v>
      </c>
    </row>
    <row r="290" spans="1:47" x14ac:dyDescent="0.25">
      <c r="A290" s="1">
        <v>44470</v>
      </c>
      <c r="B290" s="39">
        <v>-0.40529900000000002</v>
      </c>
      <c r="C290" s="39">
        <v>8.9352710000000002</v>
      </c>
      <c r="D290" s="39">
        <v>2.0985480000000001</v>
      </c>
      <c r="E290" s="39">
        <v>0.86854399999999998</v>
      </c>
      <c r="F290" s="39">
        <v>2.9670920000000001</v>
      </c>
      <c r="G290" s="39">
        <v>0</v>
      </c>
      <c r="H290" s="39">
        <v>3.3723909999999999</v>
      </c>
      <c r="I290" s="39">
        <v>3.3723909999999999</v>
      </c>
      <c r="J290" s="39">
        <v>0</v>
      </c>
      <c r="K290" s="39">
        <v>5.5628799999999998</v>
      </c>
      <c r="L290" s="39">
        <v>5.5628799999999998</v>
      </c>
      <c r="M290" s="3">
        <v>10795</v>
      </c>
      <c r="N290" s="3">
        <v>3310</v>
      </c>
      <c r="O290" s="3">
        <v>14105</v>
      </c>
      <c r="P290" s="3">
        <v>0</v>
      </c>
      <c r="Q290" s="3">
        <v>56870</v>
      </c>
      <c r="R290" s="3">
        <v>56870</v>
      </c>
      <c r="S290" s="3">
        <v>0</v>
      </c>
      <c r="T290" s="3">
        <v>21200</v>
      </c>
      <c r="U290" s="3">
        <v>21200</v>
      </c>
      <c r="X290" s="89">
        <f t="shared" si="137"/>
        <v>-0.40529899999999985</v>
      </c>
      <c r="Y290" s="55"/>
      <c r="Z290" s="89">
        <f t="shared" si="138"/>
        <v>8.9352710000000002</v>
      </c>
      <c r="AC290" s="37">
        <v>8.9282000000000004</v>
      </c>
      <c r="AD290" s="37">
        <v>8.5297999999999998</v>
      </c>
      <c r="AE290" s="37">
        <v>0.39839999999999998</v>
      </c>
      <c r="AF290" s="39"/>
      <c r="AG290" s="39"/>
      <c r="AH290" s="13">
        <f t="shared" si="139"/>
        <v>2.2382195199999999</v>
      </c>
      <c r="AI290" s="13">
        <f t="shared" si="140"/>
        <v>7.7448959999999997E-2</v>
      </c>
      <c r="AJ290" s="37">
        <v>11.8116</v>
      </c>
      <c r="AK290" s="37">
        <v>11.774900000000001</v>
      </c>
      <c r="AL290" s="37">
        <v>3.6700000000000003E-2</v>
      </c>
      <c r="AM290" s="39"/>
      <c r="AN290" s="39"/>
      <c r="AO290" s="13">
        <f t="shared" si="141"/>
        <v>3.0897337599999997</v>
      </c>
      <c r="AP290" s="13">
        <f t="shared" si="142"/>
        <v>7.1344800000000012E-3</v>
      </c>
      <c r="AQ290" s="79">
        <v>64951</v>
      </c>
      <c r="AR290" s="123">
        <f t="shared" si="132"/>
        <v>34</v>
      </c>
      <c r="AS290" s="128">
        <v>559</v>
      </c>
      <c r="AT290" s="129">
        <v>11.4</v>
      </c>
      <c r="AU290" s="129">
        <v>1.4</v>
      </c>
    </row>
    <row r="291" spans="1:47" x14ac:dyDescent="0.25">
      <c r="A291" s="1">
        <v>44471</v>
      </c>
      <c r="B291" s="39">
        <v>-0.6369013</v>
      </c>
      <c r="C291" s="39">
        <v>8.8567437000000009</v>
      </c>
      <c r="D291" s="39">
        <v>1.3205591999999999</v>
      </c>
      <c r="E291" s="39">
        <v>1.256896</v>
      </c>
      <c r="F291" s="39">
        <v>2.5774552000000002</v>
      </c>
      <c r="G291" s="39">
        <v>0</v>
      </c>
      <c r="H291" s="39">
        <v>3.2143565000000001</v>
      </c>
      <c r="I291" s="39">
        <v>3.2143565000000001</v>
      </c>
      <c r="J291" s="39">
        <v>0</v>
      </c>
      <c r="K291" s="39">
        <v>5.6423871999999999</v>
      </c>
      <c r="L291" s="39">
        <v>5.6423871999999999</v>
      </c>
      <c r="M291" s="3">
        <v>6793</v>
      </c>
      <c r="N291" s="3">
        <v>4790</v>
      </c>
      <c r="O291" s="3">
        <v>11583</v>
      </c>
      <c r="P291" s="3">
        <v>0</v>
      </c>
      <c r="Q291" s="3">
        <v>54205</v>
      </c>
      <c r="R291" s="3">
        <v>54205</v>
      </c>
      <c r="S291" s="3">
        <v>0</v>
      </c>
      <c r="T291" s="3">
        <v>21503</v>
      </c>
      <c r="U291" s="3">
        <v>21503</v>
      </c>
      <c r="X291" s="89">
        <f t="shared" si="137"/>
        <v>-0.63690129999999989</v>
      </c>
      <c r="Y291" s="55"/>
      <c r="Z291" s="89">
        <f t="shared" si="138"/>
        <v>8.8567436999999991</v>
      </c>
      <c r="AC291" s="37">
        <v>2.3344</v>
      </c>
      <c r="AD291" s="37">
        <v>0.30940000000000001</v>
      </c>
      <c r="AE291" s="37">
        <v>2.0249999999999999</v>
      </c>
      <c r="AF291" s="39"/>
      <c r="AG291" s="39"/>
      <c r="AH291" s="13">
        <f t="shared" si="139"/>
        <v>8.1186559999999991E-2</v>
      </c>
      <c r="AI291" s="13">
        <f t="shared" si="140"/>
        <v>0.39366000000000001</v>
      </c>
      <c r="AJ291" s="37">
        <v>9.9930000000000003</v>
      </c>
      <c r="AK291" s="37">
        <v>9.9560999999999993</v>
      </c>
      <c r="AL291" s="37">
        <v>3.6900000000000002E-2</v>
      </c>
      <c r="AM291" s="39"/>
      <c r="AN291" s="39"/>
      <c r="AO291" s="13">
        <f t="shared" si="141"/>
        <v>2.6124806399999994</v>
      </c>
      <c r="AP291" s="13">
        <f t="shared" si="142"/>
        <v>7.173360000000001E-3</v>
      </c>
      <c r="AQ291" s="79">
        <v>65008</v>
      </c>
      <c r="AR291" s="123">
        <f t="shared" si="132"/>
        <v>57</v>
      </c>
      <c r="AS291" s="130">
        <v>480</v>
      </c>
      <c r="AT291" s="131">
        <v>15.1</v>
      </c>
      <c r="AU291" s="131">
        <v>4</v>
      </c>
    </row>
    <row r="292" spans="1:47" x14ac:dyDescent="0.25">
      <c r="A292" s="1">
        <v>44472</v>
      </c>
      <c r="B292" s="39">
        <v>4.5687144999999996</v>
      </c>
      <c r="C292" s="39">
        <v>4.6321846999999998</v>
      </c>
      <c r="D292" s="39">
        <v>2.8607904</v>
      </c>
      <c r="E292" s="39">
        <v>2.5318976000000002</v>
      </c>
      <c r="F292" s="39">
        <v>5.3926879999999997</v>
      </c>
      <c r="G292" s="39">
        <v>0</v>
      </c>
      <c r="H292" s="39">
        <v>0.82397350000000003</v>
      </c>
      <c r="I292" s="39">
        <v>0.82397350000000003</v>
      </c>
      <c r="J292" s="39">
        <v>0</v>
      </c>
      <c r="K292" s="39">
        <v>3.8082112000000001</v>
      </c>
      <c r="L292" s="39">
        <v>3.8082112000000001</v>
      </c>
      <c r="M292" s="3">
        <v>14716</v>
      </c>
      <c r="N292" s="3">
        <v>9649</v>
      </c>
      <c r="O292" s="3">
        <v>24365</v>
      </c>
      <c r="P292" s="3">
        <v>0</v>
      </c>
      <c r="Q292" s="3">
        <v>13895</v>
      </c>
      <c r="R292" s="3">
        <v>13895</v>
      </c>
      <c r="S292" s="3">
        <v>0</v>
      </c>
      <c r="T292" s="3">
        <v>14513</v>
      </c>
      <c r="U292" s="3">
        <v>14513</v>
      </c>
      <c r="X292" s="89">
        <f t="shared" si="137"/>
        <v>4.5687144999999996</v>
      </c>
      <c r="Y292" s="55"/>
      <c r="Z292" s="89">
        <f t="shared" si="138"/>
        <v>4.6321846999999998</v>
      </c>
      <c r="AC292" s="37">
        <v>13.234</v>
      </c>
      <c r="AD292" s="37">
        <v>4.5608000000000004</v>
      </c>
      <c r="AE292" s="37">
        <v>8.6731999999999996</v>
      </c>
      <c r="AF292" s="39"/>
      <c r="AG292" s="39"/>
      <c r="AH292" s="13">
        <f t="shared" si="139"/>
        <v>1.1967539199999999</v>
      </c>
      <c r="AI292" s="13">
        <f t="shared" si="140"/>
        <v>1.6860700800000001</v>
      </c>
      <c r="AJ292" s="37">
        <v>9.0800000000000006E-2</v>
      </c>
      <c r="AK292" s="37">
        <v>5.4100000000000002E-2</v>
      </c>
      <c r="AL292" s="37">
        <v>3.6700000000000003E-2</v>
      </c>
      <c r="AM292" s="39"/>
      <c r="AN292" s="39"/>
      <c r="AO292" s="13">
        <f t="shared" si="141"/>
        <v>1.419584E-2</v>
      </c>
      <c r="AP292" s="13">
        <f t="shared" si="142"/>
        <v>7.1344800000000012E-3</v>
      </c>
      <c r="AQ292" s="79">
        <v>65008</v>
      </c>
      <c r="AR292" s="123">
        <f t="shared" si="132"/>
        <v>0</v>
      </c>
      <c r="AS292" s="130">
        <v>11</v>
      </c>
      <c r="AT292" s="131">
        <v>14.5</v>
      </c>
      <c r="AU292" s="131">
        <v>5.8</v>
      </c>
    </row>
    <row r="293" spans="1:47" x14ac:dyDescent="0.25">
      <c r="A293" s="1">
        <v>44473</v>
      </c>
      <c r="B293" s="39">
        <v>3.6796139999999999</v>
      </c>
      <c r="C293" s="39">
        <v>2.8570196000000001</v>
      </c>
      <c r="D293" s="39">
        <v>2.2114943999999999</v>
      </c>
      <c r="E293" s="39">
        <v>2.0385856000000002</v>
      </c>
      <c r="F293" s="39">
        <v>4.2500799999999996</v>
      </c>
      <c r="G293" s="39">
        <v>0</v>
      </c>
      <c r="H293" s="39">
        <v>0.57046600000000003</v>
      </c>
      <c r="I293" s="39">
        <v>0.57046600000000003</v>
      </c>
      <c r="J293" s="39">
        <v>0</v>
      </c>
      <c r="K293" s="39">
        <v>2.2865536</v>
      </c>
      <c r="L293" s="39">
        <v>2.2865536</v>
      </c>
      <c r="M293" s="3">
        <v>11376</v>
      </c>
      <c r="N293" s="3">
        <v>7769</v>
      </c>
      <c r="O293" s="3">
        <v>19145</v>
      </c>
      <c r="P293" s="3">
        <v>0</v>
      </c>
      <c r="Q293" s="3">
        <v>9620</v>
      </c>
      <c r="R293" s="3">
        <v>9620</v>
      </c>
      <c r="S293" s="3">
        <v>0</v>
      </c>
      <c r="T293" s="3">
        <v>8714</v>
      </c>
      <c r="U293" s="3">
        <v>8714</v>
      </c>
      <c r="X293" s="89">
        <f t="shared" si="137"/>
        <v>3.6796139999999995</v>
      </c>
      <c r="Y293" s="55"/>
      <c r="Z293" s="89">
        <f t="shared" si="138"/>
        <v>2.8570196000000001</v>
      </c>
      <c r="AC293" s="37">
        <v>13.5928</v>
      </c>
      <c r="AD293" s="37">
        <v>7.8612000000000002</v>
      </c>
      <c r="AE293" s="37">
        <v>5.7316000000000003</v>
      </c>
      <c r="AF293" s="39"/>
      <c r="AG293" s="39"/>
      <c r="AH293" s="13">
        <f t="shared" si="139"/>
        <v>2.0627788799999998</v>
      </c>
      <c r="AI293" s="13">
        <f t="shared" si="140"/>
        <v>1.1142230400000002</v>
      </c>
      <c r="AJ293" s="37">
        <v>1.0953999999999999</v>
      </c>
      <c r="AK293" s="37">
        <v>5.4800000000000001E-2</v>
      </c>
      <c r="AL293" s="37">
        <v>1.0406</v>
      </c>
      <c r="AM293" s="39"/>
      <c r="AN293" s="39"/>
      <c r="AO293" s="13">
        <f t="shared" si="141"/>
        <v>1.437952E-2</v>
      </c>
      <c r="AP293" s="13">
        <f t="shared" si="142"/>
        <v>0.20229264</v>
      </c>
      <c r="AQ293" s="79">
        <v>65059</v>
      </c>
      <c r="AR293" s="123">
        <f t="shared" si="132"/>
        <v>51</v>
      </c>
      <c r="AS293" s="128">
        <v>0</v>
      </c>
      <c r="AT293" s="129">
        <v>11.4</v>
      </c>
      <c r="AU293" s="129">
        <v>2.5</v>
      </c>
    </row>
    <row r="294" spans="1:47" x14ac:dyDescent="0.25">
      <c r="A294" s="1">
        <v>44474</v>
      </c>
      <c r="B294" s="39">
        <v>1.7323854999999999</v>
      </c>
      <c r="C294" s="39">
        <v>4.9472857000000001</v>
      </c>
      <c r="D294" s="39">
        <v>1.5767784</v>
      </c>
      <c r="E294" s="39">
        <v>1.6134976000000001</v>
      </c>
      <c r="F294" s="39">
        <v>3.1902759999999999</v>
      </c>
      <c r="G294" s="39">
        <v>0</v>
      </c>
      <c r="H294" s="39">
        <v>1.4578905</v>
      </c>
      <c r="I294" s="39">
        <v>1.4578905</v>
      </c>
      <c r="J294" s="39">
        <v>0</v>
      </c>
      <c r="K294" s="39">
        <v>3.4893952000000001</v>
      </c>
      <c r="L294" s="39">
        <v>3.4893952000000001</v>
      </c>
      <c r="M294" s="3">
        <v>8111</v>
      </c>
      <c r="N294" s="3">
        <v>6149</v>
      </c>
      <c r="O294" s="3">
        <v>14260</v>
      </c>
      <c r="P294" s="3">
        <v>0</v>
      </c>
      <c r="Q294" s="3">
        <v>24585</v>
      </c>
      <c r="R294" s="3">
        <v>24585</v>
      </c>
      <c r="S294" s="3">
        <v>0</v>
      </c>
      <c r="T294" s="3">
        <v>13298</v>
      </c>
      <c r="U294" s="3">
        <v>13298</v>
      </c>
      <c r="X294" s="89">
        <f t="shared" si="137"/>
        <v>1.7323854999999999</v>
      </c>
      <c r="Y294" s="55"/>
      <c r="Z294" s="89">
        <f t="shared" si="138"/>
        <v>4.9472857000000001</v>
      </c>
      <c r="AC294" s="37">
        <v>11.7394</v>
      </c>
      <c r="AD294" s="37">
        <v>11.313800000000001</v>
      </c>
      <c r="AE294" s="37">
        <v>0.42559999999999998</v>
      </c>
      <c r="AF294" s="39"/>
      <c r="AG294" s="39"/>
      <c r="AH294" s="13">
        <f t="shared" si="139"/>
        <v>2.9687411199999998</v>
      </c>
      <c r="AI294" s="13">
        <f t="shared" si="140"/>
        <v>8.273664E-2</v>
      </c>
      <c r="AJ294" s="37">
        <v>1.1564000000000001</v>
      </c>
      <c r="AK294" s="37">
        <v>9.4700000000000006E-2</v>
      </c>
      <c r="AL294" s="37">
        <v>1.0617000000000001</v>
      </c>
      <c r="AM294" s="39"/>
      <c r="AN294" s="39"/>
      <c r="AO294" s="13">
        <f t="shared" si="141"/>
        <v>2.4849280000000001E-2</v>
      </c>
      <c r="AP294" s="13">
        <f t="shared" si="142"/>
        <v>0.20639448000000002</v>
      </c>
      <c r="AQ294" s="79">
        <v>65095</v>
      </c>
      <c r="AR294" s="123">
        <f t="shared" si="132"/>
        <v>36</v>
      </c>
      <c r="AS294" s="128">
        <v>125</v>
      </c>
      <c r="AT294" s="129">
        <v>12.8</v>
      </c>
      <c r="AU294" s="129">
        <v>11.2</v>
      </c>
    </row>
    <row r="295" spans="1:47" x14ac:dyDescent="0.25">
      <c r="A295" s="1">
        <v>44475</v>
      </c>
      <c r="B295" s="39">
        <v>0.88837259999999996</v>
      </c>
      <c r="C295" s="39">
        <v>4.9134786000000004</v>
      </c>
      <c r="D295" s="39">
        <v>1.3557456000000001</v>
      </c>
      <c r="E295" s="39">
        <v>2.339296</v>
      </c>
      <c r="F295" s="39">
        <v>3.6950416000000001</v>
      </c>
      <c r="G295" s="39">
        <v>0</v>
      </c>
      <c r="H295" s="39">
        <v>2.8066689999999999</v>
      </c>
      <c r="I295" s="39">
        <v>2.8066689999999999</v>
      </c>
      <c r="J295" s="39">
        <v>0</v>
      </c>
      <c r="K295" s="39">
        <v>2.1068096000000001</v>
      </c>
      <c r="L295" s="39">
        <v>2.1068096000000001</v>
      </c>
      <c r="M295" s="3">
        <v>6974</v>
      </c>
      <c r="N295" s="3">
        <v>8915</v>
      </c>
      <c r="O295" s="3">
        <v>15889</v>
      </c>
      <c r="P295" s="3">
        <v>0</v>
      </c>
      <c r="Q295" s="3">
        <v>47330</v>
      </c>
      <c r="R295" s="3">
        <v>47330</v>
      </c>
      <c r="S295" s="3">
        <v>0</v>
      </c>
      <c r="T295" s="3">
        <v>8029</v>
      </c>
      <c r="U295" s="3">
        <v>8029</v>
      </c>
      <c r="X295" s="89">
        <f t="shared" si="137"/>
        <v>0.88837260000000029</v>
      </c>
      <c r="Y295" s="55"/>
      <c r="Z295" s="89">
        <f t="shared" si="138"/>
        <v>4.9134785999999995</v>
      </c>
      <c r="AC295" s="37">
        <v>10.660600000000001</v>
      </c>
      <c r="AD295" s="37">
        <v>10.233000000000001</v>
      </c>
      <c r="AE295" s="37">
        <v>0.42759999999999998</v>
      </c>
      <c r="AF295" s="39"/>
      <c r="AG295" s="39"/>
      <c r="AH295" s="13">
        <f t="shared" si="139"/>
        <v>2.6851392000000001</v>
      </c>
      <c r="AI295" s="13">
        <f t="shared" si="140"/>
        <v>8.3125440000000009E-2</v>
      </c>
      <c r="AJ295" s="37">
        <v>0.29270000000000002</v>
      </c>
      <c r="AK295" s="37">
        <v>5.2999999999999999E-2</v>
      </c>
      <c r="AL295" s="37">
        <v>0.2397</v>
      </c>
      <c r="AM295" s="39"/>
      <c r="AN295" s="39"/>
      <c r="AO295" s="13">
        <f t="shared" si="141"/>
        <v>1.39072E-2</v>
      </c>
      <c r="AP295" s="13">
        <f t="shared" si="142"/>
        <v>4.6597680000000002E-2</v>
      </c>
      <c r="AQ295" s="79">
        <v>65121</v>
      </c>
      <c r="AR295" s="123">
        <f t="shared" si="132"/>
        <v>26</v>
      </c>
      <c r="AS295" s="128">
        <v>204</v>
      </c>
      <c r="AT295" s="129">
        <v>10.6</v>
      </c>
      <c r="AU295" s="129">
        <v>6.8</v>
      </c>
    </row>
    <row r="296" spans="1:47" x14ac:dyDescent="0.25">
      <c r="A296" s="1">
        <v>44476</v>
      </c>
      <c r="B296" s="39">
        <v>-0.38817020000000002</v>
      </c>
      <c r="C296" s="39">
        <v>6.0031942000000003</v>
      </c>
      <c r="D296" s="39">
        <v>1.4937696</v>
      </c>
      <c r="E296" s="39">
        <v>1.3424384</v>
      </c>
      <c r="F296" s="39">
        <v>2.8362080000000001</v>
      </c>
      <c r="G296" s="39">
        <v>0</v>
      </c>
      <c r="H296" s="39">
        <v>3.2243781999999999</v>
      </c>
      <c r="I296" s="39">
        <v>3.2243781999999999</v>
      </c>
      <c r="J296" s="39">
        <v>0</v>
      </c>
      <c r="K296" s="39">
        <v>2.778816</v>
      </c>
      <c r="L296" s="39">
        <v>2.778816</v>
      </c>
      <c r="M296" s="3">
        <v>7684</v>
      </c>
      <c r="N296" s="3">
        <v>5116</v>
      </c>
      <c r="O296" s="3">
        <v>12800</v>
      </c>
      <c r="P296" s="3">
        <v>0</v>
      </c>
      <c r="Q296" s="3">
        <v>54374</v>
      </c>
      <c r="R296" s="3">
        <v>54374</v>
      </c>
      <c r="S296" s="3">
        <v>0</v>
      </c>
      <c r="T296" s="3">
        <v>10590</v>
      </c>
      <c r="U296" s="3">
        <v>10590</v>
      </c>
      <c r="X296" s="89">
        <f t="shared" si="137"/>
        <v>-0.3881701999999998</v>
      </c>
      <c r="Y296" s="55"/>
      <c r="Z296" s="89">
        <f t="shared" si="138"/>
        <v>6.0031941999999994</v>
      </c>
      <c r="AC296" s="37">
        <v>1.0731999999999999</v>
      </c>
      <c r="AD296" s="37">
        <v>0.57140000000000002</v>
      </c>
      <c r="AE296" s="37">
        <v>0.50180000000000002</v>
      </c>
      <c r="AF296" s="39"/>
      <c r="AG296" s="39"/>
      <c r="AH296" s="13">
        <f t="shared" si="139"/>
        <v>0.14993535999999999</v>
      </c>
      <c r="AI296" s="13">
        <f t="shared" si="140"/>
        <v>9.7549920000000012E-2</v>
      </c>
      <c r="AJ296" s="37">
        <v>1.2165999999999999</v>
      </c>
      <c r="AK296" s="37">
        <v>5.3900000000000003E-2</v>
      </c>
      <c r="AL296" s="37">
        <v>1.1627000000000001</v>
      </c>
      <c r="AM296" s="39"/>
      <c r="AN296" s="39"/>
      <c r="AO296" s="13">
        <f t="shared" si="141"/>
        <v>1.4143360000000001E-2</v>
      </c>
      <c r="AP296" s="13">
        <f t="shared" si="142"/>
        <v>0.22602888000000004</v>
      </c>
      <c r="AQ296" s="79">
        <v>65198</v>
      </c>
      <c r="AR296" s="123">
        <f t="shared" si="132"/>
        <v>77</v>
      </c>
      <c r="AS296" s="128">
        <v>278</v>
      </c>
      <c r="AT296" s="129">
        <v>11.1</v>
      </c>
      <c r="AU296" s="129">
        <v>12.2</v>
      </c>
    </row>
    <row r="297" spans="1:47" x14ac:dyDescent="0.25">
      <c r="A297" s="1">
        <v>44477</v>
      </c>
      <c r="B297" s="39">
        <v>3.0085812000000001</v>
      </c>
      <c r="C297" s="39">
        <v>4.0938276</v>
      </c>
      <c r="D297" s="39">
        <v>3.4993943999999999</v>
      </c>
      <c r="E297" s="39">
        <v>1.2912703999999999</v>
      </c>
      <c r="F297" s="39">
        <v>4.7906648000000001</v>
      </c>
      <c r="G297" s="39">
        <v>0</v>
      </c>
      <c r="H297" s="39">
        <v>1.7820836</v>
      </c>
      <c r="I297" s="39">
        <v>1.7820836</v>
      </c>
      <c r="J297" s="39">
        <v>0</v>
      </c>
      <c r="K297" s="39">
        <v>2.311744</v>
      </c>
      <c r="L297" s="39">
        <v>2.311744</v>
      </c>
      <c r="M297" s="3">
        <v>18001</v>
      </c>
      <c r="N297" s="3">
        <v>4921</v>
      </c>
      <c r="O297" s="3">
        <v>22922</v>
      </c>
      <c r="P297" s="3">
        <v>0</v>
      </c>
      <c r="Q297" s="3">
        <v>30052</v>
      </c>
      <c r="R297" s="3">
        <v>30052</v>
      </c>
      <c r="S297" s="3">
        <v>0</v>
      </c>
      <c r="T297" s="3">
        <v>8810</v>
      </c>
      <c r="U297" s="3">
        <v>8810</v>
      </c>
      <c r="X297" s="89">
        <f t="shared" si="137"/>
        <v>3.0085812000000001</v>
      </c>
      <c r="Y297" s="55"/>
      <c r="Z297" s="89">
        <f t="shared" si="138"/>
        <v>4.0938276</v>
      </c>
      <c r="AC297" s="37">
        <v>2.9699</v>
      </c>
      <c r="AD297" s="37">
        <v>0.25390000000000001</v>
      </c>
      <c r="AE297" s="37">
        <v>2.7160000000000002</v>
      </c>
      <c r="AF297" s="39"/>
      <c r="AG297" s="39"/>
      <c r="AH297" s="13">
        <f t="shared" si="139"/>
        <v>6.6623359999999993E-2</v>
      </c>
      <c r="AI297" s="13">
        <f t="shared" si="140"/>
        <v>0.52799040000000008</v>
      </c>
      <c r="AJ297" s="37">
        <v>10.286899999999999</v>
      </c>
      <c r="AK297" s="37">
        <v>10.2348</v>
      </c>
      <c r="AL297" s="37">
        <v>5.21E-2</v>
      </c>
      <c r="AM297" s="39"/>
      <c r="AN297" s="39"/>
      <c r="AO297" s="13">
        <f t="shared" si="141"/>
        <v>2.6856115200000001</v>
      </c>
      <c r="AP297" s="13">
        <f t="shared" si="142"/>
        <v>1.0128240000000002E-2</v>
      </c>
      <c r="AQ297">
        <v>65270</v>
      </c>
      <c r="AR297" s="123">
        <f t="shared" si="132"/>
        <v>72</v>
      </c>
      <c r="AS297" s="128">
        <v>102</v>
      </c>
      <c r="AT297" s="129">
        <v>12.2</v>
      </c>
      <c r="AU297" s="129">
        <v>18</v>
      </c>
    </row>
    <row r="298" spans="1:47" x14ac:dyDescent="0.25">
      <c r="A298" s="1">
        <v>44478</v>
      </c>
      <c r="B298" s="39">
        <v>4.1368741</v>
      </c>
      <c r="C298" s="39">
        <v>6.0152450999999996</v>
      </c>
      <c r="D298" s="39">
        <v>2.2268520000000001</v>
      </c>
      <c r="E298" s="39">
        <v>3.7100735999999999</v>
      </c>
      <c r="F298" s="39">
        <v>5.9369256000000004</v>
      </c>
      <c r="G298" s="39">
        <v>0</v>
      </c>
      <c r="H298" s="39">
        <v>1.8000514999999999</v>
      </c>
      <c r="I298" s="39">
        <v>1.8000514999999999</v>
      </c>
      <c r="J298" s="39">
        <v>0</v>
      </c>
      <c r="K298" s="39">
        <v>4.2151936000000001</v>
      </c>
      <c r="L298" s="39">
        <v>4.2151936000000001</v>
      </c>
      <c r="M298" s="3">
        <v>11455</v>
      </c>
      <c r="N298" s="3">
        <v>14139</v>
      </c>
      <c r="O298" s="3">
        <v>25594</v>
      </c>
      <c r="P298" s="3">
        <v>0</v>
      </c>
      <c r="Q298" s="3">
        <v>30355</v>
      </c>
      <c r="R298" s="3">
        <v>30355</v>
      </c>
      <c r="S298" s="3">
        <v>0</v>
      </c>
      <c r="T298" s="3">
        <v>16064</v>
      </c>
      <c r="U298" s="3">
        <v>16064</v>
      </c>
      <c r="X298" s="89">
        <f t="shared" si="137"/>
        <v>4.1368741</v>
      </c>
      <c r="Y298" s="55"/>
      <c r="Z298" s="89">
        <f t="shared" si="138"/>
        <v>6.0152450999999996</v>
      </c>
      <c r="AC298" s="37">
        <v>4.4390000000000001</v>
      </c>
      <c r="AD298" s="37">
        <v>0.24390000000000001</v>
      </c>
      <c r="AE298" s="37">
        <v>4.1951000000000001</v>
      </c>
      <c r="AF298" s="39"/>
      <c r="AG298" s="39"/>
      <c r="AH298" s="13">
        <f t="shared" si="139"/>
        <v>6.3999359999999991E-2</v>
      </c>
      <c r="AI298" s="13">
        <f t="shared" si="140"/>
        <v>0.81552743999999999</v>
      </c>
      <c r="AJ298" s="37">
        <v>17.888500000000001</v>
      </c>
      <c r="AK298" s="37">
        <v>16.1524</v>
      </c>
      <c r="AL298" s="37">
        <v>1.7361</v>
      </c>
      <c r="AM298" s="39"/>
      <c r="AN298" s="39"/>
      <c r="AO298" s="13">
        <f t="shared" si="141"/>
        <v>4.2383897600000005</v>
      </c>
      <c r="AP298" s="13">
        <f t="shared" si="142"/>
        <v>0.33749783999999999</v>
      </c>
      <c r="AQ298">
        <v>65323</v>
      </c>
      <c r="AR298" s="123">
        <f t="shared" si="132"/>
        <v>53</v>
      </c>
      <c r="AS298" s="130">
        <v>251</v>
      </c>
      <c r="AT298" s="131">
        <v>10.9</v>
      </c>
      <c r="AU298" s="131">
        <v>14</v>
      </c>
    </row>
    <row r="299" spans="1:47" x14ac:dyDescent="0.25">
      <c r="A299" s="1">
        <v>44479</v>
      </c>
      <c r="B299" s="39">
        <v>2.4348500999999998</v>
      </c>
      <c r="C299" s="39">
        <v>9.9080819000000009</v>
      </c>
      <c r="D299" s="39">
        <v>1.8201672</v>
      </c>
      <c r="E299" s="39">
        <v>2.3492671999999999</v>
      </c>
      <c r="F299" s="39">
        <v>4.1694344000000001</v>
      </c>
      <c r="G299" s="39">
        <v>0</v>
      </c>
      <c r="H299" s="39">
        <v>1.7345843000000001</v>
      </c>
      <c r="I299" s="39">
        <v>1.7345843000000001</v>
      </c>
      <c r="J299" s="39">
        <v>0</v>
      </c>
      <c r="K299" s="39">
        <v>8.1734975999999993</v>
      </c>
      <c r="L299" s="39">
        <v>8.1734975999999993</v>
      </c>
      <c r="M299" s="3">
        <v>9363</v>
      </c>
      <c r="N299" s="3">
        <v>8953</v>
      </c>
      <c r="O299" s="3">
        <v>18316</v>
      </c>
      <c r="P299" s="3">
        <v>0</v>
      </c>
      <c r="Q299" s="3">
        <v>29251</v>
      </c>
      <c r="R299" s="3">
        <v>29251</v>
      </c>
      <c r="S299" s="3">
        <v>0</v>
      </c>
      <c r="T299" s="3">
        <v>31149</v>
      </c>
      <c r="U299" s="3">
        <v>31149</v>
      </c>
      <c r="X299" s="89">
        <f t="shared" si="137"/>
        <v>2.4348501000000002</v>
      </c>
      <c r="Y299" s="55"/>
      <c r="Z299" s="89">
        <f t="shared" si="138"/>
        <v>9.9080818999999991</v>
      </c>
      <c r="AC299" s="37">
        <v>9.4171999999999993</v>
      </c>
      <c r="AD299" s="37">
        <v>9.1466999999999992</v>
      </c>
      <c r="AE299" s="37">
        <v>0.27050000000000002</v>
      </c>
      <c r="AF299" s="39"/>
      <c r="AG299" s="39"/>
      <c r="AH299" s="13">
        <f t="shared" si="139"/>
        <v>2.4000940799999997</v>
      </c>
      <c r="AI299" s="13">
        <f t="shared" si="140"/>
        <v>5.2585200000000006E-2</v>
      </c>
      <c r="AJ299" s="37">
        <v>5.9640000000000004</v>
      </c>
      <c r="AK299" s="37">
        <v>5.9268999999999998</v>
      </c>
      <c r="AL299" s="37">
        <v>3.7100000000000001E-2</v>
      </c>
      <c r="AM299" s="39"/>
      <c r="AN299" s="39"/>
      <c r="AO299" s="13">
        <f t="shared" si="141"/>
        <v>1.5552185599999999</v>
      </c>
      <c r="AP299" s="13">
        <f t="shared" si="142"/>
        <v>7.2122400000000008E-3</v>
      </c>
      <c r="AQ299">
        <f>AQ298</f>
        <v>65323</v>
      </c>
      <c r="AR299" s="123">
        <f t="shared" si="132"/>
        <v>0</v>
      </c>
      <c r="AS299" s="130">
        <v>375</v>
      </c>
      <c r="AT299" s="131">
        <v>9</v>
      </c>
      <c r="AU299" s="131">
        <v>7.9</v>
      </c>
    </row>
    <row r="300" spans="1:47" x14ac:dyDescent="0.25">
      <c r="A300" s="1">
        <v>44480</v>
      </c>
      <c r="B300" s="39">
        <v>3.791328</v>
      </c>
      <c r="C300" s="39">
        <v>7.3897880000000002</v>
      </c>
      <c r="D300" s="39">
        <v>2.60982</v>
      </c>
      <c r="E300" s="39">
        <v>4.5151168000000004</v>
      </c>
      <c r="F300" s="39">
        <v>7.1249368000000004</v>
      </c>
      <c r="G300" s="39">
        <v>0</v>
      </c>
      <c r="H300" s="39">
        <v>3.3336087999999999</v>
      </c>
      <c r="I300" s="39">
        <v>3.3336087999999999</v>
      </c>
      <c r="J300" s="39">
        <v>0</v>
      </c>
      <c r="K300" s="39">
        <v>4.0561791999999999</v>
      </c>
      <c r="L300" s="39">
        <v>4.0561791999999999</v>
      </c>
      <c r="M300" s="3">
        <v>13425</v>
      </c>
      <c r="N300" s="3">
        <v>17207</v>
      </c>
      <c r="O300" s="3">
        <v>30632</v>
      </c>
      <c r="P300" s="3">
        <v>0</v>
      </c>
      <c r="Q300" s="3">
        <v>56216</v>
      </c>
      <c r="R300" s="3">
        <v>56216</v>
      </c>
      <c r="S300" s="3">
        <v>0</v>
      </c>
      <c r="T300" s="3">
        <v>15458</v>
      </c>
      <c r="U300" s="3">
        <v>15458</v>
      </c>
      <c r="X300" s="89">
        <f t="shared" si="137"/>
        <v>3.7913280000000005</v>
      </c>
      <c r="Y300" s="55"/>
      <c r="Z300" s="89">
        <f t="shared" si="138"/>
        <v>7.3897879999999994</v>
      </c>
      <c r="AC300" s="37">
        <v>11.904400000000001</v>
      </c>
      <c r="AD300" s="37">
        <v>6.6191000000000004</v>
      </c>
      <c r="AE300" s="37">
        <v>5.2853000000000003</v>
      </c>
      <c r="AF300" s="39"/>
      <c r="AG300" s="39"/>
      <c r="AH300" s="13">
        <f t="shared" si="139"/>
        <v>1.7368518399999999</v>
      </c>
      <c r="AI300" s="13">
        <f t="shared" si="140"/>
        <v>1.0274623200000002</v>
      </c>
      <c r="AJ300" s="37">
        <v>4.1111000000000004</v>
      </c>
      <c r="AK300" s="37">
        <v>5.1299999999999998E-2</v>
      </c>
      <c r="AL300" s="37">
        <v>4.0598000000000001</v>
      </c>
      <c r="AM300" s="39"/>
      <c r="AN300" s="39"/>
      <c r="AO300" s="13">
        <f t="shared" si="141"/>
        <v>1.346112E-2</v>
      </c>
      <c r="AP300" s="13">
        <f t="shared" si="142"/>
        <v>0.78922512000000011</v>
      </c>
      <c r="AQ300">
        <v>65358</v>
      </c>
      <c r="AR300" s="123">
        <f t="shared" si="132"/>
        <v>35</v>
      </c>
      <c r="AS300" s="128">
        <v>501</v>
      </c>
      <c r="AT300" s="129">
        <v>7.3</v>
      </c>
      <c r="AU300" s="129">
        <v>6.5</v>
      </c>
    </row>
    <row r="301" spans="1:47" x14ac:dyDescent="0.25">
      <c r="A301" s="1">
        <v>44481</v>
      </c>
      <c r="B301" s="39">
        <v>2.2910818000000002</v>
      </c>
      <c r="C301" s="39">
        <v>5.1960838000000003</v>
      </c>
      <c r="D301" s="39">
        <v>2.1008808000000001</v>
      </c>
      <c r="E301" s="39">
        <v>2.7276479999999999</v>
      </c>
      <c r="F301" s="39">
        <v>4.8285288</v>
      </c>
      <c r="G301" s="39">
        <v>0</v>
      </c>
      <c r="H301" s="39">
        <v>2.5374469999999998</v>
      </c>
      <c r="I301" s="39">
        <v>2.5374469999999998</v>
      </c>
      <c r="J301" s="39">
        <v>0</v>
      </c>
      <c r="K301" s="39">
        <v>2.6586368</v>
      </c>
      <c r="L301" s="39">
        <v>2.6586368</v>
      </c>
      <c r="M301" s="3">
        <v>10807</v>
      </c>
      <c r="N301" s="3">
        <v>10395</v>
      </c>
      <c r="O301" s="3">
        <v>21202</v>
      </c>
      <c r="P301" s="3">
        <v>0</v>
      </c>
      <c r="Q301" s="3">
        <v>42790</v>
      </c>
      <c r="R301" s="3">
        <v>42790</v>
      </c>
      <c r="S301" s="3">
        <v>0</v>
      </c>
      <c r="T301" s="3">
        <v>10132</v>
      </c>
      <c r="U301" s="3">
        <v>10132</v>
      </c>
      <c r="X301" s="89">
        <f t="shared" si="137"/>
        <v>2.2910818000000002</v>
      </c>
      <c r="Y301" s="55"/>
      <c r="Z301" s="89">
        <f t="shared" si="138"/>
        <v>5.1960838000000003</v>
      </c>
      <c r="AC301" s="37">
        <v>3.9954999999999998</v>
      </c>
      <c r="AD301" s="37">
        <v>0.29349999999999998</v>
      </c>
      <c r="AE301" s="37">
        <v>3.702</v>
      </c>
      <c r="AF301" s="39"/>
      <c r="AG301" s="39"/>
      <c r="AH301" s="13">
        <f t="shared" si="139"/>
        <v>7.7014399999999983E-2</v>
      </c>
      <c r="AI301" s="13">
        <f t="shared" si="140"/>
        <v>0.7196688</v>
      </c>
      <c r="AJ301" s="37">
        <v>4.8548</v>
      </c>
      <c r="AK301" s="37">
        <v>3.7955999999999999</v>
      </c>
      <c r="AL301" s="37">
        <v>1.0591999999999999</v>
      </c>
      <c r="AM301" s="39"/>
      <c r="AN301" s="39"/>
      <c r="AO301" s="13">
        <f t="shared" si="141"/>
        <v>0.99596543999999998</v>
      </c>
      <c r="AP301" s="13">
        <f t="shared" si="142"/>
        <v>0.20590848</v>
      </c>
      <c r="AQ301">
        <v>65408</v>
      </c>
      <c r="AR301" s="123">
        <f t="shared" si="132"/>
        <v>50</v>
      </c>
      <c r="AS301" s="128">
        <v>125</v>
      </c>
      <c r="AT301" s="129">
        <v>8.6999999999999993</v>
      </c>
      <c r="AU301" s="129">
        <v>3.6</v>
      </c>
    </row>
    <row r="302" spans="1:47" x14ac:dyDescent="0.25">
      <c r="A302" s="1">
        <v>44482</v>
      </c>
      <c r="B302" s="39">
        <v>0.98400929999999998</v>
      </c>
      <c r="C302" s="39">
        <v>6.5552922999999996</v>
      </c>
      <c r="D302" s="39">
        <v>2.4581879999999998</v>
      </c>
      <c r="E302" s="39">
        <v>1.7087488</v>
      </c>
      <c r="F302" s="39">
        <v>4.1669368000000002</v>
      </c>
      <c r="G302" s="39">
        <v>0</v>
      </c>
      <c r="H302" s="39">
        <v>3.1829274999999999</v>
      </c>
      <c r="I302" s="39">
        <v>3.1829274999999999</v>
      </c>
      <c r="J302" s="39">
        <v>0</v>
      </c>
      <c r="K302" s="39">
        <v>3.3723648000000002</v>
      </c>
      <c r="L302" s="39">
        <v>3.3723648000000002</v>
      </c>
      <c r="M302" s="3">
        <v>12645</v>
      </c>
      <c r="N302" s="3">
        <v>6512</v>
      </c>
      <c r="O302" s="3">
        <v>19157</v>
      </c>
      <c r="P302" s="3">
        <v>0</v>
      </c>
      <c r="Q302" s="3">
        <v>53675</v>
      </c>
      <c r="R302" s="3">
        <v>53675</v>
      </c>
      <c r="S302" s="3">
        <v>0</v>
      </c>
      <c r="T302" s="3">
        <v>12852</v>
      </c>
      <c r="U302" s="3">
        <v>12852</v>
      </c>
      <c r="X302" s="89">
        <f t="shared" si="137"/>
        <v>0.98400930000000031</v>
      </c>
      <c r="Y302" s="55"/>
      <c r="Z302" s="89">
        <f t="shared" si="138"/>
        <v>6.5552922999999996</v>
      </c>
      <c r="AC302" s="37">
        <v>0.50939999999999996</v>
      </c>
      <c r="AD302" s="37">
        <v>0.32590000000000002</v>
      </c>
      <c r="AE302" s="37">
        <v>0.1835</v>
      </c>
      <c r="AF302" s="39"/>
      <c r="AG302" s="39"/>
      <c r="AH302" s="13">
        <f t="shared" si="139"/>
        <v>8.5516159999999994E-2</v>
      </c>
      <c r="AI302" s="13">
        <f t="shared" si="140"/>
        <v>3.56724E-2</v>
      </c>
      <c r="AJ302" s="37">
        <v>2.6714000000000002</v>
      </c>
      <c r="AK302" s="37">
        <v>1.5471999999999999</v>
      </c>
      <c r="AL302" s="37">
        <v>1.1242000000000001</v>
      </c>
      <c r="AM302" s="39"/>
      <c r="AN302" s="39"/>
      <c r="AO302" s="13">
        <f t="shared" si="141"/>
        <v>0.40598527999999995</v>
      </c>
      <c r="AP302" s="13">
        <f t="shared" si="142"/>
        <v>0.21854448000000001</v>
      </c>
      <c r="AQ302">
        <v>65433</v>
      </c>
      <c r="AR302" s="123">
        <f t="shared" si="132"/>
        <v>25</v>
      </c>
      <c r="AS302" s="128">
        <v>514</v>
      </c>
      <c r="AT302" s="129">
        <v>9.5</v>
      </c>
      <c r="AU302" s="129">
        <v>10.8</v>
      </c>
    </row>
    <row r="303" spans="1:47" x14ac:dyDescent="0.25">
      <c r="A303" s="1">
        <v>44483</v>
      </c>
      <c r="B303" s="39">
        <v>5.2360091000000004</v>
      </c>
      <c r="C303" s="39">
        <v>7.0440028999999997</v>
      </c>
      <c r="D303" s="39">
        <v>4.8018744</v>
      </c>
      <c r="E303" s="39">
        <v>3.7974527999999999</v>
      </c>
      <c r="F303" s="39">
        <v>8.5993271999999994</v>
      </c>
      <c r="G303" s="39">
        <v>0</v>
      </c>
      <c r="H303" s="39">
        <v>3.3633180999999999</v>
      </c>
      <c r="I303" s="39">
        <v>3.3633180999999999</v>
      </c>
      <c r="J303" s="39">
        <v>0</v>
      </c>
      <c r="K303" s="39">
        <v>3.6806847999999999</v>
      </c>
      <c r="L303" s="39">
        <v>3.6806847999999999</v>
      </c>
      <c r="M303" s="3">
        <v>24701</v>
      </c>
      <c r="N303" s="3">
        <v>14472</v>
      </c>
      <c r="O303" s="3">
        <v>39173</v>
      </c>
      <c r="P303" s="3">
        <v>0</v>
      </c>
      <c r="Q303" s="3">
        <v>56717</v>
      </c>
      <c r="R303" s="3">
        <v>56717</v>
      </c>
      <c r="S303" s="3">
        <v>0</v>
      </c>
      <c r="T303" s="3">
        <v>14027</v>
      </c>
      <c r="U303" s="3">
        <v>14027</v>
      </c>
      <c r="X303" s="89">
        <f t="shared" si="137"/>
        <v>5.2360090999999995</v>
      </c>
      <c r="Y303" s="55"/>
      <c r="Z303" s="89">
        <f t="shared" si="138"/>
        <v>7.0440028999999997</v>
      </c>
      <c r="AC303" s="37">
        <v>4.9471999999999996</v>
      </c>
      <c r="AD303" s="37">
        <v>0.27879999999999999</v>
      </c>
      <c r="AE303" s="37">
        <v>4.6684000000000001</v>
      </c>
      <c r="AF303" s="39"/>
      <c r="AG303" s="39"/>
      <c r="AH303" s="13">
        <f t="shared" si="139"/>
        <v>7.3157119999999992E-2</v>
      </c>
      <c r="AI303" s="13">
        <f t="shared" si="140"/>
        <v>0.90753696000000006</v>
      </c>
      <c r="AJ303" s="37">
        <v>19.624099999999999</v>
      </c>
      <c r="AK303" s="37">
        <v>7.5922000000000001</v>
      </c>
      <c r="AL303" s="37">
        <v>12.0319</v>
      </c>
      <c r="AM303" s="39"/>
      <c r="AN303" s="39"/>
      <c r="AO303" s="13">
        <f t="shared" si="141"/>
        <v>1.99219328</v>
      </c>
      <c r="AP303" s="13">
        <f t="shared" si="142"/>
        <v>2.3390013600000001</v>
      </c>
      <c r="AQ303">
        <v>65516</v>
      </c>
      <c r="AR303" s="123">
        <f t="shared" si="132"/>
        <v>83</v>
      </c>
      <c r="AS303" s="130">
        <v>582</v>
      </c>
      <c r="AT303" s="131">
        <v>7.4</v>
      </c>
      <c r="AU303" s="131">
        <v>9</v>
      </c>
    </row>
    <row r="304" spans="1:47" x14ac:dyDescent="0.25">
      <c r="A304" s="1">
        <v>44484</v>
      </c>
      <c r="B304" s="39">
        <v>-5.18804E-2</v>
      </c>
      <c r="C304" s="39">
        <v>6.0227364000000003</v>
      </c>
      <c r="D304" s="39">
        <v>1.4179535999999999</v>
      </c>
      <c r="E304" s="39">
        <v>1.1396032</v>
      </c>
      <c r="F304" s="39">
        <v>2.5575568</v>
      </c>
      <c r="G304" s="39">
        <v>0</v>
      </c>
      <c r="H304" s="39">
        <v>2.6094371999999999</v>
      </c>
      <c r="I304" s="39">
        <v>2.6094371999999999</v>
      </c>
      <c r="J304" s="39">
        <v>0</v>
      </c>
      <c r="K304" s="39">
        <v>3.4132992</v>
      </c>
      <c r="L304" s="39">
        <v>3.4132992</v>
      </c>
      <c r="M304" s="3">
        <v>7294</v>
      </c>
      <c r="N304" s="3">
        <v>4343</v>
      </c>
      <c r="O304" s="3">
        <v>11637</v>
      </c>
      <c r="P304" s="3">
        <v>0</v>
      </c>
      <c r="Q304" s="3">
        <v>44004</v>
      </c>
      <c r="R304" s="3">
        <v>44004</v>
      </c>
      <c r="S304" s="3">
        <v>0</v>
      </c>
      <c r="T304" s="3">
        <v>13008</v>
      </c>
      <c r="U304" s="3">
        <v>13008</v>
      </c>
      <c r="X304" s="89">
        <f t="shared" si="137"/>
        <v>-5.1880399999999938E-2</v>
      </c>
      <c r="Y304" s="55"/>
      <c r="Z304" s="89">
        <f t="shared" si="138"/>
        <v>6.0227363999999994</v>
      </c>
      <c r="AC304" s="37">
        <v>4.2347000000000001</v>
      </c>
      <c r="AD304" s="37">
        <v>3.9235000000000002</v>
      </c>
      <c r="AE304" s="37">
        <v>0.31119999999999998</v>
      </c>
      <c r="AF304" s="39"/>
      <c r="AG304" s="39"/>
      <c r="AH304" s="13">
        <f t="shared" si="139"/>
        <v>1.0295264</v>
      </c>
      <c r="AI304" s="13">
        <f t="shared" si="140"/>
        <v>6.049728E-2</v>
      </c>
      <c r="AJ304" s="37">
        <v>1.4971000000000001</v>
      </c>
      <c r="AK304" s="37">
        <v>1.4607000000000001</v>
      </c>
      <c r="AL304" s="37">
        <v>3.6400000000000002E-2</v>
      </c>
      <c r="AM304" s="39"/>
      <c r="AN304" s="39"/>
      <c r="AO304" s="13">
        <f t="shared" si="141"/>
        <v>0.38328768000000002</v>
      </c>
      <c r="AP304" s="13">
        <f t="shared" si="142"/>
        <v>7.0761600000000015E-3</v>
      </c>
      <c r="AQ304">
        <v>65641</v>
      </c>
      <c r="AR304" s="123">
        <f t="shared" si="132"/>
        <v>125</v>
      </c>
      <c r="AS304" s="130">
        <v>330</v>
      </c>
      <c r="AT304" s="131">
        <v>6.9</v>
      </c>
      <c r="AU304" s="131">
        <v>2.9</v>
      </c>
    </row>
    <row r="305" spans="1:47" x14ac:dyDescent="0.25">
      <c r="A305" s="1">
        <v>44485</v>
      </c>
      <c r="B305" s="39">
        <v>4.762543</v>
      </c>
      <c r="C305" s="39">
        <v>12.501062599999999</v>
      </c>
      <c r="D305" s="39">
        <v>2.6689175999999999</v>
      </c>
      <c r="E305" s="39">
        <v>3.5416127999999998</v>
      </c>
      <c r="F305" s="39">
        <v>6.2105303999999997</v>
      </c>
      <c r="G305" s="39">
        <v>0</v>
      </c>
      <c r="H305" s="39">
        <v>1.4479873999999999</v>
      </c>
      <c r="I305" s="39">
        <v>1.4479873999999999</v>
      </c>
      <c r="J305" s="39">
        <v>0</v>
      </c>
      <c r="K305" s="39">
        <v>11.0530752</v>
      </c>
      <c r="L305" s="39">
        <v>11.0530752</v>
      </c>
      <c r="M305" s="3">
        <v>13729</v>
      </c>
      <c r="N305" s="3">
        <v>13497</v>
      </c>
      <c r="O305" s="3">
        <v>27226</v>
      </c>
      <c r="P305" s="3">
        <v>0</v>
      </c>
      <c r="Q305" s="3">
        <v>24418</v>
      </c>
      <c r="R305" s="3">
        <v>24418</v>
      </c>
      <c r="S305" s="3">
        <v>0</v>
      </c>
      <c r="T305" s="3">
        <v>42123</v>
      </c>
      <c r="U305" s="3">
        <v>42123</v>
      </c>
      <c r="X305" s="89">
        <f t="shared" si="137"/>
        <v>4.762543</v>
      </c>
      <c r="Y305" s="55"/>
      <c r="Z305" s="89">
        <f t="shared" si="138"/>
        <v>12.501062600000001</v>
      </c>
      <c r="AC305" s="37">
        <v>18.457999999999998</v>
      </c>
      <c r="AD305" s="37">
        <v>14.013199999999999</v>
      </c>
      <c r="AE305" s="37">
        <v>4.4447999999999999</v>
      </c>
      <c r="AF305" s="39"/>
      <c r="AG305" s="39"/>
      <c r="AH305" s="13">
        <f t="shared" si="139"/>
        <v>3.6770636799999994</v>
      </c>
      <c r="AI305" s="13">
        <f t="shared" si="140"/>
        <v>0.86406912000000002</v>
      </c>
      <c r="AJ305" s="37">
        <v>27.452200000000001</v>
      </c>
      <c r="AK305" s="37">
        <v>27.4163</v>
      </c>
      <c r="AL305" s="37">
        <v>3.5900000000000001E-2</v>
      </c>
      <c r="AM305" s="39"/>
      <c r="AN305" s="39"/>
      <c r="AO305" s="13">
        <f t="shared" si="141"/>
        <v>7.1940371199999991</v>
      </c>
      <c r="AP305" s="13">
        <f t="shared" si="142"/>
        <v>6.9789600000000011E-3</v>
      </c>
      <c r="AQ305">
        <v>65784</v>
      </c>
      <c r="AR305" s="123">
        <f t="shared" ref="AR305:AR368" si="143">AQ305-AQ304</f>
        <v>143</v>
      </c>
      <c r="AS305" s="128">
        <v>573</v>
      </c>
      <c r="AT305" s="129">
        <v>8</v>
      </c>
      <c r="AU305" s="129">
        <v>3.6</v>
      </c>
    </row>
    <row r="306" spans="1:47" x14ac:dyDescent="0.25">
      <c r="A306" s="1">
        <v>44486</v>
      </c>
      <c r="B306" s="39">
        <v>8.4053599000000006</v>
      </c>
      <c r="C306" s="39">
        <v>7.6898849</v>
      </c>
      <c r="D306" s="39">
        <v>4.4509824</v>
      </c>
      <c r="E306" s="39">
        <v>4.9800896000000003</v>
      </c>
      <c r="F306" s="39">
        <v>9.4310720000000003</v>
      </c>
      <c r="G306" s="39">
        <v>0</v>
      </c>
      <c r="H306" s="39">
        <v>1.0257121</v>
      </c>
      <c r="I306" s="39">
        <v>1.0257121</v>
      </c>
      <c r="J306" s="39">
        <v>0</v>
      </c>
      <c r="K306" s="39">
        <v>6.6641728000000002</v>
      </c>
      <c r="L306" s="39">
        <v>6.6641728000000002</v>
      </c>
      <c r="M306" s="3">
        <v>22896</v>
      </c>
      <c r="N306" s="3">
        <v>18979</v>
      </c>
      <c r="O306" s="3">
        <v>41875</v>
      </c>
      <c r="P306" s="3">
        <v>0</v>
      </c>
      <c r="Q306" s="3">
        <v>17297</v>
      </c>
      <c r="R306" s="3">
        <v>17297</v>
      </c>
      <c r="S306" s="3">
        <v>0</v>
      </c>
      <c r="T306" s="3">
        <v>25397</v>
      </c>
      <c r="U306" s="3">
        <v>25397</v>
      </c>
      <c r="X306" s="89">
        <f t="shared" si="137"/>
        <v>8.4053599000000006</v>
      </c>
      <c r="Y306" s="55"/>
      <c r="Z306" s="89">
        <f t="shared" si="138"/>
        <v>7.6898849</v>
      </c>
      <c r="AC306" s="37">
        <v>29.6099</v>
      </c>
      <c r="AD306" s="37">
        <v>10.712</v>
      </c>
      <c r="AE306" s="37">
        <v>18.8979</v>
      </c>
      <c r="AF306" s="39"/>
      <c r="AG306" s="39"/>
      <c r="AH306" s="13">
        <f t="shared" si="139"/>
        <v>2.8108287999999999</v>
      </c>
      <c r="AI306" s="13">
        <f t="shared" si="140"/>
        <v>3.67375176</v>
      </c>
      <c r="AJ306" s="37">
        <v>8.3851999999999993</v>
      </c>
      <c r="AK306" s="37">
        <v>8.3459000000000003</v>
      </c>
      <c r="AL306" s="37">
        <v>3.9300000000000002E-2</v>
      </c>
      <c r="AM306" s="39"/>
      <c r="AN306" s="39"/>
      <c r="AO306" s="13">
        <f t="shared" si="141"/>
        <v>2.1899641599999997</v>
      </c>
      <c r="AP306" s="13">
        <f t="shared" si="142"/>
        <v>7.6399200000000014E-3</v>
      </c>
      <c r="AQ306">
        <f>AQ305</f>
        <v>65784</v>
      </c>
      <c r="AR306" s="123">
        <f t="shared" si="143"/>
        <v>0</v>
      </c>
      <c r="AS306" s="128">
        <v>252</v>
      </c>
      <c r="AT306" s="129">
        <v>7.2</v>
      </c>
      <c r="AU306" s="129">
        <v>1.1000000000000001</v>
      </c>
    </row>
    <row r="307" spans="1:47" x14ac:dyDescent="0.25">
      <c r="A307" s="1">
        <v>44487</v>
      </c>
      <c r="B307" s="39">
        <v>6.2818811999999999</v>
      </c>
      <c r="C307" s="39">
        <v>5.4414708000000003</v>
      </c>
      <c r="D307" s="39">
        <v>2.9988144000000001</v>
      </c>
      <c r="E307" s="39">
        <v>5.3545344000000004</v>
      </c>
      <c r="F307" s="39">
        <v>8.3533487999999991</v>
      </c>
      <c r="G307" s="39">
        <v>0</v>
      </c>
      <c r="H307" s="39">
        <v>2.0714676000000001</v>
      </c>
      <c r="I307" s="39">
        <v>2.0714676000000001</v>
      </c>
      <c r="J307" s="39">
        <v>0</v>
      </c>
      <c r="K307" s="39">
        <v>3.3700032000000002</v>
      </c>
      <c r="L307" s="39">
        <v>3.3700032000000002</v>
      </c>
      <c r="M307" s="3">
        <v>15426</v>
      </c>
      <c r="N307" s="3">
        <v>20406</v>
      </c>
      <c r="O307" s="3">
        <v>35832</v>
      </c>
      <c r="P307" s="3">
        <v>0</v>
      </c>
      <c r="Q307" s="3">
        <v>34932</v>
      </c>
      <c r="R307" s="3">
        <v>34932</v>
      </c>
      <c r="S307" s="3">
        <v>0</v>
      </c>
      <c r="T307" s="3">
        <v>12843</v>
      </c>
      <c r="U307" s="3">
        <v>12843</v>
      </c>
      <c r="X307" s="89">
        <f t="shared" si="137"/>
        <v>6.2818811999999991</v>
      </c>
      <c r="Y307" s="55"/>
      <c r="Z307" s="89">
        <f t="shared" si="138"/>
        <v>5.4414708000000003</v>
      </c>
      <c r="AC307" s="37">
        <v>20.086200000000002</v>
      </c>
      <c r="AD307" s="37">
        <v>9.7279</v>
      </c>
      <c r="AE307" s="37">
        <v>10.3583</v>
      </c>
      <c r="AF307" s="39"/>
      <c r="AG307" s="39"/>
      <c r="AH307" s="13">
        <f t="shared" si="139"/>
        <v>2.5526009599999999</v>
      </c>
      <c r="AI307" s="13">
        <f t="shared" si="140"/>
        <v>2.0136535200000001</v>
      </c>
      <c r="AJ307" s="37">
        <v>9.2977000000000007</v>
      </c>
      <c r="AK307" s="37">
        <v>8.9702999999999999</v>
      </c>
      <c r="AL307" s="37">
        <v>0.32740000000000002</v>
      </c>
      <c r="AM307" s="39"/>
      <c r="AN307" s="39"/>
      <c r="AO307" s="13">
        <f t="shared" si="141"/>
        <v>2.3538067199999997</v>
      </c>
      <c r="AP307" s="13">
        <f t="shared" si="142"/>
        <v>6.3646560000000005E-2</v>
      </c>
      <c r="AQ307">
        <v>65815</v>
      </c>
      <c r="AR307" s="123">
        <f t="shared" si="143"/>
        <v>31</v>
      </c>
      <c r="AS307" s="128">
        <v>278</v>
      </c>
      <c r="AT307" s="129">
        <v>7.9</v>
      </c>
      <c r="AU307" s="129">
        <v>1.1000000000000001</v>
      </c>
    </row>
    <row r="308" spans="1:47" x14ac:dyDescent="0.25">
      <c r="A308" s="1">
        <v>44488</v>
      </c>
      <c r="B308" s="39">
        <v>4.5122640000000001</v>
      </c>
      <c r="C308" s="39">
        <v>5.6828311999999999</v>
      </c>
      <c r="D308" s="39">
        <v>2.9329128</v>
      </c>
      <c r="E308" s="39">
        <v>3.6339776000000001</v>
      </c>
      <c r="F308" s="39">
        <v>6.5668904000000001</v>
      </c>
      <c r="G308" s="39">
        <v>0</v>
      </c>
      <c r="H308" s="39">
        <v>2.0546264000000001</v>
      </c>
      <c r="I308" s="39">
        <v>2.0546264000000001</v>
      </c>
      <c r="J308" s="39">
        <v>0</v>
      </c>
      <c r="K308" s="39">
        <v>3.6282047999999998</v>
      </c>
      <c r="L308" s="39">
        <v>3.6282047999999998</v>
      </c>
      <c r="M308" s="3">
        <v>15087</v>
      </c>
      <c r="N308" s="3">
        <v>13849</v>
      </c>
      <c r="O308" s="3">
        <v>28936</v>
      </c>
      <c r="P308" s="3">
        <v>0</v>
      </c>
      <c r="Q308" s="3">
        <v>34648</v>
      </c>
      <c r="R308" s="3">
        <v>34648</v>
      </c>
      <c r="S308" s="3">
        <v>0</v>
      </c>
      <c r="T308" s="3">
        <v>13827</v>
      </c>
      <c r="U308" s="3">
        <v>13827</v>
      </c>
      <c r="X308" s="89">
        <f t="shared" si="137"/>
        <v>4.5122640000000001</v>
      </c>
      <c r="Y308" s="55"/>
      <c r="Z308" s="89">
        <f t="shared" si="138"/>
        <v>5.6828311999999999</v>
      </c>
      <c r="AC308" s="37">
        <v>19.306000000000001</v>
      </c>
      <c r="AD308" s="37">
        <v>8.5527999999999995</v>
      </c>
      <c r="AE308" s="37">
        <v>10.7532</v>
      </c>
      <c r="AF308" s="39"/>
      <c r="AG308" s="39"/>
      <c r="AH308" s="13">
        <f t="shared" si="139"/>
        <v>2.2442547199999998</v>
      </c>
      <c r="AI308" s="13">
        <f t="shared" si="140"/>
        <v>2.0904220800000002</v>
      </c>
      <c r="AJ308" s="37">
        <v>2.1833999999999998</v>
      </c>
      <c r="AK308" s="37">
        <v>2.145</v>
      </c>
      <c r="AL308" s="37">
        <v>3.8399999999999997E-2</v>
      </c>
      <c r="AM308" s="39"/>
      <c r="AN308" s="39"/>
      <c r="AO308" s="13">
        <f t="shared" si="141"/>
        <v>0.56284800000000001</v>
      </c>
      <c r="AP308" s="13">
        <f t="shared" si="142"/>
        <v>7.4649599999999997E-3</v>
      </c>
      <c r="AQ308">
        <v>65845</v>
      </c>
      <c r="AR308" s="123">
        <f t="shared" si="143"/>
        <v>30</v>
      </c>
      <c r="AS308" s="128">
        <v>343</v>
      </c>
      <c r="AT308" s="129">
        <v>9.9</v>
      </c>
      <c r="AU308" s="129">
        <v>1.8</v>
      </c>
    </row>
    <row r="309" spans="1:47" x14ac:dyDescent="0.25">
      <c r="A309" s="1">
        <v>44489</v>
      </c>
      <c r="B309" s="39">
        <v>5.1483290000000004</v>
      </c>
      <c r="C309" s="39">
        <v>3.7567686</v>
      </c>
      <c r="D309" s="39">
        <v>3.4408799999999999</v>
      </c>
      <c r="E309" s="39">
        <v>3.0721791999999999</v>
      </c>
      <c r="F309" s="39">
        <v>6.5130591999999998</v>
      </c>
      <c r="G309" s="39">
        <v>0</v>
      </c>
      <c r="H309" s="39">
        <v>1.3647301999999999</v>
      </c>
      <c r="I309" s="39">
        <v>1.3647301999999999</v>
      </c>
      <c r="J309" s="39">
        <v>0</v>
      </c>
      <c r="K309" s="39">
        <v>2.3920384000000001</v>
      </c>
      <c r="L309" s="39">
        <v>2.3920384000000001</v>
      </c>
      <c r="M309" s="3">
        <v>17700</v>
      </c>
      <c r="N309" s="3">
        <v>11708</v>
      </c>
      <c r="O309" s="3">
        <v>29408</v>
      </c>
      <c r="P309" s="3">
        <v>0</v>
      </c>
      <c r="Q309" s="3">
        <v>23014</v>
      </c>
      <c r="R309" s="3">
        <v>23014</v>
      </c>
      <c r="S309" s="3">
        <v>0</v>
      </c>
      <c r="T309" s="3">
        <v>9116</v>
      </c>
      <c r="U309" s="3">
        <v>9116</v>
      </c>
      <c r="X309" s="89">
        <f t="shared" si="137"/>
        <v>5.1483290000000004</v>
      </c>
      <c r="Y309" s="55"/>
      <c r="Z309" s="89">
        <f t="shared" si="138"/>
        <v>3.7567686</v>
      </c>
      <c r="AC309" s="37">
        <v>14.398099999999999</v>
      </c>
      <c r="AD309" s="37">
        <v>3.9903</v>
      </c>
      <c r="AE309" s="37">
        <v>10.4078</v>
      </c>
      <c r="AF309" s="39"/>
      <c r="AG309" s="39"/>
      <c r="AH309" s="13">
        <f t="shared" si="139"/>
        <v>1.0470547199999998</v>
      </c>
      <c r="AI309" s="13">
        <f t="shared" si="140"/>
        <v>2.0232763200000004</v>
      </c>
      <c r="AJ309" s="37">
        <v>3.2158000000000002</v>
      </c>
      <c r="AK309" s="37">
        <v>5.3999999999999999E-2</v>
      </c>
      <c r="AL309" s="37">
        <v>3.1617999999999999</v>
      </c>
      <c r="AM309" s="39"/>
      <c r="AN309" s="39"/>
      <c r="AO309" s="13">
        <f t="shared" si="141"/>
        <v>1.4169599999999999E-2</v>
      </c>
      <c r="AP309" s="13">
        <f t="shared" si="142"/>
        <v>0.61465391999999996</v>
      </c>
      <c r="AQ309">
        <v>65871</v>
      </c>
      <c r="AR309" s="123">
        <f t="shared" si="143"/>
        <v>26</v>
      </c>
      <c r="AS309" s="128">
        <v>204</v>
      </c>
      <c r="AT309" s="129">
        <v>13.4</v>
      </c>
      <c r="AU309" s="129">
        <v>12.2</v>
      </c>
    </row>
    <row r="310" spans="1:47" x14ac:dyDescent="0.25">
      <c r="A310" s="1">
        <v>44490</v>
      </c>
      <c r="B310" s="39">
        <v>1.6234999999999999</v>
      </c>
      <c r="C310" s="39">
        <v>6.0606656000000001</v>
      </c>
      <c r="D310" s="39">
        <v>1.7552376000000001</v>
      </c>
      <c r="E310" s="39">
        <v>2.7677952000000001</v>
      </c>
      <c r="F310" s="39">
        <v>4.5230328000000002</v>
      </c>
      <c r="G310" s="39">
        <v>0</v>
      </c>
      <c r="H310" s="39">
        <v>2.8995327999999998</v>
      </c>
      <c r="I310" s="39">
        <v>2.8995327999999998</v>
      </c>
      <c r="J310" s="39">
        <v>0</v>
      </c>
      <c r="K310" s="39">
        <v>3.1611327999999999</v>
      </c>
      <c r="L310" s="39">
        <v>3.1611327999999999</v>
      </c>
      <c r="M310" s="3">
        <v>9029</v>
      </c>
      <c r="N310" s="3">
        <v>10548</v>
      </c>
      <c r="O310" s="3">
        <v>19577</v>
      </c>
      <c r="P310" s="3">
        <v>0</v>
      </c>
      <c r="Q310" s="3">
        <v>48896</v>
      </c>
      <c r="R310" s="3">
        <v>48896</v>
      </c>
      <c r="S310" s="3">
        <v>0</v>
      </c>
      <c r="T310" s="3">
        <v>12047</v>
      </c>
      <c r="U310" s="3">
        <v>12047</v>
      </c>
      <c r="X310" s="89">
        <f t="shared" si="137"/>
        <v>1.6235000000000004</v>
      </c>
      <c r="Y310" s="55"/>
      <c r="Z310" s="89">
        <f t="shared" si="138"/>
        <v>6.0606656000000001</v>
      </c>
      <c r="AC310" s="37">
        <v>12.0655</v>
      </c>
      <c r="AD310" s="37">
        <v>7.2466999999999997</v>
      </c>
      <c r="AE310" s="37">
        <v>4.8188000000000004</v>
      </c>
      <c r="AF310" s="39"/>
      <c r="AG310" s="39"/>
      <c r="AH310" s="13">
        <f t="shared" si="139"/>
        <v>1.9015340799999998</v>
      </c>
      <c r="AI310" s="13">
        <f t="shared" si="140"/>
        <v>0.93677472000000006</v>
      </c>
      <c r="AJ310" s="37">
        <v>0.77280000000000004</v>
      </c>
      <c r="AK310" s="37">
        <v>5.3600000000000002E-2</v>
      </c>
      <c r="AL310" s="37">
        <v>0.71919999999999995</v>
      </c>
      <c r="AM310" s="39"/>
      <c r="AN310" s="39"/>
      <c r="AO310" s="13">
        <f t="shared" si="141"/>
        <v>1.406464E-2</v>
      </c>
      <c r="AP310" s="13">
        <f t="shared" si="142"/>
        <v>0.13981248000000002</v>
      </c>
      <c r="AQ310">
        <v>65896</v>
      </c>
      <c r="AR310" s="123">
        <f t="shared" si="143"/>
        <v>25</v>
      </c>
      <c r="AS310" s="130">
        <v>281</v>
      </c>
      <c r="AT310" s="131">
        <v>13.9</v>
      </c>
      <c r="AU310" s="131">
        <v>22.7</v>
      </c>
    </row>
    <row r="311" spans="1:47" x14ac:dyDescent="0.25">
      <c r="A311" s="1">
        <v>44491</v>
      </c>
      <c r="B311" s="39">
        <v>4.3503778999999998</v>
      </c>
      <c r="C311" s="39">
        <v>6.4826516999999999</v>
      </c>
      <c r="D311" s="39">
        <v>2.6852472000000001</v>
      </c>
      <c r="E311" s="39">
        <v>3.4188095999999999</v>
      </c>
      <c r="F311" s="39">
        <v>6.1040568000000004</v>
      </c>
      <c r="G311" s="39">
        <v>0</v>
      </c>
      <c r="H311" s="39">
        <v>1.7536788999999999</v>
      </c>
      <c r="I311" s="39">
        <v>1.7536788999999999</v>
      </c>
      <c r="J311" s="39">
        <v>0</v>
      </c>
      <c r="K311" s="39">
        <v>4.7289728000000002</v>
      </c>
      <c r="L311" s="39">
        <v>4.7289728000000002</v>
      </c>
      <c r="M311" s="3">
        <v>13813</v>
      </c>
      <c r="N311" s="3">
        <v>13029</v>
      </c>
      <c r="O311" s="3">
        <v>26842</v>
      </c>
      <c r="P311" s="3">
        <v>0</v>
      </c>
      <c r="Q311" s="3">
        <v>29573</v>
      </c>
      <c r="R311" s="3">
        <v>29573</v>
      </c>
      <c r="S311" s="3">
        <v>0</v>
      </c>
      <c r="T311" s="3">
        <v>18022</v>
      </c>
      <c r="U311" s="3">
        <v>18022</v>
      </c>
      <c r="X311" s="89">
        <f t="shared" si="137"/>
        <v>4.3503779000000007</v>
      </c>
      <c r="Y311" s="55"/>
      <c r="Z311" s="89">
        <f t="shared" si="138"/>
        <v>6.4826516999999999</v>
      </c>
      <c r="AC311" s="37">
        <v>16.334900000000001</v>
      </c>
      <c r="AD311" s="37">
        <v>10.683199999999999</v>
      </c>
      <c r="AE311" s="37">
        <v>5.6516999999999999</v>
      </c>
      <c r="AF311" s="39"/>
      <c r="AG311" s="39"/>
      <c r="AH311" s="13">
        <f t="shared" si="139"/>
        <v>2.8032716799999999</v>
      </c>
      <c r="AI311" s="13">
        <f t="shared" si="140"/>
        <v>1.0986904800000001</v>
      </c>
      <c r="AJ311" s="37">
        <v>8.9916999999999998</v>
      </c>
      <c r="AK311" s="37">
        <v>8.9529999999999994</v>
      </c>
      <c r="AL311" s="37">
        <v>3.8699999999999998E-2</v>
      </c>
      <c r="AM311" s="39"/>
      <c r="AN311" s="39"/>
      <c r="AO311" s="13">
        <f t="shared" si="141"/>
        <v>2.3492671999999994</v>
      </c>
      <c r="AP311" s="13">
        <f t="shared" si="142"/>
        <v>7.5232800000000002E-3</v>
      </c>
      <c r="AQ311">
        <v>65917</v>
      </c>
      <c r="AR311" s="123">
        <f t="shared" si="143"/>
        <v>21</v>
      </c>
      <c r="AS311" s="130">
        <v>315</v>
      </c>
      <c r="AT311" s="131">
        <v>9.5</v>
      </c>
      <c r="AU311" s="131">
        <v>10.4</v>
      </c>
    </row>
    <row r="312" spans="1:47" x14ac:dyDescent="0.25">
      <c r="A312" s="1">
        <v>44492</v>
      </c>
      <c r="B312" s="39">
        <v>4.9124454000000002</v>
      </c>
      <c r="C312" s="39">
        <v>5.9151601999999999</v>
      </c>
      <c r="D312" s="39">
        <v>4.3360919999999998</v>
      </c>
      <c r="E312" s="39">
        <v>3.6932800000000001</v>
      </c>
      <c r="F312" s="39">
        <v>8.0293720000000004</v>
      </c>
      <c r="G312" s="39">
        <v>0</v>
      </c>
      <c r="H312" s="39">
        <v>3.1169266000000002</v>
      </c>
      <c r="I312" s="39">
        <v>3.1169266000000002</v>
      </c>
      <c r="J312" s="39">
        <v>0</v>
      </c>
      <c r="K312" s="39">
        <v>2.7982336000000001</v>
      </c>
      <c r="L312" s="39">
        <v>2.7982336000000001</v>
      </c>
      <c r="M312" s="3">
        <v>22305</v>
      </c>
      <c r="N312" s="3">
        <v>14075</v>
      </c>
      <c r="O312" s="3">
        <v>36380</v>
      </c>
      <c r="P312" s="3">
        <v>0</v>
      </c>
      <c r="Q312" s="3">
        <v>52562</v>
      </c>
      <c r="R312" s="3">
        <v>52562</v>
      </c>
      <c r="S312" s="3">
        <v>0</v>
      </c>
      <c r="T312" s="3">
        <v>10664</v>
      </c>
      <c r="U312" s="3">
        <v>10664</v>
      </c>
      <c r="X312" s="89">
        <f t="shared" si="137"/>
        <v>4.9124454000000002</v>
      </c>
      <c r="Y312" s="55"/>
      <c r="Z312" s="89">
        <f t="shared" si="138"/>
        <v>5.9151602000000008</v>
      </c>
      <c r="AC312" s="37">
        <v>22.3842</v>
      </c>
      <c r="AD312" s="37">
        <v>9.4536999999999995</v>
      </c>
      <c r="AE312" s="37">
        <v>12.9305</v>
      </c>
      <c r="AF312" s="39"/>
      <c r="AG312" s="39"/>
      <c r="AH312" s="13">
        <f t="shared" si="139"/>
        <v>2.4806508799999998</v>
      </c>
      <c r="AI312" s="13">
        <f t="shared" si="140"/>
        <v>2.5136892000000004</v>
      </c>
      <c r="AJ312" s="37">
        <v>1.1077999999999999</v>
      </c>
      <c r="AK312" s="37">
        <v>1.0690999999999999</v>
      </c>
      <c r="AL312" s="37">
        <v>3.8699999999999998E-2</v>
      </c>
      <c r="AM312" s="39"/>
      <c r="AN312" s="39"/>
      <c r="AO312" s="13">
        <f t="shared" si="141"/>
        <v>0.28053183999999998</v>
      </c>
      <c r="AP312" s="13">
        <f t="shared" si="142"/>
        <v>7.5232800000000002E-3</v>
      </c>
      <c r="AQ312">
        <v>65948</v>
      </c>
      <c r="AR312" s="123">
        <f t="shared" si="143"/>
        <v>31</v>
      </c>
      <c r="AS312" s="128">
        <v>549</v>
      </c>
      <c r="AT312" s="129">
        <v>6.7</v>
      </c>
      <c r="AU312" s="129">
        <v>11.2</v>
      </c>
    </row>
    <row r="313" spans="1:47" x14ac:dyDescent="0.25">
      <c r="A313" s="1">
        <v>44493</v>
      </c>
      <c r="B313" s="39">
        <v>7.8609017000000003</v>
      </c>
      <c r="C313" s="39">
        <v>6.7075151000000002</v>
      </c>
      <c r="D313" s="39">
        <v>3.6848519999999998</v>
      </c>
      <c r="E313" s="39">
        <v>6.5460928000000003</v>
      </c>
      <c r="F313" s="39">
        <v>10.2309448</v>
      </c>
      <c r="G313" s="39">
        <v>0</v>
      </c>
      <c r="H313" s="39">
        <v>2.3700431000000002</v>
      </c>
      <c r="I313" s="39">
        <v>2.3700431000000002</v>
      </c>
      <c r="J313" s="39">
        <v>0</v>
      </c>
      <c r="K313" s="39">
        <v>4.337472</v>
      </c>
      <c r="L313" s="39">
        <v>4.337472</v>
      </c>
      <c r="M313" s="3">
        <v>18955</v>
      </c>
      <c r="N313" s="3">
        <v>24947</v>
      </c>
      <c r="O313" s="3">
        <v>43902</v>
      </c>
      <c r="P313" s="3">
        <v>0</v>
      </c>
      <c r="Q313" s="3">
        <v>39967</v>
      </c>
      <c r="R313" s="3">
        <v>39967</v>
      </c>
      <c r="S313" s="3">
        <v>0</v>
      </c>
      <c r="T313" s="3">
        <v>16530</v>
      </c>
      <c r="U313" s="3">
        <v>16530</v>
      </c>
      <c r="X313" s="89">
        <f t="shared" si="137"/>
        <v>7.8609016999999994</v>
      </c>
      <c r="Y313" s="55"/>
      <c r="Z313" s="89">
        <f t="shared" si="138"/>
        <v>6.7075151000000002</v>
      </c>
      <c r="AC313" s="37">
        <v>29.524999999999999</v>
      </c>
      <c r="AD313" s="37">
        <v>15.5533</v>
      </c>
      <c r="AE313" s="37">
        <v>13.9717</v>
      </c>
      <c r="AF313" s="39"/>
      <c r="AG313" s="39"/>
      <c r="AH313" s="13">
        <f t="shared" si="139"/>
        <v>4.0811859199999994</v>
      </c>
      <c r="AI313" s="13">
        <f t="shared" si="140"/>
        <v>2.7160984799999999</v>
      </c>
      <c r="AJ313" s="37">
        <v>9.0478000000000005</v>
      </c>
      <c r="AK313" s="37">
        <v>9.0070999999999994</v>
      </c>
      <c r="AL313" s="37">
        <v>4.07E-2</v>
      </c>
      <c r="AM313" s="39"/>
      <c r="AN313" s="39"/>
      <c r="AO313" s="13">
        <f t="shared" si="141"/>
        <v>2.3634630399999996</v>
      </c>
      <c r="AP313" s="13">
        <f t="shared" si="142"/>
        <v>7.9120800000000002E-3</v>
      </c>
      <c r="AQ313">
        <v>66009</v>
      </c>
      <c r="AR313" s="123">
        <f t="shared" si="143"/>
        <v>61</v>
      </c>
      <c r="AS313" s="128">
        <v>501</v>
      </c>
      <c r="AT313" s="129">
        <v>4.9000000000000004</v>
      </c>
      <c r="AU313" s="129">
        <v>1.4</v>
      </c>
    </row>
    <row r="314" spans="1:47" x14ac:dyDescent="0.25">
      <c r="A314" s="1">
        <v>44494</v>
      </c>
      <c r="B314" s="39">
        <v>4.4089733000000004</v>
      </c>
      <c r="C314" s="39">
        <v>5.1795306999999999</v>
      </c>
      <c r="D314" s="39">
        <v>3.7608624000000002</v>
      </c>
      <c r="E314" s="39">
        <v>3.2209599999999998</v>
      </c>
      <c r="F314" s="39">
        <v>6.9818224000000004</v>
      </c>
      <c r="G314" s="39">
        <v>0</v>
      </c>
      <c r="H314" s="39">
        <v>2.5728491</v>
      </c>
      <c r="I314" s="39">
        <v>2.5728491</v>
      </c>
      <c r="J314" s="39">
        <v>0</v>
      </c>
      <c r="K314" s="39">
        <v>2.6066815999999999</v>
      </c>
      <c r="L314" s="39">
        <v>2.6066815999999999</v>
      </c>
      <c r="M314" s="3">
        <v>19346</v>
      </c>
      <c r="N314" s="3">
        <v>12275</v>
      </c>
      <c r="O314" s="3">
        <v>31621</v>
      </c>
      <c r="P314" s="3">
        <v>0</v>
      </c>
      <c r="Q314" s="3">
        <v>43387</v>
      </c>
      <c r="R314" s="3">
        <v>43387</v>
      </c>
      <c r="S314" s="3">
        <v>0</v>
      </c>
      <c r="T314" s="3">
        <v>9934</v>
      </c>
      <c r="U314" s="3">
        <v>9934</v>
      </c>
      <c r="X314" s="89">
        <f t="shared" si="137"/>
        <v>4.4089733000000004</v>
      </c>
      <c r="Y314" s="55"/>
      <c r="Z314" s="89">
        <f t="shared" si="138"/>
        <v>5.1795306999999999</v>
      </c>
      <c r="AC314" s="37">
        <v>21.121200000000002</v>
      </c>
      <c r="AD314" s="37">
        <v>12.855700000000001</v>
      </c>
      <c r="AE314" s="37">
        <v>8.2654999999999994</v>
      </c>
      <c r="AF314" s="39"/>
      <c r="AG314" s="39"/>
      <c r="AH314" s="13">
        <f t="shared" si="139"/>
        <v>3.3733356800000003</v>
      </c>
      <c r="AI314" s="13">
        <f t="shared" si="140"/>
        <v>1.6068131999999999</v>
      </c>
      <c r="AJ314" s="37">
        <v>1.4123000000000001</v>
      </c>
      <c r="AK314" s="37">
        <v>9.2200000000000004E-2</v>
      </c>
      <c r="AL314" s="37">
        <v>1.3201000000000001</v>
      </c>
      <c r="AM314" s="39"/>
      <c r="AN314" s="39"/>
      <c r="AO314" s="13">
        <f t="shared" si="141"/>
        <v>2.4193280000000001E-2</v>
      </c>
      <c r="AP314" s="13">
        <f t="shared" si="142"/>
        <v>0.25662744000000004</v>
      </c>
      <c r="AQ314">
        <v>66057</v>
      </c>
      <c r="AR314" s="123">
        <f t="shared" si="143"/>
        <v>48</v>
      </c>
      <c r="AS314" s="128">
        <v>432</v>
      </c>
      <c r="AT314" s="129">
        <v>7.6</v>
      </c>
      <c r="AU314" s="129">
        <v>1.8</v>
      </c>
    </row>
    <row r="315" spans="1:47" x14ac:dyDescent="0.25">
      <c r="A315" s="1">
        <v>44495</v>
      </c>
      <c r="B315" s="39">
        <v>5.1483175000000001</v>
      </c>
      <c r="C315" s="39">
        <v>4.7725137000000002</v>
      </c>
      <c r="D315" s="39">
        <v>2.7567864000000002</v>
      </c>
      <c r="E315" s="39">
        <v>3.9779840000000002</v>
      </c>
      <c r="F315" s="39">
        <v>6.7347704000000004</v>
      </c>
      <c r="G315" s="39">
        <v>0</v>
      </c>
      <c r="H315" s="39">
        <v>1.5864529000000001</v>
      </c>
      <c r="I315" s="39">
        <v>1.5864529000000001</v>
      </c>
      <c r="J315" s="39">
        <v>0</v>
      </c>
      <c r="K315" s="39">
        <v>3.1860607999999999</v>
      </c>
      <c r="L315" s="39">
        <v>3.1860607999999999</v>
      </c>
      <c r="M315" s="3">
        <v>14181</v>
      </c>
      <c r="N315" s="3">
        <v>15160</v>
      </c>
      <c r="O315" s="3">
        <v>29341</v>
      </c>
      <c r="P315" s="3">
        <v>0</v>
      </c>
      <c r="Q315" s="3">
        <v>26753</v>
      </c>
      <c r="R315" s="3">
        <v>26753</v>
      </c>
      <c r="S315" s="3">
        <v>0</v>
      </c>
      <c r="T315" s="3">
        <v>12142</v>
      </c>
      <c r="U315" s="3">
        <v>12142</v>
      </c>
      <c r="X315" s="89">
        <f t="shared" si="137"/>
        <v>5.1483175000000001</v>
      </c>
      <c r="Y315" s="55"/>
      <c r="Z315" s="89">
        <f t="shared" si="138"/>
        <v>4.7725137000000002</v>
      </c>
      <c r="AC315" s="37">
        <v>14.6136</v>
      </c>
      <c r="AD315" s="37">
        <v>6.7687999999999997</v>
      </c>
      <c r="AE315" s="37">
        <v>7.8448000000000002</v>
      </c>
      <c r="AF315" s="39"/>
      <c r="AG315" s="39"/>
      <c r="AH315" s="13">
        <f t="shared" si="139"/>
        <v>1.7761331199999999</v>
      </c>
      <c r="AI315" s="13">
        <f t="shared" si="140"/>
        <v>1.5250291200000001</v>
      </c>
      <c r="AJ315" s="37">
        <v>8.7499999999999994E-2</v>
      </c>
      <c r="AK315" s="37">
        <v>4.9299999999999997E-2</v>
      </c>
      <c r="AL315" s="37">
        <v>3.8199999999999998E-2</v>
      </c>
      <c r="AM315" s="39"/>
      <c r="AN315" s="39"/>
      <c r="AO315" s="13">
        <f t="shared" si="141"/>
        <v>1.2936319999999999E-2</v>
      </c>
      <c r="AP315" s="13">
        <f t="shared" si="142"/>
        <v>7.4260800000000007E-3</v>
      </c>
      <c r="AQ315">
        <v>66108</v>
      </c>
      <c r="AR315" s="123">
        <f t="shared" si="143"/>
        <v>51</v>
      </c>
      <c r="AS315" s="128">
        <v>210</v>
      </c>
      <c r="AT315" s="129">
        <v>9.6</v>
      </c>
      <c r="AU315" s="129">
        <v>3.2</v>
      </c>
    </row>
    <row r="316" spans="1:47" x14ac:dyDescent="0.25">
      <c r="A316" s="1">
        <v>44496</v>
      </c>
      <c r="B316" s="39">
        <v>7.8650327999999998</v>
      </c>
      <c r="C316" s="39">
        <v>4.2752391999999997</v>
      </c>
      <c r="D316" s="39">
        <v>4.4362079999999997</v>
      </c>
      <c r="E316" s="39">
        <v>4.4122560000000002</v>
      </c>
      <c r="F316" s="39">
        <v>8.8484639999999999</v>
      </c>
      <c r="G316" s="39">
        <v>0</v>
      </c>
      <c r="H316" s="39">
        <v>0.98343119999999995</v>
      </c>
      <c r="I316" s="39">
        <v>0.98343119999999995</v>
      </c>
      <c r="J316" s="39">
        <v>0</v>
      </c>
      <c r="K316" s="39">
        <v>3.2918080000000001</v>
      </c>
      <c r="L316" s="39">
        <v>3.2918080000000001</v>
      </c>
      <c r="M316" s="3">
        <v>22820</v>
      </c>
      <c r="N316" s="3">
        <v>16815</v>
      </c>
      <c r="O316" s="3">
        <v>39635</v>
      </c>
      <c r="P316" s="3">
        <v>0</v>
      </c>
      <c r="Q316" s="3">
        <v>16584</v>
      </c>
      <c r="R316" s="3">
        <v>16584</v>
      </c>
      <c r="S316" s="3">
        <v>0</v>
      </c>
      <c r="T316" s="3">
        <v>12545</v>
      </c>
      <c r="U316" s="3">
        <v>12545</v>
      </c>
      <c r="X316" s="89">
        <f t="shared" si="137"/>
        <v>7.8650327999999998</v>
      </c>
      <c r="Y316" s="55"/>
      <c r="Z316" s="89">
        <f t="shared" si="138"/>
        <v>4.2752391999999997</v>
      </c>
      <c r="AC316" s="37">
        <v>24.567299999999999</v>
      </c>
      <c r="AD316" s="37">
        <v>10.192</v>
      </c>
      <c r="AE316" s="37">
        <v>14.375299999999999</v>
      </c>
      <c r="AF316" s="39"/>
      <c r="AG316" s="39"/>
      <c r="AH316" s="13">
        <f t="shared" si="139"/>
        <v>2.6743808000000002</v>
      </c>
      <c r="AI316" s="13">
        <f t="shared" si="140"/>
        <v>2.7945583199999997</v>
      </c>
      <c r="AJ316" s="37">
        <v>7.4687999999999999</v>
      </c>
      <c r="AK316" s="37">
        <v>5.7206999999999999</v>
      </c>
      <c r="AL316" s="37">
        <v>1.7481</v>
      </c>
      <c r="AM316" s="39"/>
      <c r="AN316" s="39"/>
      <c r="AO316" s="13">
        <f t="shared" si="141"/>
        <v>1.5011116799999999</v>
      </c>
      <c r="AP316" s="13">
        <f t="shared" si="142"/>
        <v>0.33983063999999996</v>
      </c>
      <c r="AQ316">
        <v>66134</v>
      </c>
      <c r="AR316" s="123">
        <f t="shared" si="143"/>
        <v>26</v>
      </c>
      <c r="AS316" s="128">
        <v>184</v>
      </c>
      <c r="AT316" s="129">
        <v>6</v>
      </c>
      <c r="AU316" s="129">
        <v>3.2</v>
      </c>
    </row>
    <row r="317" spans="1:47" x14ac:dyDescent="0.25">
      <c r="A317" s="1">
        <v>44497</v>
      </c>
      <c r="B317" s="39">
        <v>9.0559057000000003</v>
      </c>
      <c r="C317" s="39">
        <v>3.7669286999999998</v>
      </c>
      <c r="D317" s="39">
        <v>3.3633144000000001</v>
      </c>
      <c r="E317" s="39">
        <v>6.9672447999999996</v>
      </c>
      <c r="F317" s="39">
        <v>10.3305592</v>
      </c>
      <c r="G317" s="39">
        <v>0</v>
      </c>
      <c r="H317" s="39">
        <v>1.2746535000000001</v>
      </c>
      <c r="I317" s="39">
        <v>1.2746535000000001</v>
      </c>
      <c r="J317" s="39">
        <v>0</v>
      </c>
      <c r="K317" s="39">
        <v>2.4922751999999999</v>
      </c>
      <c r="L317" s="39">
        <v>2.4922751999999999</v>
      </c>
      <c r="M317" s="3">
        <v>17301</v>
      </c>
      <c r="N317" s="3">
        <v>26552</v>
      </c>
      <c r="O317" s="3">
        <v>43853</v>
      </c>
      <c r="P317" s="3">
        <v>0</v>
      </c>
      <c r="Q317" s="3">
        <v>21495</v>
      </c>
      <c r="R317" s="3">
        <v>21495</v>
      </c>
      <c r="S317" s="3">
        <v>0</v>
      </c>
      <c r="T317" s="3">
        <v>9498</v>
      </c>
      <c r="U317" s="3">
        <v>9498</v>
      </c>
      <c r="X317" s="89">
        <f t="shared" si="137"/>
        <v>9.0559057000000003</v>
      </c>
      <c r="Y317" s="55"/>
      <c r="Z317" s="89">
        <f t="shared" si="138"/>
        <v>3.7669287000000002</v>
      </c>
      <c r="AC317" s="37">
        <v>27.824000000000002</v>
      </c>
      <c r="AD317" s="37">
        <v>16.921199999999999</v>
      </c>
      <c r="AE317" s="37">
        <v>10.902799999999999</v>
      </c>
      <c r="AF317" s="39"/>
      <c r="AG317" s="39"/>
      <c r="AH317" s="13">
        <f t="shared" si="139"/>
        <v>4.4401228799999997</v>
      </c>
      <c r="AI317" s="13">
        <f t="shared" si="140"/>
        <v>2.1195043199999999</v>
      </c>
      <c r="AJ317" s="37">
        <v>5.1230000000000002</v>
      </c>
      <c r="AK317" s="37">
        <v>5.0852000000000004</v>
      </c>
      <c r="AL317" s="37">
        <v>3.78E-2</v>
      </c>
      <c r="AM317" s="39"/>
      <c r="AN317" s="39"/>
      <c r="AO317" s="13">
        <f t="shared" si="141"/>
        <v>1.3343564800000001</v>
      </c>
      <c r="AP317" s="13">
        <f t="shared" si="142"/>
        <v>7.3483200000000002E-3</v>
      </c>
      <c r="AQ317">
        <v>66225</v>
      </c>
      <c r="AR317" s="123">
        <f t="shared" si="143"/>
        <v>91</v>
      </c>
      <c r="AS317" s="130">
        <v>180</v>
      </c>
      <c r="AT317" s="131">
        <v>6.1</v>
      </c>
      <c r="AU317" s="131">
        <v>2.5</v>
      </c>
    </row>
    <row r="318" spans="1:47" x14ac:dyDescent="0.25">
      <c r="A318" s="1">
        <v>44498</v>
      </c>
      <c r="B318" s="39">
        <v>7.3126525000000004</v>
      </c>
      <c r="C318" s="39">
        <v>6.3413531000000001</v>
      </c>
      <c r="D318" s="39">
        <v>3.6486936000000001</v>
      </c>
      <c r="E318" s="39">
        <v>4.9606719999999997</v>
      </c>
      <c r="F318" s="39">
        <v>8.6093656000000003</v>
      </c>
      <c r="G318" s="39">
        <v>0</v>
      </c>
      <c r="H318" s="39">
        <v>1.2967131000000001</v>
      </c>
      <c r="I318" s="39">
        <v>1.2967131000000001</v>
      </c>
      <c r="J318" s="39">
        <v>0</v>
      </c>
      <c r="K318" s="39">
        <v>5.0446400000000002</v>
      </c>
      <c r="L318" s="39">
        <v>5.0446400000000002</v>
      </c>
      <c r="M318" s="3">
        <v>18769</v>
      </c>
      <c r="N318" s="3">
        <v>18905</v>
      </c>
      <c r="O318" s="3">
        <v>37674</v>
      </c>
      <c r="P318" s="3">
        <v>0</v>
      </c>
      <c r="Q318" s="3">
        <v>21867</v>
      </c>
      <c r="R318" s="3">
        <v>21867</v>
      </c>
      <c r="S318" s="3">
        <v>0</v>
      </c>
      <c r="T318" s="3">
        <v>19225</v>
      </c>
      <c r="U318" s="3">
        <v>19225</v>
      </c>
      <c r="X318" s="89">
        <f t="shared" si="137"/>
        <v>7.3126525000000004</v>
      </c>
      <c r="Y318" s="55"/>
      <c r="Z318" s="89">
        <f t="shared" si="138"/>
        <v>6.3413531000000001</v>
      </c>
      <c r="AC318" s="37">
        <v>24.488600000000002</v>
      </c>
      <c r="AD318" s="37">
        <v>13.592499999999999</v>
      </c>
      <c r="AE318" s="37">
        <v>10.896100000000001</v>
      </c>
      <c r="AF318" s="39"/>
      <c r="AG318" s="39"/>
      <c r="AH318" s="13">
        <f t="shared" si="139"/>
        <v>3.5666719999999996</v>
      </c>
      <c r="AI318" s="13">
        <f t="shared" si="140"/>
        <v>2.1182018400000002</v>
      </c>
      <c r="AJ318" s="37">
        <v>10.507099999999999</v>
      </c>
      <c r="AK318" s="37">
        <v>10.468500000000001</v>
      </c>
      <c r="AL318" s="37">
        <v>3.8600000000000002E-2</v>
      </c>
      <c r="AM318" s="39"/>
      <c r="AN318" s="39"/>
      <c r="AO318" s="13">
        <f t="shared" si="141"/>
        <v>2.7469344000000002</v>
      </c>
      <c r="AP318" s="13">
        <f t="shared" si="142"/>
        <v>7.5038400000000003E-3</v>
      </c>
      <c r="AQ318">
        <v>66245</v>
      </c>
      <c r="AR318" s="123">
        <f t="shared" si="143"/>
        <v>20</v>
      </c>
      <c r="AS318" s="130">
        <v>303</v>
      </c>
      <c r="AT318" s="131">
        <v>6.7</v>
      </c>
      <c r="AU318" s="131">
        <v>2.5</v>
      </c>
    </row>
    <row r="319" spans="1:47" x14ac:dyDescent="0.25">
      <c r="A319" s="1">
        <v>44499</v>
      </c>
      <c r="B319" s="39">
        <v>10.6984011</v>
      </c>
      <c r="C319" s="39">
        <v>2.5538653</v>
      </c>
      <c r="D319" s="39">
        <v>3.9997799999999999</v>
      </c>
      <c r="E319" s="39">
        <v>6.8777663999999996</v>
      </c>
      <c r="F319" s="39">
        <v>10.8775464</v>
      </c>
      <c r="G319" s="39">
        <v>0</v>
      </c>
      <c r="H319" s="39">
        <v>0.17914530000000001</v>
      </c>
      <c r="I319" s="39">
        <v>0.17914530000000001</v>
      </c>
      <c r="J319" s="39">
        <v>0</v>
      </c>
      <c r="K319" s="39">
        <v>2.3747199999999999</v>
      </c>
      <c r="L319" s="39">
        <v>2.3747199999999999</v>
      </c>
      <c r="M319" s="3">
        <v>20575</v>
      </c>
      <c r="N319" s="3">
        <v>26211</v>
      </c>
      <c r="O319" s="3">
        <v>46786</v>
      </c>
      <c r="P319" s="3">
        <v>0</v>
      </c>
      <c r="Q319" s="3">
        <v>3021</v>
      </c>
      <c r="R319" s="3">
        <v>3021</v>
      </c>
      <c r="S319" s="3">
        <v>0</v>
      </c>
      <c r="T319" s="3">
        <v>9050</v>
      </c>
      <c r="U319" s="3">
        <v>9050</v>
      </c>
      <c r="X319" s="89">
        <f t="shared" si="137"/>
        <v>10.6984011</v>
      </c>
      <c r="Y319" s="55"/>
      <c r="Z319" s="89">
        <f t="shared" si="138"/>
        <v>2.5538653</v>
      </c>
      <c r="AC319" s="37">
        <v>22.5962</v>
      </c>
      <c r="AD319" s="37">
        <v>12.8939</v>
      </c>
      <c r="AE319" s="37">
        <v>9.7022999999999993</v>
      </c>
      <c r="AF319" s="39"/>
      <c r="AG319" s="39"/>
      <c r="AH319" s="13">
        <f t="shared" si="139"/>
        <v>3.38335936</v>
      </c>
      <c r="AI319" s="13">
        <f t="shared" si="140"/>
        <v>1.8861271199999998</v>
      </c>
      <c r="AJ319" s="37">
        <v>9.1058000000000003</v>
      </c>
      <c r="AK319" s="37">
        <v>5.1048999999999998</v>
      </c>
      <c r="AL319" s="37">
        <v>4.0008999999999997</v>
      </c>
      <c r="AM319" s="39"/>
      <c r="AN319" s="39"/>
      <c r="AO319" s="13">
        <f t="shared" si="141"/>
        <v>1.3395257599999999</v>
      </c>
      <c r="AP319" s="13">
        <f t="shared" si="142"/>
        <v>0.77777496000000002</v>
      </c>
      <c r="AQ319">
        <v>66308</v>
      </c>
      <c r="AR319" s="123">
        <f t="shared" si="143"/>
        <v>63</v>
      </c>
      <c r="AS319" s="128">
        <v>0</v>
      </c>
      <c r="AT319" s="129">
        <v>6.9</v>
      </c>
      <c r="AU319" s="129">
        <v>3.2</v>
      </c>
    </row>
    <row r="320" spans="1:47" ht="15.75" thickBot="1" x14ac:dyDescent="0.3">
      <c r="A320" s="10">
        <v>44500</v>
      </c>
      <c r="B320" s="25">
        <v>8.2765029999999999</v>
      </c>
      <c r="C320" s="25">
        <v>7.0122609999999996</v>
      </c>
      <c r="D320" s="25">
        <v>2.9255255999999998</v>
      </c>
      <c r="E320" s="25">
        <v>6.0275904000000002</v>
      </c>
      <c r="F320" s="25">
        <v>8.9531159999999996</v>
      </c>
      <c r="G320" s="25">
        <v>0</v>
      </c>
      <c r="H320" s="25">
        <v>0.67661300000000002</v>
      </c>
      <c r="I320" s="25">
        <v>0.67661300000000002</v>
      </c>
      <c r="J320" s="25">
        <v>0</v>
      </c>
      <c r="K320" s="25">
        <v>6.3356479999999999</v>
      </c>
      <c r="L320" s="25">
        <v>6.3356479999999999</v>
      </c>
      <c r="M320" s="11">
        <v>15049</v>
      </c>
      <c r="N320" s="11">
        <v>22971</v>
      </c>
      <c r="O320" s="11">
        <v>38020</v>
      </c>
      <c r="P320" s="11">
        <v>0</v>
      </c>
      <c r="Q320" s="11">
        <v>11410</v>
      </c>
      <c r="R320" s="11">
        <v>11410</v>
      </c>
      <c r="S320" s="11">
        <v>0</v>
      </c>
      <c r="T320" s="11">
        <v>24145</v>
      </c>
      <c r="U320" s="11">
        <v>24145</v>
      </c>
      <c r="V320" s="4"/>
      <c r="W320" s="4"/>
      <c r="X320" s="87">
        <f t="shared" si="137"/>
        <v>8.2765029999999999</v>
      </c>
      <c r="Y320" s="4"/>
      <c r="Z320" s="87">
        <f t="shared" si="138"/>
        <v>7.0122609999999996</v>
      </c>
      <c r="AA320" s="4"/>
      <c r="AB320" s="4"/>
      <c r="AC320" s="38">
        <v>18.122</v>
      </c>
      <c r="AD320" s="38">
        <v>7.8053999999999997</v>
      </c>
      <c r="AE320" s="38">
        <v>10.316599999999999</v>
      </c>
      <c r="AF320" s="25"/>
      <c r="AG320" s="25"/>
      <c r="AH320" s="25">
        <f t="shared" si="139"/>
        <v>2.0481369599999999</v>
      </c>
      <c r="AI320" s="25">
        <f t="shared" si="140"/>
        <v>2.0055470399999997</v>
      </c>
      <c r="AJ320" s="38">
        <v>20.245799999999999</v>
      </c>
      <c r="AK320" s="38">
        <v>20.194400000000002</v>
      </c>
      <c r="AL320" s="38">
        <v>5.1400000000000001E-2</v>
      </c>
      <c r="AM320" s="25"/>
      <c r="AN320" s="25"/>
      <c r="AO320" s="25">
        <f t="shared" si="141"/>
        <v>5.2990105600000001</v>
      </c>
      <c r="AP320" s="25">
        <f t="shared" si="142"/>
        <v>9.9921600000000017E-3</v>
      </c>
      <c r="AQ320" s="4">
        <v>66373</v>
      </c>
      <c r="AR320" s="124">
        <f t="shared" si="143"/>
        <v>65</v>
      </c>
      <c r="AS320" s="128">
        <v>284</v>
      </c>
      <c r="AT320" s="129">
        <v>9.9</v>
      </c>
      <c r="AU320" s="129">
        <v>2.2000000000000002</v>
      </c>
    </row>
    <row r="321" spans="1:47" x14ac:dyDescent="0.25">
      <c r="A321" s="1">
        <v>44501</v>
      </c>
      <c r="B321" s="39">
        <v>6.3972648000000003</v>
      </c>
      <c r="C321" s="39">
        <v>2.8037320000000001</v>
      </c>
      <c r="D321" s="39">
        <v>3.3736176000000002</v>
      </c>
      <c r="E321" s="39">
        <v>3.9425599999999998</v>
      </c>
      <c r="F321" s="39">
        <v>7.3161775999999996</v>
      </c>
      <c r="G321" s="39">
        <v>0</v>
      </c>
      <c r="H321" s="39">
        <v>0.91891279999999997</v>
      </c>
      <c r="I321" s="39">
        <v>0.91891279999999997</v>
      </c>
      <c r="J321" s="39">
        <v>0</v>
      </c>
      <c r="K321" s="39">
        <v>1.8848191999999999</v>
      </c>
      <c r="L321" s="39">
        <v>1.8848191999999999</v>
      </c>
      <c r="M321" s="3">
        <v>17354</v>
      </c>
      <c r="N321" s="3">
        <v>15025</v>
      </c>
      <c r="O321" s="3">
        <v>32379</v>
      </c>
      <c r="P321" s="3">
        <v>0</v>
      </c>
      <c r="Q321" s="3">
        <v>15496</v>
      </c>
      <c r="R321" s="3">
        <v>15496</v>
      </c>
      <c r="S321" s="3">
        <v>0</v>
      </c>
      <c r="T321" s="3">
        <v>7183</v>
      </c>
      <c r="U321" s="3">
        <v>7183</v>
      </c>
      <c r="X321" s="89">
        <f t="shared" si="137"/>
        <v>6.3972647999999994</v>
      </c>
      <c r="Y321" s="55"/>
      <c r="Z321" s="89">
        <f t="shared" si="138"/>
        <v>2.8037320000000001</v>
      </c>
      <c r="AC321" s="37">
        <v>18.992899999999999</v>
      </c>
      <c r="AD321" s="37">
        <v>8.6353000000000009</v>
      </c>
      <c r="AE321" s="37">
        <v>10.3576</v>
      </c>
      <c r="AF321" s="39"/>
      <c r="AG321" s="39"/>
      <c r="AH321" s="13">
        <f t="shared" si="139"/>
        <v>2.2659027200000001</v>
      </c>
      <c r="AI321" s="13">
        <f t="shared" si="140"/>
        <v>2.0135174399999998</v>
      </c>
      <c r="AJ321" s="37">
        <v>2.6402000000000001</v>
      </c>
      <c r="AK321" s="37">
        <v>0.156</v>
      </c>
      <c r="AL321" s="37">
        <v>2.4842</v>
      </c>
      <c r="AM321" s="39"/>
      <c r="AN321" s="39"/>
      <c r="AO321" s="13">
        <f t="shared" si="141"/>
        <v>4.0934400000000003E-2</v>
      </c>
      <c r="AP321" s="13">
        <f t="shared" si="142"/>
        <v>0.48292847999999999</v>
      </c>
      <c r="AQ321">
        <v>66403</v>
      </c>
      <c r="AR321" s="123">
        <f t="shared" si="143"/>
        <v>30</v>
      </c>
      <c r="AS321" s="128">
        <v>69</v>
      </c>
      <c r="AT321" s="129">
        <v>9.5</v>
      </c>
      <c r="AU321" s="129">
        <v>5</v>
      </c>
    </row>
    <row r="322" spans="1:47" x14ac:dyDescent="0.25">
      <c r="A322" s="1">
        <v>44502</v>
      </c>
      <c r="B322" s="39">
        <v>7.5316587999999998</v>
      </c>
      <c r="C322" s="39">
        <v>4.7696540000000001</v>
      </c>
      <c r="D322" s="39">
        <v>3.1934087999999998</v>
      </c>
      <c r="E322" s="39">
        <v>5.6150976000000004</v>
      </c>
      <c r="F322" s="39">
        <v>8.8085064000000006</v>
      </c>
      <c r="G322" s="39">
        <v>0</v>
      </c>
      <c r="H322" s="39">
        <v>1.2768476</v>
      </c>
      <c r="I322" s="39">
        <v>1.2768476</v>
      </c>
      <c r="J322" s="39">
        <v>0</v>
      </c>
      <c r="K322" s="39">
        <v>3.4928064000000001</v>
      </c>
      <c r="L322" s="39">
        <v>3.4928064000000001</v>
      </c>
      <c r="M322" s="3">
        <v>16427</v>
      </c>
      <c r="N322" s="3">
        <v>21399</v>
      </c>
      <c r="O322" s="3">
        <v>37826</v>
      </c>
      <c r="P322" s="3">
        <v>0</v>
      </c>
      <c r="Q322" s="3">
        <v>21532</v>
      </c>
      <c r="R322" s="3">
        <v>21532</v>
      </c>
      <c r="S322" s="3">
        <v>0</v>
      </c>
      <c r="T322" s="3">
        <v>13311</v>
      </c>
      <c r="U322" s="3">
        <v>13311</v>
      </c>
      <c r="X322" s="89">
        <f t="shared" si="137"/>
        <v>7.5316588000000007</v>
      </c>
      <c r="Y322" s="55"/>
      <c r="Z322" s="89">
        <f t="shared" si="138"/>
        <v>4.7696540000000001</v>
      </c>
      <c r="AC322" s="37">
        <v>19.8948</v>
      </c>
      <c r="AD322" s="37">
        <v>12.788</v>
      </c>
      <c r="AE322" s="37">
        <v>7.1067999999999998</v>
      </c>
      <c r="AF322" s="39"/>
      <c r="AG322" s="39"/>
      <c r="AH322" s="13">
        <f t="shared" si="139"/>
        <v>3.3555712</v>
      </c>
      <c r="AI322" s="13">
        <f t="shared" si="140"/>
        <v>1.38156192</v>
      </c>
      <c r="AJ322" s="37">
        <v>7.0994000000000002</v>
      </c>
      <c r="AK322" s="37">
        <v>4.3385999999999996</v>
      </c>
      <c r="AL322" s="37">
        <v>2.7608000000000001</v>
      </c>
      <c r="AM322" s="39"/>
      <c r="AN322" s="39"/>
      <c r="AO322" s="13">
        <f t="shared" si="141"/>
        <v>1.1384486399999998</v>
      </c>
      <c r="AP322" s="13">
        <f t="shared" si="142"/>
        <v>0.5366995200000001</v>
      </c>
      <c r="AQ322">
        <v>66455</v>
      </c>
      <c r="AR322" s="123">
        <f t="shared" si="143"/>
        <v>52</v>
      </c>
      <c r="AS322" s="130">
        <v>236</v>
      </c>
      <c r="AT322" s="131">
        <v>7.8</v>
      </c>
      <c r="AU322" s="131">
        <v>11.5</v>
      </c>
    </row>
    <row r="323" spans="1:47" x14ac:dyDescent="0.25">
      <c r="A323" s="1">
        <v>44503</v>
      </c>
      <c r="B323" s="39">
        <v>10.748241200000001</v>
      </c>
      <c r="C323" s="39">
        <v>1.3793763999999999</v>
      </c>
      <c r="D323" s="39">
        <v>3.4739279999999999</v>
      </c>
      <c r="E323" s="39">
        <v>7.3144</v>
      </c>
      <c r="F323" s="39">
        <v>10.788328</v>
      </c>
      <c r="G323" s="39">
        <v>0</v>
      </c>
      <c r="H323" s="39">
        <v>4.0086799999999999E-2</v>
      </c>
      <c r="I323" s="39">
        <v>4.0086799999999999E-2</v>
      </c>
      <c r="J323" s="39">
        <v>0</v>
      </c>
      <c r="K323" s="39">
        <v>1.3392896000000001</v>
      </c>
      <c r="L323" s="39">
        <v>1.3392896000000001</v>
      </c>
      <c r="M323" s="3">
        <v>17870</v>
      </c>
      <c r="N323" s="3">
        <v>27875</v>
      </c>
      <c r="O323" s="3">
        <v>45745</v>
      </c>
      <c r="P323" s="3">
        <v>0</v>
      </c>
      <c r="Q323" s="3">
        <v>676</v>
      </c>
      <c r="R323" s="3">
        <v>676</v>
      </c>
      <c r="S323" s="3">
        <v>0</v>
      </c>
      <c r="T323" s="3">
        <v>5104</v>
      </c>
      <c r="U323" s="3">
        <v>5104</v>
      </c>
      <c r="X323" s="89">
        <f t="shared" si="137"/>
        <v>10.748241200000001</v>
      </c>
      <c r="Y323" s="55"/>
      <c r="Z323" s="89">
        <f t="shared" si="138"/>
        <v>1.3793764000000002</v>
      </c>
      <c r="AC323" s="37">
        <v>24.957799999999999</v>
      </c>
      <c r="AD323" s="37">
        <v>13.8192</v>
      </c>
      <c r="AE323" s="37">
        <v>11.1386</v>
      </c>
      <c r="AF323" s="39"/>
      <c r="AG323" s="39"/>
      <c r="AH323" s="13">
        <f t="shared" si="139"/>
        <v>3.6261580800000002</v>
      </c>
      <c r="AI323" s="13">
        <f t="shared" si="140"/>
        <v>2.1653438400000002</v>
      </c>
      <c r="AJ323" s="37">
        <v>6.4314</v>
      </c>
      <c r="AK323" s="37">
        <v>3.4150999999999998</v>
      </c>
      <c r="AL323" s="37">
        <v>3.0163000000000002</v>
      </c>
      <c r="AM323" s="39"/>
      <c r="AN323" s="39"/>
      <c r="AO323" s="13">
        <f t="shared" si="141"/>
        <v>0.89612223999999985</v>
      </c>
      <c r="AP323" s="13">
        <f t="shared" si="142"/>
        <v>0.58636872000000007</v>
      </c>
      <c r="AQ323">
        <v>66480</v>
      </c>
      <c r="AR323" s="123">
        <f t="shared" si="143"/>
        <v>25</v>
      </c>
      <c r="AS323" s="130">
        <v>0</v>
      </c>
      <c r="AT323" s="131">
        <v>6.6</v>
      </c>
      <c r="AU323" s="131">
        <v>8.6</v>
      </c>
    </row>
    <row r="324" spans="1:47" x14ac:dyDescent="0.25">
      <c r="A324" s="1">
        <v>44504</v>
      </c>
      <c r="B324" s="39">
        <v>8.7356563999999999</v>
      </c>
      <c r="C324" s="39">
        <v>3.4443115999999998</v>
      </c>
      <c r="D324" s="39">
        <v>4.3452288000000001</v>
      </c>
      <c r="E324" s="39">
        <v>5.3532223999999999</v>
      </c>
      <c r="F324" s="39">
        <v>9.6984511999999992</v>
      </c>
      <c r="G324" s="39">
        <v>0</v>
      </c>
      <c r="H324" s="39">
        <v>0.96279479999999995</v>
      </c>
      <c r="I324" s="39">
        <v>0.96279479999999995</v>
      </c>
      <c r="J324" s="39">
        <v>0</v>
      </c>
      <c r="K324" s="39">
        <v>2.4815168000000001</v>
      </c>
      <c r="L324" s="39">
        <v>2.4815168000000001</v>
      </c>
      <c r="M324" s="3">
        <v>22352</v>
      </c>
      <c r="N324" s="3">
        <v>20401</v>
      </c>
      <c r="O324" s="3">
        <v>42753</v>
      </c>
      <c r="P324" s="3">
        <v>0</v>
      </c>
      <c r="Q324" s="3">
        <v>16236</v>
      </c>
      <c r="R324" s="3">
        <v>16236</v>
      </c>
      <c r="S324" s="3">
        <v>0</v>
      </c>
      <c r="T324" s="3">
        <v>9457</v>
      </c>
      <c r="U324" s="3">
        <v>9457</v>
      </c>
      <c r="X324" s="89">
        <f t="shared" si="137"/>
        <v>8.7356563999999999</v>
      </c>
      <c r="Y324" s="55"/>
      <c r="Z324" s="89">
        <f t="shared" si="138"/>
        <v>3.4443115999999998</v>
      </c>
      <c r="AC324" s="37">
        <v>28.675999999999998</v>
      </c>
      <c r="AD324" s="37">
        <v>16.913699999999999</v>
      </c>
      <c r="AE324" s="37">
        <v>11.7623</v>
      </c>
      <c r="AF324" s="39"/>
      <c r="AG324" s="39"/>
      <c r="AH324" s="13">
        <f t="shared" si="139"/>
        <v>4.4381548799999999</v>
      </c>
      <c r="AI324" s="13">
        <f t="shared" si="140"/>
        <v>2.2865911200000002</v>
      </c>
      <c r="AJ324" s="37">
        <v>1.7928999999999999</v>
      </c>
      <c r="AK324" s="37">
        <v>5.4699999999999999E-2</v>
      </c>
      <c r="AL324" s="37">
        <v>1.7382</v>
      </c>
      <c r="AM324" s="39"/>
      <c r="AN324" s="39"/>
      <c r="AO324" s="13">
        <f t="shared" si="141"/>
        <v>1.435328E-2</v>
      </c>
      <c r="AP324" s="13">
        <f t="shared" si="142"/>
        <v>0.33790608</v>
      </c>
      <c r="AQ324">
        <v>66564</v>
      </c>
      <c r="AR324" s="123">
        <f t="shared" si="143"/>
        <v>84</v>
      </c>
      <c r="AS324" s="128">
        <v>173</v>
      </c>
      <c r="AT324" s="129">
        <v>6.5</v>
      </c>
      <c r="AU324" s="129">
        <v>10.4</v>
      </c>
    </row>
    <row r="325" spans="1:47" x14ac:dyDescent="0.25">
      <c r="A325" s="1">
        <v>44505</v>
      </c>
      <c r="B325" s="39">
        <v>7.5577709000000004</v>
      </c>
      <c r="C325" s="39">
        <v>4.6253491000000002</v>
      </c>
      <c r="D325" s="39">
        <v>4.0474079999999999</v>
      </c>
      <c r="E325" s="39">
        <v>4.8160895999999997</v>
      </c>
      <c r="F325" s="39">
        <v>8.8634976000000005</v>
      </c>
      <c r="G325" s="39">
        <v>0</v>
      </c>
      <c r="H325" s="39">
        <v>1.3057266999999999</v>
      </c>
      <c r="I325" s="39">
        <v>1.3057266999999999</v>
      </c>
      <c r="J325" s="39">
        <v>0</v>
      </c>
      <c r="K325" s="39">
        <v>3.3196224000000001</v>
      </c>
      <c r="L325" s="39">
        <v>3.3196224000000001</v>
      </c>
      <c r="M325" s="3">
        <v>20820</v>
      </c>
      <c r="N325" s="3">
        <v>18354</v>
      </c>
      <c r="O325" s="3">
        <v>39174</v>
      </c>
      <c r="P325" s="3">
        <v>0</v>
      </c>
      <c r="Q325" s="3">
        <v>22019</v>
      </c>
      <c r="R325" s="3">
        <v>22019</v>
      </c>
      <c r="S325" s="3">
        <v>0</v>
      </c>
      <c r="T325" s="3">
        <v>12651</v>
      </c>
      <c r="U325" s="3">
        <v>12651</v>
      </c>
      <c r="X325" s="89">
        <f t="shared" si="137"/>
        <v>7.5577709000000004</v>
      </c>
      <c r="Y325" s="55"/>
      <c r="Z325" s="89">
        <f t="shared" si="138"/>
        <v>4.6253491000000002</v>
      </c>
      <c r="AC325" s="37">
        <v>28.483699999999999</v>
      </c>
      <c r="AD325" s="37">
        <v>16.6783</v>
      </c>
      <c r="AE325" s="37">
        <v>11.805400000000001</v>
      </c>
      <c r="AF325" s="39"/>
      <c r="AG325" s="39"/>
      <c r="AH325" s="13">
        <f t="shared" si="139"/>
        <v>4.3763859199999997</v>
      </c>
      <c r="AI325" s="13">
        <f t="shared" si="140"/>
        <v>2.2949697600000003</v>
      </c>
      <c r="AJ325" s="37">
        <v>5.2670000000000003</v>
      </c>
      <c r="AK325" s="37">
        <v>4.3730000000000002</v>
      </c>
      <c r="AL325" s="37">
        <v>0.89400000000000002</v>
      </c>
      <c r="AM325" s="39"/>
      <c r="AN325" s="39"/>
      <c r="AO325" s="13">
        <f t="shared" si="141"/>
        <v>1.1474751999999999</v>
      </c>
      <c r="AP325" s="13">
        <f t="shared" si="142"/>
        <v>0.17379360000000002</v>
      </c>
      <c r="AQ325">
        <v>66616</v>
      </c>
      <c r="AR325" s="123">
        <f t="shared" si="143"/>
        <v>52</v>
      </c>
      <c r="AS325" s="128">
        <v>185</v>
      </c>
      <c r="AT325" s="129">
        <v>6.6</v>
      </c>
      <c r="AU325" s="129">
        <v>5.8</v>
      </c>
    </row>
    <row r="326" spans="1:47" x14ac:dyDescent="0.25">
      <c r="A326" s="1">
        <v>44506</v>
      </c>
      <c r="B326" s="39">
        <v>8.2615801999999992</v>
      </c>
      <c r="C326" s="39">
        <v>7.9803230000000003</v>
      </c>
      <c r="D326" s="39">
        <v>4.4900567999999996</v>
      </c>
      <c r="E326" s="39">
        <v>5.0921343999999999</v>
      </c>
      <c r="F326" s="39">
        <v>9.5821912000000005</v>
      </c>
      <c r="G326" s="39">
        <v>0</v>
      </c>
      <c r="H326" s="39">
        <v>1.320611</v>
      </c>
      <c r="I326" s="39">
        <v>1.320611</v>
      </c>
      <c r="J326" s="39">
        <v>0</v>
      </c>
      <c r="K326" s="39">
        <v>6.6597119999999999</v>
      </c>
      <c r="L326" s="39">
        <v>6.6597119999999999</v>
      </c>
      <c r="M326" s="3">
        <v>23097</v>
      </c>
      <c r="N326" s="3">
        <v>19406</v>
      </c>
      <c r="O326" s="3">
        <v>42503</v>
      </c>
      <c r="P326" s="3">
        <v>0</v>
      </c>
      <c r="Q326" s="3">
        <v>22270</v>
      </c>
      <c r="R326" s="3">
        <v>22270</v>
      </c>
      <c r="S326" s="3">
        <v>0</v>
      </c>
      <c r="T326" s="3">
        <v>25380</v>
      </c>
      <c r="U326" s="3">
        <v>25380</v>
      </c>
      <c r="X326" s="89">
        <f t="shared" si="137"/>
        <v>8.2615802000000009</v>
      </c>
      <c r="Y326" s="55"/>
      <c r="Z326" s="89">
        <f t="shared" si="138"/>
        <v>7.9803230000000003</v>
      </c>
      <c r="AC326" s="37">
        <v>31.845400000000001</v>
      </c>
      <c r="AD326" s="37">
        <v>19.8855</v>
      </c>
      <c r="AE326" s="37">
        <v>11.959899999999999</v>
      </c>
      <c r="AF326" s="39"/>
      <c r="AG326" s="39"/>
      <c r="AH326" s="13">
        <f t="shared" si="139"/>
        <v>5.2179552000000005</v>
      </c>
      <c r="AI326" s="13">
        <f t="shared" si="140"/>
        <v>2.32500456</v>
      </c>
      <c r="AJ326" s="37">
        <v>10.410399999999999</v>
      </c>
      <c r="AK326" s="37">
        <v>7.0378999999999996</v>
      </c>
      <c r="AL326" s="37">
        <v>3.3725000000000001</v>
      </c>
      <c r="AM326" s="39"/>
      <c r="AN326" s="39"/>
      <c r="AO326" s="13">
        <f t="shared" si="141"/>
        <v>1.8467449599999997</v>
      </c>
      <c r="AP326" s="13">
        <f t="shared" si="142"/>
        <v>0.65561400000000003</v>
      </c>
      <c r="AQ326">
        <v>66656</v>
      </c>
      <c r="AR326" s="123">
        <f t="shared" si="143"/>
        <v>40</v>
      </c>
      <c r="AS326" s="128">
        <v>291</v>
      </c>
      <c r="AT326" s="129">
        <v>4.9000000000000004</v>
      </c>
      <c r="AU326" s="129">
        <v>10.4</v>
      </c>
    </row>
    <row r="327" spans="1:47" x14ac:dyDescent="0.25">
      <c r="A327" s="1">
        <v>44507</v>
      </c>
      <c r="B327" s="39">
        <v>12.674719400000001</v>
      </c>
      <c r="C327" s="39">
        <v>8.5019462000000008</v>
      </c>
      <c r="D327" s="39">
        <v>4.999968</v>
      </c>
      <c r="E327" s="39">
        <v>8.0792959999999994</v>
      </c>
      <c r="F327" s="39">
        <v>13.079264</v>
      </c>
      <c r="G327" s="39">
        <v>0</v>
      </c>
      <c r="H327" s="39">
        <v>0.40454459999999998</v>
      </c>
      <c r="I327" s="39">
        <v>0.40454459999999998</v>
      </c>
      <c r="J327" s="39">
        <v>0</v>
      </c>
      <c r="K327" s="39">
        <v>8.0974015999999995</v>
      </c>
      <c r="L327" s="39">
        <v>8.0974015999999995</v>
      </c>
      <c r="M327" s="3">
        <v>25720</v>
      </c>
      <c r="N327" s="3">
        <v>30790</v>
      </c>
      <c r="O327" s="3">
        <v>56510</v>
      </c>
      <c r="P327" s="3">
        <v>0</v>
      </c>
      <c r="Q327" s="3">
        <v>6822</v>
      </c>
      <c r="R327" s="3">
        <v>6822</v>
      </c>
      <c r="S327" s="3">
        <v>0</v>
      </c>
      <c r="T327" s="3">
        <v>30859</v>
      </c>
      <c r="U327" s="3">
        <v>30859</v>
      </c>
      <c r="X327" s="89">
        <f t="shared" si="137"/>
        <v>12.674719400000001</v>
      </c>
      <c r="Y327" s="55"/>
      <c r="Z327" s="89">
        <f t="shared" si="138"/>
        <v>8.501946199999999</v>
      </c>
      <c r="AC327" s="37">
        <v>36.176299999999998</v>
      </c>
      <c r="AD327" s="37">
        <v>21.8551</v>
      </c>
      <c r="AE327" s="37">
        <v>14.321199999999999</v>
      </c>
      <c r="AF327" s="39"/>
      <c r="AG327" s="39"/>
      <c r="AH327" s="13">
        <f t="shared" si="139"/>
        <v>5.7347782399999998</v>
      </c>
      <c r="AI327" s="13">
        <f t="shared" si="140"/>
        <v>2.7840412800000003</v>
      </c>
      <c r="AJ327" s="37">
        <v>21.4068</v>
      </c>
      <c r="AK327" s="37">
        <v>17.845500000000001</v>
      </c>
      <c r="AL327" s="37">
        <v>3.5613000000000001</v>
      </c>
      <c r="AM327" s="39"/>
      <c r="AN327" s="39"/>
      <c r="AO327" s="13">
        <f t="shared" si="141"/>
        <v>4.6826591999999998</v>
      </c>
      <c r="AP327" s="13">
        <f t="shared" si="142"/>
        <v>0.69231672</v>
      </c>
      <c r="AQ327">
        <v>66739</v>
      </c>
      <c r="AR327" s="123">
        <f t="shared" si="143"/>
        <v>83</v>
      </c>
      <c r="AS327" s="128">
        <v>304</v>
      </c>
      <c r="AT327" s="129">
        <v>2.7</v>
      </c>
      <c r="AU327" s="129">
        <v>2.2000000000000002</v>
      </c>
    </row>
    <row r="328" spans="1:47" x14ac:dyDescent="0.25">
      <c r="A328" s="1">
        <v>44508</v>
      </c>
      <c r="B328" s="39">
        <v>8.9014352999999993</v>
      </c>
      <c r="C328" s="39">
        <v>3.8781398999999999</v>
      </c>
      <c r="D328" s="39">
        <v>4.7524968000000003</v>
      </c>
      <c r="E328" s="39">
        <v>5.0658944000000004</v>
      </c>
      <c r="F328" s="39">
        <v>9.8183912000000007</v>
      </c>
      <c r="G328" s="39">
        <v>0</v>
      </c>
      <c r="H328" s="39">
        <v>0.91695590000000005</v>
      </c>
      <c r="I328" s="39">
        <v>0.91695590000000005</v>
      </c>
      <c r="J328" s="39">
        <v>0</v>
      </c>
      <c r="K328" s="39">
        <v>2.9611839999999998</v>
      </c>
      <c r="L328" s="39">
        <v>2.9611839999999998</v>
      </c>
      <c r="M328" s="3">
        <v>24447</v>
      </c>
      <c r="N328" s="3">
        <v>19306</v>
      </c>
      <c r="O328" s="3">
        <v>43753</v>
      </c>
      <c r="P328" s="3">
        <v>0</v>
      </c>
      <c r="Q328" s="3">
        <v>15463</v>
      </c>
      <c r="R328" s="3">
        <v>15463</v>
      </c>
      <c r="S328" s="3">
        <v>0</v>
      </c>
      <c r="T328" s="3">
        <v>11285</v>
      </c>
      <c r="U328" s="3">
        <v>11285</v>
      </c>
      <c r="X328" s="89">
        <f t="shared" si="137"/>
        <v>8.901435300000001</v>
      </c>
      <c r="Y328" s="55"/>
      <c r="Z328" s="89">
        <f t="shared" si="138"/>
        <v>3.8781398999999999</v>
      </c>
      <c r="AC328" s="37">
        <v>29.959900000000001</v>
      </c>
      <c r="AD328" s="37">
        <v>15.4054</v>
      </c>
      <c r="AE328" s="37">
        <v>14.554500000000001</v>
      </c>
      <c r="AF328" s="39"/>
      <c r="AG328" s="39"/>
      <c r="AH328" s="13">
        <f t="shared" si="139"/>
        <v>4.0423769599999995</v>
      </c>
      <c r="AI328" s="13">
        <f t="shared" si="140"/>
        <v>2.8293948000000007</v>
      </c>
      <c r="AJ328" s="37">
        <v>0.66769999999999996</v>
      </c>
      <c r="AK328" s="37">
        <v>5.1999999999999998E-2</v>
      </c>
      <c r="AL328" s="37">
        <v>0.61570000000000003</v>
      </c>
      <c r="AM328" s="39"/>
      <c r="AN328" s="39"/>
      <c r="AO328" s="13">
        <f t="shared" si="141"/>
        <v>1.3644799999999999E-2</v>
      </c>
      <c r="AP328" s="13">
        <f t="shared" si="142"/>
        <v>0.11969208000000002</v>
      </c>
      <c r="AQ328">
        <v>66762</v>
      </c>
      <c r="AR328" s="123">
        <f t="shared" si="143"/>
        <v>23</v>
      </c>
      <c r="AS328" s="128">
        <v>80</v>
      </c>
      <c r="AT328" s="129">
        <v>6.1</v>
      </c>
      <c r="AU328" s="129">
        <v>9.6999999999999993</v>
      </c>
    </row>
    <row r="329" spans="1:47" x14ac:dyDescent="0.25">
      <c r="A329" s="1">
        <v>44509</v>
      </c>
      <c r="B329" s="39">
        <v>10.714237600000001</v>
      </c>
      <c r="C329" s="39">
        <v>5.0893335999999998</v>
      </c>
      <c r="D329" s="39">
        <v>6.0994944000000002</v>
      </c>
      <c r="E329" s="39">
        <v>5.6636416000000001</v>
      </c>
      <c r="F329" s="39">
        <v>11.763135999999999</v>
      </c>
      <c r="G329" s="39">
        <v>0</v>
      </c>
      <c r="H329" s="39">
        <v>1.0488983999999999</v>
      </c>
      <c r="I329" s="39">
        <v>1.0488983999999999</v>
      </c>
      <c r="J329" s="39">
        <v>0</v>
      </c>
      <c r="K329" s="39">
        <v>4.0404352000000001</v>
      </c>
      <c r="L329" s="39">
        <v>4.0404352000000001</v>
      </c>
      <c r="M329" s="3">
        <v>31376</v>
      </c>
      <c r="N329" s="3">
        <v>21584</v>
      </c>
      <c r="O329" s="3">
        <v>52960</v>
      </c>
      <c r="P329" s="3">
        <v>0</v>
      </c>
      <c r="Q329" s="3">
        <v>17688</v>
      </c>
      <c r="R329" s="3">
        <v>17688</v>
      </c>
      <c r="S329" s="3">
        <v>0</v>
      </c>
      <c r="T329" s="3">
        <v>15398</v>
      </c>
      <c r="U329" s="3">
        <v>15398</v>
      </c>
      <c r="X329" s="89">
        <f t="shared" si="137"/>
        <v>10.714237599999999</v>
      </c>
      <c r="Y329" s="55"/>
      <c r="Z329" s="89">
        <f t="shared" si="138"/>
        <v>5.0893335999999998</v>
      </c>
      <c r="AC329" s="37">
        <v>30.053999999999998</v>
      </c>
      <c r="AD329" s="37">
        <v>17.353100000000001</v>
      </c>
      <c r="AE329" s="37">
        <v>12.700900000000001</v>
      </c>
      <c r="AF329" s="39"/>
      <c r="AG329" s="39"/>
      <c r="AH329" s="13">
        <f t="shared" si="139"/>
        <v>4.5534534400000002</v>
      </c>
      <c r="AI329" s="13">
        <f t="shared" si="140"/>
        <v>2.4690549600000002</v>
      </c>
      <c r="AJ329" s="37">
        <v>10.007400000000001</v>
      </c>
      <c r="AK329" s="37">
        <v>4.8099999999999997E-2</v>
      </c>
      <c r="AL329" s="37">
        <v>9.9593000000000007</v>
      </c>
      <c r="AM329" s="39"/>
      <c r="AN329" s="39"/>
      <c r="AO329" s="13">
        <f t="shared" si="141"/>
        <v>1.2621439999999999E-2</v>
      </c>
      <c r="AP329" s="13">
        <f t="shared" si="142"/>
        <v>1.9360879200000003</v>
      </c>
      <c r="AQ329">
        <v>66817</v>
      </c>
      <c r="AR329" s="123">
        <f t="shared" si="143"/>
        <v>55</v>
      </c>
      <c r="AS329" s="130">
        <v>300</v>
      </c>
      <c r="AT329" s="131">
        <v>3.8</v>
      </c>
      <c r="AU329" s="131">
        <v>10.8</v>
      </c>
    </row>
    <row r="330" spans="1:47" x14ac:dyDescent="0.25">
      <c r="A330" s="1">
        <v>44510</v>
      </c>
      <c r="B330" s="39">
        <v>10.3764517</v>
      </c>
      <c r="C330" s="39">
        <v>3.5452867000000001</v>
      </c>
      <c r="D330" s="39">
        <v>5.7991463999999997</v>
      </c>
      <c r="E330" s="39">
        <v>5.5424128000000001</v>
      </c>
      <c r="F330" s="39">
        <v>11.341559200000001</v>
      </c>
      <c r="G330" s="39">
        <v>0</v>
      </c>
      <c r="H330" s="39">
        <v>0.96510750000000001</v>
      </c>
      <c r="I330" s="39">
        <v>0.96510750000000001</v>
      </c>
      <c r="J330" s="39">
        <v>0</v>
      </c>
      <c r="K330" s="39">
        <v>2.5801791999999999</v>
      </c>
      <c r="L330" s="39">
        <v>2.5801791999999999</v>
      </c>
      <c r="M330" s="3">
        <v>29831</v>
      </c>
      <c r="N330" s="3">
        <v>21122</v>
      </c>
      <c r="O330" s="3">
        <v>50953</v>
      </c>
      <c r="P330" s="3">
        <v>0</v>
      </c>
      <c r="Q330" s="3">
        <v>16275</v>
      </c>
      <c r="R330" s="3">
        <v>16275</v>
      </c>
      <c r="S330" s="3">
        <v>0</v>
      </c>
      <c r="T330" s="3">
        <v>9833</v>
      </c>
      <c r="U330" s="3">
        <v>9833</v>
      </c>
      <c r="X330" s="89">
        <f t="shared" si="137"/>
        <v>10.3764517</v>
      </c>
      <c r="Y330" s="55"/>
      <c r="Z330" s="89">
        <f t="shared" si="138"/>
        <v>3.5452867000000001</v>
      </c>
      <c r="AC330" s="37">
        <v>39.935899999999997</v>
      </c>
      <c r="AD330" s="37">
        <v>16.599599999999999</v>
      </c>
      <c r="AE330" s="37">
        <v>23.336300000000001</v>
      </c>
      <c r="AF330" s="39"/>
      <c r="AG330" s="39"/>
      <c r="AH330" s="13">
        <f t="shared" si="139"/>
        <v>4.3557350399999999</v>
      </c>
      <c r="AI330" s="13">
        <f t="shared" si="140"/>
        <v>4.5365767200000002</v>
      </c>
      <c r="AJ330" s="37">
        <v>4.5038</v>
      </c>
      <c r="AK330" s="37">
        <v>5.3199999999999997E-2</v>
      </c>
      <c r="AL330" s="37">
        <v>4.4505999999999997</v>
      </c>
      <c r="AM330" s="39"/>
      <c r="AN330" s="39"/>
      <c r="AO330" s="13">
        <f t="shared" si="141"/>
        <v>1.3959679999999999E-2</v>
      </c>
      <c r="AP330" s="13">
        <f t="shared" si="142"/>
        <v>0.86519664000000007</v>
      </c>
      <c r="AQ330">
        <v>66839</v>
      </c>
      <c r="AR330" s="123">
        <f t="shared" si="143"/>
        <v>22</v>
      </c>
      <c r="AS330" s="130">
        <v>77</v>
      </c>
      <c r="AT330" s="131">
        <v>2.7</v>
      </c>
      <c r="AU330" s="131">
        <v>3.6</v>
      </c>
    </row>
    <row r="331" spans="1:47" x14ac:dyDescent="0.25">
      <c r="A331" s="1">
        <v>44511</v>
      </c>
      <c r="B331" s="39">
        <v>11.889447499999999</v>
      </c>
      <c r="C331" s="39">
        <v>3.5711716999999998</v>
      </c>
      <c r="D331" s="39">
        <v>5.6208815999999997</v>
      </c>
      <c r="E331" s="39">
        <v>7.0060799999999999</v>
      </c>
      <c r="F331" s="39">
        <v>12.6269616</v>
      </c>
      <c r="G331" s="39">
        <v>0</v>
      </c>
      <c r="H331" s="39">
        <v>0.73751409999999995</v>
      </c>
      <c r="I331" s="39">
        <v>0.73751409999999995</v>
      </c>
      <c r="J331" s="39">
        <v>0</v>
      </c>
      <c r="K331" s="39">
        <v>2.8336576</v>
      </c>
      <c r="L331" s="39">
        <v>2.8336576</v>
      </c>
      <c r="M331" s="3">
        <v>28914</v>
      </c>
      <c r="N331" s="3">
        <v>26700</v>
      </c>
      <c r="O331" s="3">
        <v>55614</v>
      </c>
      <c r="P331" s="3">
        <v>0</v>
      </c>
      <c r="Q331" s="3">
        <v>12437</v>
      </c>
      <c r="R331" s="3">
        <v>12437</v>
      </c>
      <c r="S331" s="3">
        <v>0</v>
      </c>
      <c r="T331" s="3">
        <v>10799</v>
      </c>
      <c r="U331" s="3">
        <v>10799</v>
      </c>
      <c r="X331" s="89">
        <f t="shared" si="137"/>
        <v>11.889447499999999</v>
      </c>
      <c r="Y331" s="55"/>
      <c r="Z331" s="89">
        <f t="shared" si="138"/>
        <v>3.5711716999999998</v>
      </c>
      <c r="AC331" s="37">
        <v>37.769199999999998</v>
      </c>
      <c r="AD331" s="37">
        <v>19.645</v>
      </c>
      <c r="AE331" s="37">
        <v>18.124199999999998</v>
      </c>
      <c r="AF331" s="39"/>
      <c r="AG331" s="39"/>
      <c r="AH331" s="13">
        <f t="shared" si="139"/>
        <v>5.1548479999999994</v>
      </c>
      <c r="AI331" s="13">
        <f t="shared" si="140"/>
        <v>3.52334448</v>
      </c>
      <c r="AJ331" s="37">
        <v>8.2856000000000005</v>
      </c>
      <c r="AK331" s="37">
        <v>5.3900000000000003E-2</v>
      </c>
      <c r="AL331" s="37">
        <v>8.2317</v>
      </c>
      <c r="AM331" s="39"/>
      <c r="AN331" s="39"/>
      <c r="AO331" s="13">
        <f t="shared" si="141"/>
        <v>1.4143360000000001E-2</v>
      </c>
      <c r="AP331" s="13">
        <f t="shared" si="142"/>
        <v>1.6002424799999999</v>
      </c>
      <c r="AQ331">
        <v>66922</v>
      </c>
      <c r="AR331" s="123">
        <f t="shared" si="143"/>
        <v>83</v>
      </c>
      <c r="AS331" s="128">
        <v>169</v>
      </c>
      <c r="AT331" s="129">
        <v>3.1</v>
      </c>
      <c r="AU331" s="129">
        <v>3.2</v>
      </c>
    </row>
    <row r="332" spans="1:47" x14ac:dyDescent="0.25">
      <c r="A332" s="1">
        <v>44512</v>
      </c>
      <c r="B332" s="39">
        <v>10.448764799999999</v>
      </c>
      <c r="C332" s="39">
        <v>2.5811912000000001</v>
      </c>
      <c r="D332" s="39">
        <v>5.0246567999999998</v>
      </c>
      <c r="E332" s="39">
        <v>5.8344639999999997</v>
      </c>
      <c r="F332" s="39">
        <v>10.859120799999999</v>
      </c>
      <c r="G332" s="39">
        <v>0</v>
      </c>
      <c r="H332" s="39">
        <v>0.410356</v>
      </c>
      <c r="I332" s="39">
        <v>0.410356</v>
      </c>
      <c r="J332" s="39">
        <v>0</v>
      </c>
      <c r="K332" s="39">
        <v>2.1708352</v>
      </c>
      <c r="L332" s="39">
        <v>2.1708352</v>
      </c>
      <c r="M332" s="3">
        <v>25847</v>
      </c>
      <c r="N332" s="3">
        <v>22235</v>
      </c>
      <c r="O332" s="3">
        <v>48082</v>
      </c>
      <c r="P332" s="3">
        <v>0</v>
      </c>
      <c r="Q332" s="3">
        <v>6920</v>
      </c>
      <c r="R332" s="3">
        <v>6920</v>
      </c>
      <c r="S332" s="3">
        <v>0</v>
      </c>
      <c r="T332" s="3">
        <v>8273</v>
      </c>
      <c r="U332" s="3">
        <v>8273</v>
      </c>
      <c r="X332" s="89">
        <f t="shared" si="137"/>
        <v>10.448764799999999</v>
      </c>
      <c r="Y332" s="55"/>
      <c r="Z332" s="89">
        <f t="shared" si="138"/>
        <v>2.5811912000000001</v>
      </c>
      <c r="AC332" s="37">
        <v>34.571069999999999</v>
      </c>
      <c r="AD332" s="37">
        <v>18.55996</v>
      </c>
      <c r="AE332" s="37">
        <v>16.011109999999999</v>
      </c>
      <c r="AF332" s="39"/>
      <c r="AG332" s="39"/>
      <c r="AH332" s="13">
        <f t="shared" si="139"/>
        <v>4.870133504</v>
      </c>
      <c r="AI332" s="13">
        <f t="shared" si="140"/>
        <v>3.1125597840000001</v>
      </c>
      <c r="AJ332" s="37">
        <v>9.2259999999999995E-2</v>
      </c>
      <c r="AK332" s="37">
        <v>5.2949999999999997E-2</v>
      </c>
      <c r="AL332" s="37">
        <v>3.9309999999999998E-2</v>
      </c>
      <c r="AM332" s="39"/>
      <c r="AN332" s="39"/>
      <c r="AO332" s="13">
        <f t="shared" si="141"/>
        <v>1.3894079999999998E-2</v>
      </c>
      <c r="AP332" s="13">
        <f t="shared" si="142"/>
        <v>7.6418640000000008E-3</v>
      </c>
      <c r="AQ332">
        <v>66961</v>
      </c>
      <c r="AR332" s="123">
        <f t="shared" si="143"/>
        <v>39</v>
      </c>
      <c r="AS332" s="128">
        <v>27</v>
      </c>
      <c r="AT332" s="129">
        <v>3.8</v>
      </c>
      <c r="AU332" s="129">
        <v>2.5</v>
      </c>
    </row>
    <row r="333" spans="1:47" x14ac:dyDescent="0.25">
      <c r="A333" s="1">
        <v>44513</v>
      </c>
      <c r="B333" s="39">
        <v>9.9676498000000002</v>
      </c>
      <c r="C333" s="39">
        <v>3.5436589999999999</v>
      </c>
      <c r="D333" s="39">
        <v>3.2674751999999998</v>
      </c>
      <c r="E333" s="39">
        <v>6.8945600000000002</v>
      </c>
      <c r="F333" s="39">
        <v>10.1620352</v>
      </c>
      <c r="G333" s="39">
        <v>0</v>
      </c>
      <c r="H333" s="39">
        <v>0.19438540000000001</v>
      </c>
      <c r="I333" s="39">
        <v>0.19438540000000001</v>
      </c>
      <c r="J333" s="39">
        <v>0</v>
      </c>
      <c r="K333" s="39">
        <v>3.3492736000000001</v>
      </c>
      <c r="L333" s="39">
        <v>3.3492736000000001</v>
      </c>
      <c r="M333" s="3">
        <v>16808</v>
      </c>
      <c r="N333" s="3">
        <v>26275</v>
      </c>
      <c r="O333" s="3">
        <v>43083</v>
      </c>
      <c r="P333" s="3">
        <v>0</v>
      </c>
      <c r="Q333" s="3">
        <v>3278</v>
      </c>
      <c r="R333" s="3">
        <v>3278</v>
      </c>
      <c r="S333" s="3">
        <v>0</v>
      </c>
      <c r="T333" s="3">
        <v>12764</v>
      </c>
      <c r="U333" s="3">
        <v>12764</v>
      </c>
      <c r="X333" s="89">
        <f t="shared" si="137"/>
        <v>9.9676498000000002</v>
      </c>
      <c r="Y333" s="55"/>
      <c r="Z333" s="89">
        <f t="shared" si="138"/>
        <v>3.5436589999999999</v>
      </c>
      <c r="AC333" s="37">
        <v>23.074200000000001</v>
      </c>
      <c r="AD333" s="37">
        <v>12.239699999999999</v>
      </c>
      <c r="AE333" s="37">
        <v>10.8345</v>
      </c>
      <c r="AF333" s="39"/>
      <c r="AG333" s="39"/>
      <c r="AH333" s="13">
        <f t="shared" si="139"/>
        <v>3.2116972799999997</v>
      </c>
      <c r="AI333" s="13">
        <f t="shared" si="140"/>
        <v>2.1062268000000004</v>
      </c>
      <c r="AJ333" s="37">
        <v>7.9210000000000003</v>
      </c>
      <c r="AK333" s="37">
        <v>7.8817000000000004</v>
      </c>
      <c r="AL333" s="37">
        <v>3.9300000000000002E-2</v>
      </c>
      <c r="AM333" s="39"/>
      <c r="AN333" s="39"/>
      <c r="AO333" s="13">
        <f t="shared" si="141"/>
        <v>2.0681580799999999</v>
      </c>
      <c r="AP333" s="13">
        <f t="shared" si="142"/>
        <v>7.6399200000000014E-3</v>
      </c>
      <c r="AQ333">
        <v>66991</v>
      </c>
      <c r="AR333" s="123">
        <f t="shared" si="143"/>
        <v>30</v>
      </c>
      <c r="AS333" s="128">
        <v>45</v>
      </c>
      <c r="AT333" s="129">
        <v>7.4</v>
      </c>
      <c r="AU333" s="129">
        <v>1.8</v>
      </c>
    </row>
    <row r="334" spans="1:47" x14ac:dyDescent="0.25">
      <c r="A334" s="1">
        <v>44514</v>
      </c>
      <c r="B334" s="39">
        <v>7.1566207000000004</v>
      </c>
      <c r="C334" s="39">
        <v>4.8557233000000002</v>
      </c>
      <c r="D334" s="39">
        <v>3.6504432000000002</v>
      </c>
      <c r="E334" s="39">
        <v>4.8478399999999997</v>
      </c>
      <c r="F334" s="39">
        <v>8.4982831999999995</v>
      </c>
      <c r="G334" s="39">
        <v>0</v>
      </c>
      <c r="H334" s="39">
        <v>1.3416625</v>
      </c>
      <c r="I334" s="39">
        <v>1.3416625</v>
      </c>
      <c r="J334" s="39">
        <v>0</v>
      </c>
      <c r="K334" s="39">
        <v>3.5140608000000002</v>
      </c>
      <c r="L334" s="39">
        <v>3.5140608000000002</v>
      </c>
      <c r="M334" s="3">
        <v>18778</v>
      </c>
      <c r="N334" s="3">
        <v>18475</v>
      </c>
      <c r="O334" s="3">
        <v>37253</v>
      </c>
      <c r="P334" s="3">
        <v>0</v>
      </c>
      <c r="Q334" s="3">
        <v>22625</v>
      </c>
      <c r="R334" s="3">
        <v>22625</v>
      </c>
      <c r="S334" s="3">
        <v>0</v>
      </c>
      <c r="T334" s="3">
        <v>13392</v>
      </c>
      <c r="U334" s="3">
        <v>13392</v>
      </c>
      <c r="X334" s="89">
        <f t="shared" si="137"/>
        <v>7.1566206999999995</v>
      </c>
      <c r="Y334" s="55"/>
      <c r="Z334" s="89">
        <f t="shared" si="138"/>
        <v>4.8557233000000002</v>
      </c>
      <c r="AC334" s="37">
        <v>23.629899999999999</v>
      </c>
      <c r="AD334" s="37">
        <v>11.2407</v>
      </c>
      <c r="AE334" s="37">
        <v>12.389200000000001</v>
      </c>
      <c r="AF334" s="39"/>
      <c r="AG334" s="39"/>
      <c r="AH334" s="13">
        <f t="shared" si="139"/>
        <v>2.9495596799999997</v>
      </c>
      <c r="AI334" s="13">
        <f t="shared" si="140"/>
        <v>2.4084604800000005</v>
      </c>
      <c r="AJ334" s="37">
        <v>9.4100000000000003E-2</v>
      </c>
      <c r="AK334" s="37">
        <v>5.5399999999999998E-2</v>
      </c>
      <c r="AL334" s="37">
        <v>3.8699999999999998E-2</v>
      </c>
      <c r="AM334" s="39"/>
      <c r="AN334" s="39"/>
      <c r="AO334" s="13">
        <f t="shared" si="141"/>
        <v>1.4536959999999998E-2</v>
      </c>
      <c r="AP334" s="13">
        <f t="shared" si="142"/>
        <v>7.5232800000000002E-3</v>
      </c>
      <c r="AQ334">
        <v>67056</v>
      </c>
      <c r="AR334" s="123">
        <f t="shared" si="143"/>
        <v>65</v>
      </c>
      <c r="AS334" s="128">
        <v>256</v>
      </c>
      <c r="AT334" s="129">
        <v>8.4</v>
      </c>
      <c r="AU334" s="129">
        <v>11.9</v>
      </c>
    </row>
    <row r="335" spans="1:47" x14ac:dyDescent="0.25">
      <c r="A335" s="1">
        <v>44515</v>
      </c>
      <c r="B335" s="39">
        <v>9.0098830999999997</v>
      </c>
      <c r="C335" s="39">
        <v>1.3351481000000001</v>
      </c>
      <c r="D335" s="39">
        <v>3.0518855999999999</v>
      </c>
      <c r="E335" s="39">
        <v>6.1729599999999998</v>
      </c>
      <c r="F335" s="39">
        <v>9.2248456000000001</v>
      </c>
      <c r="G335" s="39">
        <v>0</v>
      </c>
      <c r="H335" s="39">
        <v>0.2149625</v>
      </c>
      <c r="I335" s="39">
        <v>0.2149625</v>
      </c>
      <c r="J335" s="39">
        <v>0</v>
      </c>
      <c r="K335" s="39">
        <v>1.1201855999999999</v>
      </c>
      <c r="L335" s="39">
        <v>1.1201855999999999</v>
      </c>
      <c r="M335" s="3">
        <v>15699</v>
      </c>
      <c r="N335" s="3">
        <v>23525</v>
      </c>
      <c r="O335" s="3">
        <v>39224</v>
      </c>
      <c r="P335" s="3">
        <v>0</v>
      </c>
      <c r="Q335" s="3">
        <v>3625</v>
      </c>
      <c r="R335" s="3">
        <v>3625</v>
      </c>
      <c r="S335" s="3">
        <v>0</v>
      </c>
      <c r="T335" s="3">
        <v>4269</v>
      </c>
      <c r="U335" s="3">
        <v>4269</v>
      </c>
      <c r="X335" s="89">
        <f t="shared" si="137"/>
        <v>9.0098830999999997</v>
      </c>
      <c r="Y335" s="55"/>
      <c r="Z335" s="89">
        <f t="shared" si="138"/>
        <v>1.3351480999999998</v>
      </c>
      <c r="AC335" s="37">
        <v>26.519600000000001</v>
      </c>
      <c r="AD335" s="37">
        <v>15.311199999999999</v>
      </c>
      <c r="AE335" s="37">
        <v>11.208399999999999</v>
      </c>
      <c r="AF335" s="39"/>
      <c r="AG335" s="39"/>
      <c r="AH335" s="13">
        <f t="shared" si="139"/>
        <v>4.0176588799999999</v>
      </c>
      <c r="AI335" s="13">
        <f t="shared" si="140"/>
        <v>2.1789129599999999</v>
      </c>
      <c r="AJ335" s="37">
        <v>9.4600000000000004E-2</v>
      </c>
      <c r="AK335" s="37">
        <v>5.5300000000000002E-2</v>
      </c>
      <c r="AL335" s="37">
        <v>3.9300000000000002E-2</v>
      </c>
      <c r="AM335" s="39"/>
      <c r="AN335" s="39"/>
      <c r="AO335" s="13">
        <f t="shared" si="141"/>
        <v>1.451072E-2</v>
      </c>
      <c r="AP335" s="13">
        <f t="shared" si="142"/>
        <v>7.6399200000000014E-3</v>
      </c>
      <c r="AQ335">
        <v>67081</v>
      </c>
      <c r="AR335" s="123">
        <f t="shared" si="143"/>
        <v>25</v>
      </c>
      <c r="AS335" s="128">
        <v>0</v>
      </c>
      <c r="AT335" s="129">
        <v>7</v>
      </c>
      <c r="AU335" s="129">
        <v>13.3</v>
      </c>
    </row>
    <row r="336" spans="1:47" x14ac:dyDescent="0.25">
      <c r="A336" s="1">
        <v>44516</v>
      </c>
      <c r="B336" s="39">
        <v>10.2649711</v>
      </c>
      <c r="C336" s="39">
        <v>1.3753329000000001</v>
      </c>
      <c r="D336" s="39">
        <v>4.1251680000000004</v>
      </c>
      <c r="E336" s="39">
        <v>6.2556159999999998</v>
      </c>
      <c r="F336" s="39">
        <v>10.380784</v>
      </c>
      <c r="G336" s="39">
        <v>0</v>
      </c>
      <c r="H336" s="39">
        <v>0.1158129</v>
      </c>
      <c r="I336" s="39">
        <v>0.1158129</v>
      </c>
      <c r="J336" s="39">
        <v>0</v>
      </c>
      <c r="K336" s="39">
        <v>1.25952</v>
      </c>
      <c r="L336" s="39">
        <v>1.25952</v>
      </c>
      <c r="M336" s="3">
        <v>21220</v>
      </c>
      <c r="N336" s="3">
        <v>23840</v>
      </c>
      <c r="O336" s="3">
        <v>45060</v>
      </c>
      <c r="P336" s="3">
        <v>0</v>
      </c>
      <c r="Q336" s="3">
        <v>1953</v>
      </c>
      <c r="R336" s="3">
        <v>1953</v>
      </c>
      <c r="S336" s="3">
        <v>0</v>
      </c>
      <c r="T336" s="3">
        <v>4800</v>
      </c>
      <c r="U336" s="3">
        <v>4800</v>
      </c>
      <c r="X336" s="89">
        <f t="shared" si="137"/>
        <v>10.2649711</v>
      </c>
      <c r="Y336" s="55"/>
      <c r="Z336" s="89">
        <f t="shared" si="138"/>
        <v>1.3753329000000001</v>
      </c>
      <c r="AC336" s="37">
        <v>27.476900000000001</v>
      </c>
      <c r="AD336" s="37">
        <v>19.356400000000001</v>
      </c>
      <c r="AE336" s="37">
        <v>8.1204999999999998</v>
      </c>
      <c r="AF336" s="39"/>
      <c r="AG336" s="39"/>
      <c r="AH336" s="13">
        <f t="shared" si="139"/>
        <v>5.07911936</v>
      </c>
      <c r="AI336" s="13">
        <f t="shared" si="140"/>
        <v>1.5786252000000003</v>
      </c>
      <c r="AJ336" s="37">
        <v>4.2850000000000001</v>
      </c>
      <c r="AK336" s="37">
        <v>7.8700000000000006E-2</v>
      </c>
      <c r="AL336" s="37">
        <v>4.2062999999999997</v>
      </c>
      <c r="AM336" s="39"/>
      <c r="AN336" s="39"/>
      <c r="AO336" s="13">
        <f t="shared" si="141"/>
        <v>2.0650880000000003E-2</v>
      </c>
      <c r="AP336" s="13">
        <f t="shared" si="142"/>
        <v>0.81770471999999994</v>
      </c>
      <c r="AQ336">
        <v>67134</v>
      </c>
      <c r="AR336" s="123">
        <f t="shared" si="143"/>
        <v>53</v>
      </c>
      <c r="AS336" s="130">
        <v>0</v>
      </c>
      <c r="AT336" s="131">
        <v>6.5</v>
      </c>
      <c r="AU336" s="131">
        <v>2.5</v>
      </c>
    </row>
    <row r="337" spans="1:47" x14ac:dyDescent="0.25">
      <c r="A337" s="1">
        <v>44517</v>
      </c>
      <c r="B337" s="39">
        <v>11.171958999999999</v>
      </c>
      <c r="C337" s="39">
        <v>1.4208482</v>
      </c>
      <c r="D337" s="39">
        <v>4.0674311999999997</v>
      </c>
      <c r="E337" s="39">
        <v>7.2222976000000001</v>
      </c>
      <c r="F337" s="39">
        <v>11.289728800000001</v>
      </c>
      <c r="G337" s="39">
        <v>0</v>
      </c>
      <c r="H337" s="39">
        <v>0.11776979999999999</v>
      </c>
      <c r="I337" s="39">
        <v>0.11776979999999999</v>
      </c>
      <c r="J337" s="39">
        <v>0</v>
      </c>
      <c r="K337" s="39">
        <v>1.3030784</v>
      </c>
      <c r="L337" s="39">
        <v>1.3030784</v>
      </c>
      <c r="M337" s="3">
        <v>20923</v>
      </c>
      <c r="N337" s="3">
        <v>27524</v>
      </c>
      <c r="O337" s="3">
        <v>48447</v>
      </c>
      <c r="P337" s="3">
        <v>0</v>
      </c>
      <c r="Q337" s="3">
        <v>1986</v>
      </c>
      <c r="R337" s="3">
        <v>1986</v>
      </c>
      <c r="S337" s="3">
        <v>0</v>
      </c>
      <c r="T337" s="3">
        <v>4966</v>
      </c>
      <c r="U337" s="3">
        <v>4966</v>
      </c>
      <c r="X337" s="89">
        <f t="shared" ref="X337:X381" si="144">F337-I337+W337</f>
        <v>11.171959000000001</v>
      </c>
      <c r="Y337" s="55"/>
      <c r="Z337" s="89">
        <f t="shared" ref="Z337:Z381" si="145">I337+L337</f>
        <v>1.4208482</v>
      </c>
      <c r="AC337" s="37">
        <v>30.205100000000002</v>
      </c>
      <c r="AD337" s="37">
        <v>15.540699999999999</v>
      </c>
      <c r="AE337" s="37">
        <v>14.664400000000001</v>
      </c>
      <c r="AF337" s="39"/>
      <c r="AG337" s="39"/>
      <c r="AH337" s="13">
        <f t="shared" ref="AH337:AH381" si="146">AD337*$BA$3/100</f>
        <v>4.0778796799999997</v>
      </c>
      <c r="AI337" s="13">
        <f t="shared" ref="AI337:AI381" si="147">AE337*$BA$4/100</f>
        <v>2.8507593600000001</v>
      </c>
      <c r="AJ337" s="37">
        <v>1.7392000000000001</v>
      </c>
      <c r="AK337" s="37">
        <v>5.4300000000000001E-2</v>
      </c>
      <c r="AL337" s="37">
        <v>1.6849000000000001</v>
      </c>
      <c r="AM337" s="39"/>
      <c r="AN337" s="39"/>
      <c r="AO337" s="13">
        <f t="shared" ref="AO337:AO381" si="148">AK337*$BA$3/100</f>
        <v>1.4248319999999998E-2</v>
      </c>
      <c r="AP337" s="13">
        <f t="shared" ref="AP337:AP381" si="149">AL337*$BA$4/100</f>
        <v>0.32754456000000004</v>
      </c>
      <c r="AQ337">
        <v>67173</v>
      </c>
      <c r="AR337" s="123">
        <f t="shared" si="143"/>
        <v>39</v>
      </c>
      <c r="AS337" s="130">
        <v>0</v>
      </c>
      <c r="AT337" s="131">
        <v>6</v>
      </c>
      <c r="AU337" s="131">
        <v>5</v>
      </c>
    </row>
    <row r="338" spans="1:47" x14ac:dyDescent="0.25">
      <c r="A338" s="1">
        <v>44518</v>
      </c>
      <c r="B338" s="39">
        <v>9.6850137000000007</v>
      </c>
      <c r="C338" s="39">
        <v>4.7867663</v>
      </c>
      <c r="D338" s="39">
        <v>5.3061480000000003</v>
      </c>
      <c r="E338" s="39">
        <v>5.9633023999999999</v>
      </c>
      <c r="F338" s="39">
        <v>11.2694504</v>
      </c>
      <c r="G338" s="39">
        <v>0</v>
      </c>
      <c r="H338" s="39">
        <v>1.5844366999999999</v>
      </c>
      <c r="I338" s="39">
        <v>1.5844366999999999</v>
      </c>
      <c r="J338" s="39">
        <v>0</v>
      </c>
      <c r="K338" s="39">
        <v>3.2023296000000001</v>
      </c>
      <c r="L338" s="39">
        <v>3.2023296000000001</v>
      </c>
      <c r="M338" s="3">
        <v>27295</v>
      </c>
      <c r="N338" s="3">
        <v>22726</v>
      </c>
      <c r="O338" s="3">
        <v>50021</v>
      </c>
      <c r="P338" s="3">
        <v>0</v>
      </c>
      <c r="Q338" s="3">
        <v>26719</v>
      </c>
      <c r="R338" s="3">
        <v>26719</v>
      </c>
      <c r="S338" s="3">
        <v>0</v>
      </c>
      <c r="T338" s="3">
        <v>12204</v>
      </c>
      <c r="U338" s="3">
        <v>12204</v>
      </c>
      <c r="X338" s="89">
        <f t="shared" si="144"/>
        <v>9.6850137000000007</v>
      </c>
      <c r="Y338" s="55"/>
      <c r="Z338" s="89">
        <f t="shared" si="145"/>
        <v>4.7867663</v>
      </c>
      <c r="AC338" s="37">
        <v>32.3992</v>
      </c>
      <c r="AD338" s="37">
        <v>18.391400000000001</v>
      </c>
      <c r="AE338" s="37">
        <v>14.0078</v>
      </c>
      <c r="AF338" s="39"/>
      <c r="AG338" s="39"/>
      <c r="AH338" s="13">
        <f t="shared" si="146"/>
        <v>4.8259033599999999</v>
      </c>
      <c r="AI338" s="13">
        <f t="shared" si="147"/>
        <v>2.7231163200000004</v>
      </c>
      <c r="AJ338" s="37">
        <v>9.2292000000000005</v>
      </c>
      <c r="AK338" s="37">
        <v>5.3900000000000003E-2</v>
      </c>
      <c r="AL338" s="37">
        <v>9.1753</v>
      </c>
      <c r="AM338" s="39"/>
      <c r="AN338" s="39"/>
      <c r="AO338" s="13">
        <f t="shared" si="148"/>
        <v>1.4143360000000001E-2</v>
      </c>
      <c r="AP338" s="13">
        <f t="shared" si="149"/>
        <v>1.7836783200000002</v>
      </c>
      <c r="AQ338">
        <v>67262</v>
      </c>
      <c r="AR338" s="123">
        <f t="shared" si="143"/>
        <v>89</v>
      </c>
      <c r="AS338" s="128">
        <v>437</v>
      </c>
      <c r="AT338" s="129">
        <v>5</v>
      </c>
      <c r="AU338" s="129">
        <v>6.1</v>
      </c>
    </row>
    <row r="339" spans="1:47" x14ac:dyDescent="0.25">
      <c r="A339" s="1">
        <v>44519</v>
      </c>
      <c r="B339" s="39">
        <v>14.1252707</v>
      </c>
      <c r="C339" s="39">
        <v>2.1388124999999998</v>
      </c>
      <c r="D339" s="39">
        <v>7.1834688</v>
      </c>
      <c r="E339" s="39">
        <v>7.1475135999999999</v>
      </c>
      <c r="F339" s="39">
        <v>14.3309824</v>
      </c>
      <c r="G339" s="39">
        <v>0</v>
      </c>
      <c r="H339" s="39">
        <v>0.2057117</v>
      </c>
      <c r="I339" s="39">
        <v>0.2057117</v>
      </c>
      <c r="J339" s="39">
        <v>0</v>
      </c>
      <c r="K339" s="39">
        <v>1.9331008000000001</v>
      </c>
      <c r="L339" s="39">
        <v>1.9331008000000001</v>
      </c>
      <c r="M339" s="3">
        <v>36952</v>
      </c>
      <c r="N339" s="3">
        <v>27239</v>
      </c>
      <c r="O339" s="3">
        <v>64191</v>
      </c>
      <c r="P339" s="3">
        <v>0</v>
      </c>
      <c r="Q339" s="3">
        <v>3469</v>
      </c>
      <c r="R339" s="3">
        <v>3469</v>
      </c>
      <c r="S339" s="3">
        <v>0</v>
      </c>
      <c r="T339" s="3">
        <v>7367</v>
      </c>
      <c r="U339" s="3">
        <v>7367</v>
      </c>
      <c r="X339" s="89">
        <f t="shared" si="144"/>
        <v>14.1252707</v>
      </c>
      <c r="Y339" s="55"/>
      <c r="Z339" s="89">
        <f t="shared" si="145"/>
        <v>2.1388125000000002</v>
      </c>
      <c r="AC339" s="37">
        <v>39.962800000000001</v>
      </c>
      <c r="AD339" s="37">
        <v>23.441099999999999</v>
      </c>
      <c r="AE339" s="37">
        <v>16.521699999999999</v>
      </c>
      <c r="AF339" s="39"/>
      <c r="AG339" s="39"/>
      <c r="AH339" s="13">
        <f t="shared" si="146"/>
        <v>6.1509446399999987</v>
      </c>
      <c r="AI339" s="13">
        <f t="shared" si="147"/>
        <v>3.2118184799999998</v>
      </c>
      <c r="AJ339" s="37">
        <v>9.6480999999999995</v>
      </c>
      <c r="AK339" s="37">
        <v>4.1505000000000001</v>
      </c>
      <c r="AL339" s="37">
        <v>5.4976000000000003</v>
      </c>
      <c r="AM339" s="39"/>
      <c r="AN339" s="39"/>
      <c r="AO339" s="13">
        <f t="shared" si="148"/>
        <v>1.0890911999999999</v>
      </c>
      <c r="AP339" s="13">
        <f t="shared" si="149"/>
        <v>1.0687334400000001</v>
      </c>
      <c r="AQ339">
        <v>67290</v>
      </c>
      <c r="AR339" s="123">
        <f t="shared" si="143"/>
        <v>28</v>
      </c>
      <c r="AS339" s="128">
        <v>0</v>
      </c>
      <c r="AT339" s="129">
        <v>1.8</v>
      </c>
      <c r="AU339" s="129">
        <v>2.5</v>
      </c>
    </row>
    <row r="340" spans="1:47" x14ac:dyDescent="0.25">
      <c r="A340" s="1">
        <v>44520</v>
      </c>
      <c r="B340" s="39">
        <v>17.395501200000002</v>
      </c>
      <c r="C340" s="39">
        <v>1.6723908000000001</v>
      </c>
      <c r="D340" s="39">
        <v>9.011412</v>
      </c>
      <c r="E340" s="39">
        <v>8.5361343999999999</v>
      </c>
      <c r="F340" s="39">
        <v>17.547546400000002</v>
      </c>
      <c r="G340" s="39">
        <v>0</v>
      </c>
      <c r="H340" s="39">
        <v>0.15204519999999999</v>
      </c>
      <c r="I340" s="39">
        <v>0.15204519999999999</v>
      </c>
      <c r="J340" s="39">
        <v>0</v>
      </c>
      <c r="K340" s="39">
        <v>1.5203456</v>
      </c>
      <c r="L340" s="39">
        <v>1.5203456</v>
      </c>
      <c r="M340" s="3">
        <v>46355</v>
      </c>
      <c r="N340" s="3">
        <v>32531</v>
      </c>
      <c r="O340" s="3">
        <v>78886</v>
      </c>
      <c r="P340" s="3">
        <v>0</v>
      </c>
      <c r="Q340" s="3">
        <v>2564</v>
      </c>
      <c r="R340" s="3">
        <v>2564</v>
      </c>
      <c r="S340" s="3">
        <v>0</v>
      </c>
      <c r="T340" s="3">
        <v>5794</v>
      </c>
      <c r="U340" s="3">
        <v>5794</v>
      </c>
      <c r="X340" s="89">
        <f t="shared" si="144"/>
        <v>17.395501200000002</v>
      </c>
      <c r="Y340" s="55"/>
      <c r="Z340" s="89">
        <f t="shared" si="145"/>
        <v>1.6723908000000001</v>
      </c>
      <c r="AC340" s="37">
        <v>39.306100000000001</v>
      </c>
      <c r="AD340" s="37">
        <v>21.904599999999999</v>
      </c>
      <c r="AE340" s="37">
        <v>17.401499999999999</v>
      </c>
      <c r="AF340" s="39"/>
      <c r="AG340" s="39"/>
      <c r="AH340" s="13">
        <f t="shared" si="146"/>
        <v>5.7477670399999985</v>
      </c>
      <c r="AI340" s="13">
        <f t="shared" si="147"/>
        <v>3.3828516000000004</v>
      </c>
      <c r="AJ340" s="37">
        <v>28.049700000000001</v>
      </c>
      <c r="AK340" s="37">
        <v>5.6399999999999999E-2</v>
      </c>
      <c r="AL340" s="37">
        <v>27.993300000000001</v>
      </c>
      <c r="AM340" s="39"/>
      <c r="AN340" s="39"/>
      <c r="AO340" s="13">
        <f t="shared" si="148"/>
        <v>1.4799359999999999E-2</v>
      </c>
      <c r="AP340" s="13">
        <f t="shared" si="149"/>
        <v>5.4418975200000013</v>
      </c>
      <c r="AQ340">
        <v>67449</v>
      </c>
      <c r="AR340" s="123">
        <f t="shared" si="143"/>
        <v>159</v>
      </c>
      <c r="AS340" s="128">
        <v>0</v>
      </c>
      <c r="AT340" s="129">
        <v>1.8</v>
      </c>
      <c r="AU340" s="129">
        <v>2.9</v>
      </c>
    </row>
    <row r="341" spans="1:47" x14ac:dyDescent="0.25">
      <c r="A341" s="1">
        <v>44521</v>
      </c>
      <c r="B341" s="39">
        <v>12.6184663</v>
      </c>
      <c r="C341" s="39">
        <v>1.7972448999999999</v>
      </c>
      <c r="D341" s="39">
        <v>4.5872567999999996</v>
      </c>
      <c r="E341" s="39">
        <v>8.0929407999999992</v>
      </c>
      <c r="F341" s="39">
        <v>12.6801976</v>
      </c>
      <c r="G341" s="39">
        <v>0</v>
      </c>
      <c r="H341" s="39">
        <v>6.1731300000000003E-2</v>
      </c>
      <c r="I341" s="39">
        <v>6.1731300000000003E-2</v>
      </c>
      <c r="J341" s="39">
        <v>0</v>
      </c>
      <c r="K341" s="39">
        <v>1.7355136</v>
      </c>
      <c r="L341" s="39">
        <v>1.7355136</v>
      </c>
      <c r="M341" s="3">
        <v>23597</v>
      </c>
      <c r="N341" s="3">
        <v>30842</v>
      </c>
      <c r="O341" s="3">
        <v>54439</v>
      </c>
      <c r="P341" s="3">
        <v>0</v>
      </c>
      <c r="Q341" s="3">
        <v>1041</v>
      </c>
      <c r="R341" s="3">
        <v>1041</v>
      </c>
      <c r="S341" s="3">
        <v>0</v>
      </c>
      <c r="T341" s="3">
        <v>6614</v>
      </c>
      <c r="U341" s="3">
        <v>6614</v>
      </c>
      <c r="X341" s="89">
        <f t="shared" si="144"/>
        <v>12.6184663</v>
      </c>
      <c r="Y341" s="55"/>
      <c r="Z341" s="89">
        <f t="shared" si="145"/>
        <v>1.7972448999999999</v>
      </c>
      <c r="AC341" s="37">
        <v>35.852800000000002</v>
      </c>
      <c r="AD341" s="37">
        <v>19.287199999999999</v>
      </c>
      <c r="AE341" s="37">
        <v>16.5656</v>
      </c>
      <c r="AF341" s="39"/>
      <c r="AG341" s="39"/>
      <c r="AH341" s="13">
        <f t="shared" si="146"/>
        <v>5.060961279999999</v>
      </c>
      <c r="AI341" s="13">
        <f t="shared" si="147"/>
        <v>3.2203526400000002</v>
      </c>
      <c r="AJ341" s="37">
        <v>9.5500000000000002E-2</v>
      </c>
      <c r="AK341" s="37">
        <v>5.5500000000000001E-2</v>
      </c>
      <c r="AL341" s="37">
        <v>0.04</v>
      </c>
      <c r="AM341" s="39"/>
      <c r="AN341" s="39"/>
      <c r="AO341" s="13">
        <f t="shared" si="148"/>
        <v>1.4563199999999998E-2</v>
      </c>
      <c r="AP341" s="13">
        <f t="shared" si="149"/>
        <v>7.7760000000000008E-3</v>
      </c>
      <c r="AQ341">
        <f>AQ340</f>
        <v>67449</v>
      </c>
      <c r="AR341" s="123">
        <f t="shared" si="143"/>
        <v>0</v>
      </c>
      <c r="AS341" s="130">
        <v>0</v>
      </c>
      <c r="AT341" s="131">
        <v>3.8</v>
      </c>
      <c r="AU341" s="131">
        <v>5.8</v>
      </c>
    </row>
    <row r="342" spans="1:47" x14ac:dyDescent="0.25">
      <c r="A342" s="1">
        <v>44522</v>
      </c>
      <c r="B342" s="39">
        <v>12.9260579</v>
      </c>
      <c r="C342" s="39">
        <v>1.6179692999999999</v>
      </c>
      <c r="D342" s="39">
        <v>6.3246095999999996</v>
      </c>
      <c r="E342" s="39">
        <v>6.8119040000000002</v>
      </c>
      <c r="F342" s="39">
        <v>13.136513600000001</v>
      </c>
      <c r="G342" s="39">
        <v>0</v>
      </c>
      <c r="H342" s="39">
        <v>0.2104557</v>
      </c>
      <c r="I342" s="39">
        <v>0.2104557</v>
      </c>
      <c r="J342" s="39">
        <v>0</v>
      </c>
      <c r="K342" s="39">
        <v>1.4075135999999999</v>
      </c>
      <c r="L342" s="39">
        <v>1.4075135999999999</v>
      </c>
      <c r="M342" s="3">
        <v>32534</v>
      </c>
      <c r="N342" s="3">
        <v>25960</v>
      </c>
      <c r="O342" s="3">
        <v>58494</v>
      </c>
      <c r="P342" s="3">
        <v>0</v>
      </c>
      <c r="Q342" s="3">
        <v>3549</v>
      </c>
      <c r="R342" s="3">
        <v>3549</v>
      </c>
      <c r="S342" s="3">
        <v>0</v>
      </c>
      <c r="T342" s="3">
        <v>5364</v>
      </c>
      <c r="U342" s="3">
        <v>5364</v>
      </c>
      <c r="X342" s="89">
        <f t="shared" si="144"/>
        <v>12.9260579</v>
      </c>
      <c r="Y342" s="55"/>
      <c r="Z342" s="89">
        <f t="shared" si="145"/>
        <v>1.6179692999999999</v>
      </c>
      <c r="AC342" s="37">
        <v>35.345599999999997</v>
      </c>
      <c r="AD342" s="37">
        <v>20.2578</v>
      </c>
      <c r="AE342" s="37">
        <v>15.0878</v>
      </c>
      <c r="AF342" s="39"/>
      <c r="AG342" s="39"/>
      <c r="AH342" s="13">
        <f t="shared" si="146"/>
        <v>5.3156467200000002</v>
      </c>
      <c r="AI342" s="13">
        <f t="shared" si="147"/>
        <v>2.9330683199999998</v>
      </c>
      <c r="AJ342" s="37">
        <v>8.3841000000000001</v>
      </c>
      <c r="AK342" s="37">
        <v>5.6300000000000003E-2</v>
      </c>
      <c r="AL342" s="37">
        <v>8.3277999999999999</v>
      </c>
      <c r="AM342" s="39"/>
      <c r="AN342" s="39"/>
      <c r="AO342" s="13">
        <f t="shared" si="148"/>
        <v>1.4773119999999999E-2</v>
      </c>
      <c r="AP342" s="13">
        <f t="shared" si="149"/>
        <v>1.6189243200000001</v>
      </c>
      <c r="AQ342">
        <v>67470</v>
      </c>
      <c r="AR342" s="123">
        <f t="shared" si="143"/>
        <v>21</v>
      </c>
      <c r="AS342" s="130">
        <v>0</v>
      </c>
      <c r="AT342" s="131">
        <v>5.3</v>
      </c>
      <c r="AU342" s="131">
        <v>22.7</v>
      </c>
    </row>
    <row r="343" spans="1:47" x14ac:dyDescent="0.25">
      <c r="A343" s="1">
        <v>44523</v>
      </c>
      <c r="B343" s="39">
        <v>13.4210025</v>
      </c>
      <c r="C343" s="39">
        <v>1.7727807</v>
      </c>
      <c r="D343" s="39">
        <v>4.7633831999999998</v>
      </c>
      <c r="E343" s="39">
        <v>8.8520640000000004</v>
      </c>
      <c r="F343" s="39">
        <v>13.6154472</v>
      </c>
      <c r="G343" s="39">
        <v>0</v>
      </c>
      <c r="H343" s="39">
        <v>0.1944447</v>
      </c>
      <c r="I343" s="39">
        <v>0.1944447</v>
      </c>
      <c r="J343" s="39">
        <v>0</v>
      </c>
      <c r="K343" s="39">
        <v>1.578336</v>
      </c>
      <c r="L343" s="39">
        <v>1.578336</v>
      </c>
      <c r="M343" s="3">
        <v>24503</v>
      </c>
      <c r="N343" s="3">
        <v>33735</v>
      </c>
      <c r="O343" s="3">
        <v>58238</v>
      </c>
      <c r="P343" s="3">
        <v>0</v>
      </c>
      <c r="Q343" s="3">
        <v>3279</v>
      </c>
      <c r="R343" s="3">
        <v>3279</v>
      </c>
      <c r="S343" s="3">
        <v>0</v>
      </c>
      <c r="T343" s="3">
        <v>6015</v>
      </c>
      <c r="U343" s="3">
        <v>6015</v>
      </c>
      <c r="X343" s="89">
        <f t="shared" si="144"/>
        <v>13.4210025</v>
      </c>
      <c r="Y343" s="55"/>
      <c r="Z343" s="89">
        <f t="shared" si="145"/>
        <v>1.7727807</v>
      </c>
      <c r="AC343" s="37">
        <v>40.779200000000003</v>
      </c>
      <c r="AD343" s="37">
        <v>26.858599999999999</v>
      </c>
      <c r="AE343" s="37">
        <v>13.9206</v>
      </c>
      <c r="AF343" s="39"/>
      <c r="AG343" s="39"/>
      <c r="AH343" s="13">
        <f t="shared" si="146"/>
        <v>7.047696639999999</v>
      </c>
      <c r="AI343" s="13">
        <f t="shared" si="147"/>
        <v>2.7061646399999999</v>
      </c>
      <c r="AJ343" s="37">
        <v>3.9819</v>
      </c>
      <c r="AK343" s="37">
        <v>5.6000000000000001E-2</v>
      </c>
      <c r="AL343" s="37">
        <v>3.9258999999999999</v>
      </c>
      <c r="AM343" s="39"/>
      <c r="AN343" s="39"/>
      <c r="AO343" s="13">
        <f t="shared" si="148"/>
        <v>1.4694399999999998E-2</v>
      </c>
      <c r="AP343" s="13">
        <f t="shared" si="149"/>
        <v>0.76319495999999998</v>
      </c>
      <c r="AQ343">
        <v>67524</v>
      </c>
      <c r="AR343" s="123">
        <f t="shared" si="143"/>
        <v>54</v>
      </c>
      <c r="AS343" s="128">
        <v>0</v>
      </c>
      <c r="AT343" s="129">
        <v>4.5</v>
      </c>
      <c r="AU343" s="129">
        <v>20.2</v>
      </c>
    </row>
    <row r="344" spans="1:47" x14ac:dyDescent="0.25">
      <c r="A344" s="1">
        <v>44524</v>
      </c>
      <c r="B344" s="39">
        <v>11.886101099999999</v>
      </c>
      <c r="C344" s="39">
        <v>2.1341285000000001</v>
      </c>
      <c r="D344" s="39">
        <v>4.8034296000000003</v>
      </c>
      <c r="E344" s="39">
        <v>7.3571711999999998</v>
      </c>
      <c r="F344" s="39">
        <v>12.160600799999999</v>
      </c>
      <c r="G344" s="39">
        <v>0</v>
      </c>
      <c r="H344" s="39">
        <v>0.27449970000000001</v>
      </c>
      <c r="I344" s="39">
        <v>0.27449970000000001</v>
      </c>
      <c r="J344" s="39">
        <v>0</v>
      </c>
      <c r="K344" s="39">
        <v>1.8596288000000001</v>
      </c>
      <c r="L344" s="39">
        <v>1.8596288000000001</v>
      </c>
      <c r="M344" s="3">
        <v>24709</v>
      </c>
      <c r="N344" s="3">
        <v>28038</v>
      </c>
      <c r="O344" s="3">
        <v>52747</v>
      </c>
      <c r="P344" s="3">
        <v>0</v>
      </c>
      <c r="Q344" s="3">
        <v>4629</v>
      </c>
      <c r="R344" s="3">
        <v>4629</v>
      </c>
      <c r="S344" s="3">
        <v>0</v>
      </c>
      <c r="T344" s="3">
        <v>7087</v>
      </c>
      <c r="U344" s="3">
        <v>7087</v>
      </c>
      <c r="X344" s="89">
        <f t="shared" si="144"/>
        <v>11.886101099999999</v>
      </c>
      <c r="Y344" s="55"/>
      <c r="Z344" s="89">
        <f t="shared" si="145"/>
        <v>2.1341285000000001</v>
      </c>
      <c r="AC344" s="37">
        <v>40.592399999999998</v>
      </c>
      <c r="AD344" s="37">
        <v>24.994599999999998</v>
      </c>
      <c r="AE344" s="37">
        <v>15.597799999999999</v>
      </c>
      <c r="AF344" s="39"/>
      <c r="AG344" s="39"/>
      <c r="AH344" s="13">
        <f t="shared" si="146"/>
        <v>6.5585830399999985</v>
      </c>
      <c r="AI344" s="13">
        <f t="shared" si="147"/>
        <v>3.0322123199999997</v>
      </c>
      <c r="AJ344" s="37">
        <v>4.8874000000000004</v>
      </c>
      <c r="AK344" s="37">
        <v>5.3800000000000001E-2</v>
      </c>
      <c r="AL344" s="37">
        <v>4.8335999999999997</v>
      </c>
      <c r="AM344" s="39"/>
      <c r="AN344" s="39"/>
      <c r="AO344" s="13">
        <f t="shared" si="148"/>
        <v>1.4117119999999999E-2</v>
      </c>
      <c r="AP344" s="13">
        <f t="shared" si="149"/>
        <v>0.9396518399999999</v>
      </c>
      <c r="AQ344">
        <v>67553</v>
      </c>
      <c r="AR344" s="123">
        <f t="shared" si="143"/>
        <v>29</v>
      </c>
      <c r="AS344" s="128">
        <v>0</v>
      </c>
      <c r="AT344" s="129">
        <v>3.6</v>
      </c>
      <c r="AU344" s="129">
        <v>4</v>
      </c>
    </row>
    <row r="345" spans="1:47" x14ac:dyDescent="0.25">
      <c r="A345" s="1">
        <v>44525</v>
      </c>
      <c r="B345" s="39">
        <v>15.083024099999999</v>
      </c>
      <c r="C345" s="39">
        <v>1.1274310999999999</v>
      </c>
      <c r="D345" s="39">
        <v>6.6016295999999999</v>
      </c>
      <c r="E345" s="39">
        <v>8.5434815999999998</v>
      </c>
      <c r="F345" s="39">
        <v>15.145111200000001</v>
      </c>
      <c r="G345" s="39">
        <v>0</v>
      </c>
      <c r="H345" s="39">
        <v>6.2087099999999999E-2</v>
      </c>
      <c r="I345" s="39">
        <v>6.2087099999999999E-2</v>
      </c>
      <c r="J345" s="39">
        <v>0</v>
      </c>
      <c r="K345" s="39">
        <v>1.0653440000000001</v>
      </c>
      <c r="L345" s="39">
        <v>1.0653440000000001</v>
      </c>
      <c r="M345" s="3">
        <v>33959</v>
      </c>
      <c r="N345" s="3">
        <v>32559</v>
      </c>
      <c r="O345" s="3">
        <v>66518</v>
      </c>
      <c r="P345" s="3">
        <v>0</v>
      </c>
      <c r="Q345" s="3">
        <v>1047</v>
      </c>
      <c r="R345" s="3">
        <v>1047</v>
      </c>
      <c r="S345" s="3">
        <v>0</v>
      </c>
      <c r="T345" s="3">
        <v>4060</v>
      </c>
      <c r="U345" s="3">
        <v>4060</v>
      </c>
      <c r="X345" s="89">
        <f t="shared" si="144"/>
        <v>15.083024100000001</v>
      </c>
      <c r="Y345" s="55"/>
      <c r="Z345" s="89">
        <f t="shared" si="145"/>
        <v>1.1274311000000001</v>
      </c>
      <c r="AC345" s="37">
        <v>42.748199999999997</v>
      </c>
      <c r="AD345" s="37">
        <v>25.619800000000001</v>
      </c>
      <c r="AE345" s="37">
        <v>17.128399999999999</v>
      </c>
      <c r="AF345" s="39"/>
      <c r="AG345" s="39"/>
      <c r="AH345" s="13">
        <f t="shared" si="146"/>
        <v>6.7226355199999999</v>
      </c>
      <c r="AI345" s="13">
        <f t="shared" si="147"/>
        <v>3.3297609599999998</v>
      </c>
      <c r="AJ345" s="37">
        <v>9.6457999999999995</v>
      </c>
      <c r="AK345" s="37">
        <v>5.67E-2</v>
      </c>
      <c r="AL345" s="37">
        <v>9.5891000000000002</v>
      </c>
      <c r="AM345" s="39"/>
      <c r="AN345" s="39"/>
      <c r="AO345" s="13">
        <f t="shared" si="148"/>
        <v>1.487808E-2</v>
      </c>
      <c r="AP345" s="13">
        <f t="shared" si="149"/>
        <v>1.8641210400000003</v>
      </c>
      <c r="AQ345">
        <v>67638</v>
      </c>
      <c r="AR345" s="123">
        <f t="shared" si="143"/>
        <v>85</v>
      </c>
      <c r="AS345" s="128">
        <v>0</v>
      </c>
      <c r="AT345" s="129">
        <v>2.5</v>
      </c>
      <c r="AU345" s="129">
        <v>5</v>
      </c>
    </row>
    <row r="346" spans="1:47" x14ac:dyDescent="0.25">
      <c r="A346" s="1">
        <v>44526</v>
      </c>
      <c r="B346" s="39">
        <v>11.8752525</v>
      </c>
      <c r="C346" s="39">
        <v>3.7658371000000002</v>
      </c>
      <c r="D346" s="39">
        <v>5.2219727999999996</v>
      </c>
      <c r="E346" s="39">
        <v>6.9428416000000004</v>
      </c>
      <c r="F346" s="39">
        <v>12.164814399999999</v>
      </c>
      <c r="G346" s="39">
        <v>0</v>
      </c>
      <c r="H346" s="39">
        <v>0.28956189999999998</v>
      </c>
      <c r="I346" s="39">
        <v>0.28956189999999998</v>
      </c>
      <c r="J346" s="39">
        <v>0</v>
      </c>
      <c r="K346" s="39">
        <v>3.4762751999999999</v>
      </c>
      <c r="L346" s="39">
        <v>3.4762751999999999</v>
      </c>
      <c r="M346" s="3">
        <v>26862</v>
      </c>
      <c r="N346" s="3">
        <v>26459</v>
      </c>
      <c r="O346" s="3">
        <v>53321</v>
      </c>
      <c r="P346" s="3">
        <v>0</v>
      </c>
      <c r="Q346" s="3">
        <v>4883</v>
      </c>
      <c r="R346" s="3">
        <v>4883</v>
      </c>
      <c r="S346" s="3">
        <v>0</v>
      </c>
      <c r="T346" s="3">
        <v>13248</v>
      </c>
      <c r="U346" s="3">
        <v>13248</v>
      </c>
      <c r="X346" s="89">
        <f t="shared" si="144"/>
        <v>11.875252499999998</v>
      </c>
      <c r="Y346" s="55"/>
      <c r="Z346" s="89">
        <f t="shared" si="145"/>
        <v>3.7658370999999997</v>
      </c>
      <c r="AC346" s="37">
        <v>38.613599999999998</v>
      </c>
      <c r="AD346" s="37">
        <v>23.300899999999999</v>
      </c>
      <c r="AE346" s="37">
        <v>15.3127</v>
      </c>
      <c r="AF346" s="39"/>
      <c r="AG346" s="39"/>
      <c r="AH346" s="13">
        <f t="shared" si="146"/>
        <v>6.1141561599999985</v>
      </c>
      <c r="AI346" s="13">
        <f t="shared" si="147"/>
        <v>2.9767888800000004</v>
      </c>
      <c r="AJ346" s="37">
        <v>4.5477999999999996</v>
      </c>
      <c r="AK346" s="37">
        <v>5.1299999999999998E-2</v>
      </c>
      <c r="AL346" s="37">
        <v>4.4965000000000002</v>
      </c>
      <c r="AM346" s="39"/>
      <c r="AN346" s="39"/>
      <c r="AO346" s="13">
        <f t="shared" si="148"/>
        <v>1.346112E-2</v>
      </c>
      <c r="AP346" s="13">
        <f t="shared" si="149"/>
        <v>0.87411960000000011</v>
      </c>
      <c r="AQ346">
        <v>67693</v>
      </c>
      <c r="AR346" s="123">
        <f t="shared" si="143"/>
        <v>55</v>
      </c>
      <c r="AS346" s="128">
        <v>125</v>
      </c>
      <c r="AT346" s="129">
        <v>2.7</v>
      </c>
      <c r="AU346" s="129">
        <v>9</v>
      </c>
    </row>
    <row r="347" spans="1:47" x14ac:dyDescent="0.25">
      <c r="A347" s="1">
        <v>44527</v>
      </c>
      <c r="B347" s="39">
        <v>5.8819233999999998</v>
      </c>
      <c r="C347" s="39">
        <v>4.3469734000000004</v>
      </c>
      <c r="D347" s="39">
        <v>3.3831432000000001</v>
      </c>
      <c r="E347" s="39">
        <v>3.1367295999999998</v>
      </c>
      <c r="F347" s="39">
        <v>6.5198727999999999</v>
      </c>
      <c r="G347" s="39">
        <v>0</v>
      </c>
      <c r="H347" s="39">
        <v>0.6379494</v>
      </c>
      <c r="I347" s="39">
        <v>0.6379494</v>
      </c>
      <c r="J347" s="39">
        <v>0</v>
      </c>
      <c r="K347" s="39">
        <v>3.7090239999999999</v>
      </c>
      <c r="L347" s="39">
        <v>3.7090239999999999</v>
      </c>
      <c r="M347" s="3">
        <v>17403</v>
      </c>
      <c r="N347" s="3">
        <v>11954</v>
      </c>
      <c r="O347" s="3">
        <v>29357</v>
      </c>
      <c r="P347" s="3">
        <v>0</v>
      </c>
      <c r="Q347" s="3">
        <v>10758</v>
      </c>
      <c r="R347" s="3">
        <v>10758</v>
      </c>
      <c r="S347" s="3">
        <v>0</v>
      </c>
      <c r="T347" s="3">
        <v>14135</v>
      </c>
      <c r="U347" s="3">
        <v>14135</v>
      </c>
      <c r="X347" s="89">
        <f t="shared" si="144"/>
        <v>5.8819233999999998</v>
      </c>
      <c r="Y347" s="55"/>
      <c r="Z347" s="89">
        <f t="shared" si="145"/>
        <v>4.3469733999999995</v>
      </c>
      <c r="AC347" s="37">
        <v>6.5730000000000004</v>
      </c>
      <c r="AD347" s="37">
        <v>3.0209999999999999</v>
      </c>
      <c r="AE347" s="37">
        <v>3.552</v>
      </c>
      <c r="AF347" s="39"/>
      <c r="AG347" s="39"/>
      <c r="AH347" s="13">
        <f t="shared" si="146"/>
        <v>0.79271040000000004</v>
      </c>
      <c r="AI347" s="13">
        <f t="shared" si="147"/>
        <v>0.69050880000000003</v>
      </c>
      <c r="AJ347" s="37">
        <v>14.276300000000001</v>
      </c>
      <c r="AK347" s="37">
        <v>7.1681999999999997</v>
      </c>
      <c r="AL347" s="37">
        <v>7.1081000000000003</v>
      </c>
      <c r="AM347" s="39"/>
      <c r="AN347" s="39"/>
      <c r="AO347" s="13">
        <f t="shared" si="148"/>
        <v>1.8809356799999997</v>
      </c>
      <c r="AP347" s="13">
        <f t="shared" si="149"/>
        <v>1.38181464</v>
      </c>
      <c r="AQ347">
        <v>67747</v>
      </c>
      <c r="AR347" s="123">
        <f t="shared" si="143"/>
        <v>54</v>
      </c>
      <c r="AS347" s="128">
        <v>101</v>
      </c>
      <c r="AT347" s="129">
        <v>2.7</v>
      </c>
      <c r="AU347" s="129">
        <v>18</v>
      </c>
    </row>
    <row r="348" spans="1:47" x14ac:dyDescent="0.25">
      <c r="A348" s="1">
        <v>44528</v>
      </c>
      <c r="B348" s="39">
        <v>7.6374164999999996</v>
      </c>
      <c r="C348" s="39">
        <v>1.3661379</v>
      </c>
      <c r="D348" s="39">
        <v>3.2396760000000002</v>
      </c>
      <c r="E348" s="39">
        <v>4.7594111999999997</v>
      </c>
      <c r="F348" s="39">
        <v>7.9990872</v>
      </c>
      <c r="G348" s="39">
        <v>0</v>
      </c>
      <c r="H348" s="39">
        <v>0.36167070000000001</v>
      </c>
      <c r="I348" s="39">
        <v>0.36167070000000001</v>
      </c>
      <c r="J348" s="39">
        <v>0</v>
      </c>
      <c r="K348" s="39">
        <v>1.0044671999999999</v>
      </c>
      <c r="L348" s="39">
        <v>1.0044671999999999</v>
      </c>
      <c r="M348" s="3">
        <v>16665</v>
      </c>
      <c r="N348" s="3">
        <v>18138</v>
      </c>
      <c r="O348" s="3">
        <v>34803</v>
      </c>
      <c r="P348" s="3">
        <v>0</v>
      </c>
      <c r="Q348" s="3">
        <v>6099</v>
      </c>
      <c r="R348" s="3">
        <v>6099</v>
      </c>
      <c r="S348" s="3">
        <v>0</v>
      </c>
      <c r="T348" s="3">
        <v>3828</v>
      </c>
      <c r="U348" s="3">
        <v>3828</v>
      </c>
      <c r="X348" s="89">
        <f t="shared" si="144"/>
        <v>7.6374164999999996</v>
      </c>
      <c r="Y348" s="55"/>
      <c r="Z348" s="89">
        <f t="shared" si="145"/>
        <v>1.3661379</v>
      </c>
      <c r="AC348" s="37">
        <v>4.2851999999999997</v>
      </c>
      <c r="AD348" s="37">
        <v>3.1248999999999998</v>
      </c>
      <c r="AE348" s="37">
        <v>1.1603000000000001</v>
      </c>
      <c r="AF348" s="39"/>
      <c r="AG348" s="39"/>
      <c r="AH348" s="13">
        <f t="shared" si="146"/>
        <v>0.81997375999999988</v>
      </c>
      <c r="AI348" s="13">
        <f t="shared" si="147"/>
        <v>0.22556232000000004</v>
      </c>
      <c r="AJ348" s="37">
        <v>11.940899999999999</v>
      </c>
      <c r="AK348" s="37">
        <v>5.33E-2</v>
      </c>
      <c r="AL348" s="37">
        <v>11.887600000000001</v>
      </c>
      <c r="AM348" s="39"/>
      <c r="AN348" s="39"/>
      <c r="AO348" s="13">
        <f t="shared" si="148"/>
        <v>1.3985919999999999E-2</v>
      </c>
      <c r="AP348" s="13">
        <f t="shared" si="149"/>
        <v>2.3109494400000004</v>
      </c>
      <c r="AQ348">
        <v>67813</v>
      </c>
      <c r="AR348" s="123">
        <f t="shared" si="143"/>
        <v>66</v>
      </c>
      <c r="AS348" s="130">
        <v>40</v>
      </c>
      <c r="AT348" s="131">
        <v>1.7</v>
      </c>
      <c r="AU348" s="131">
        <v>7.9</v>
      </c>
    </row>
    <row r="349" spans="1:47" x14ac:dyDescent="0.25">
      <c r="A349" s="1">
        <v>44529</v>
      </c>
      <c r="B349" s="39">
        <v>9.9423858000000003</v>
      </c>
      <c r="C349" s="39">
        <v>3.9851510000000001</v>
      </c>
      <c r="D349" s="39">
        <v>6.1583975999999998</v>
      </c>
      <c r="E349" s="39">
        <v>4.7872256000000002</v>
      </c>
      <c r="F349" s="39">
        <v>10.9456232</v>
      </c>
      <c r="G349" s="39">
        <v>0</v>
      </c>
      <c r="H349" s="39">
        <v>1.0032373999999999</v>
      </c>
      <c r="I349" s="39">
        <v>1.0032373999999999</v>
      </c>
      <c r="J349" s="39">
        <v>0</v>
      </c>
      <c r="K349" s="39">
        <v>2.9819135999999999</v>
      </c>
      <c r="L349" s="39">
        <v>2.9819135999999999</v>
      </c>
      <c r="M349" s="3">
        <v>31679</v>
      </c>
      <c r="N349" s="3">
        <v>18244</v>
      </c>
      <c r="O349" s="3">
        <v>49923</v>
      </c>
      <c r="P349" s="3">
        <v>0</v>
      </c>
      <c r="Q349" s="3">
        <v>16918</v>
      </c>
      <c r="R349" s="3">
        <v>16918</v>
      </c>
      <c r="S349" s="3">
        <v>0</v>
      </c>
      <c r="T349" s="3">
        <v>11364</v>
      </c>
      <c r="U349" s="3">
        <v>11364</v>
      </c>
      <c r="X349" s="89">
        <f t="shared" si="144"/>
        <v>9.9423858000000003</v>
      </c>
      <c r="Y349" s="55"/>
      <c r="Z349" s="89">
        <f t="shared" si="145"/>
        <v>3.9851510000000001</v>
      </c>
      <c r="AC349" s="37">
        <v>4.665</v>
      </c>
      <c r="AD349" s="37">
        <v>2.6375000000000002</v>
      </c>
      <c r="AE349" s="37">
        <v>2.0274999999999999</v>
      </c>
      <c r="AF349" s="39"/>
      <c r="AG349" s="39"/>
      <c r="AH349" s="13">
        <f t="shared" si="146"/>
        <v>0.69208000000000003</v>
      </c>
      <c r="AI349" s="13">
        <f t="shared" si="147"/>
        <v>0.394146</v>
      </c>
      <c r="AJ349" s="37">
        <v>21.280100000000001</v>
      </c>
      <c r="AK349" s="37">
        <v>2.9342000000000001</v>
      </c>
      <c r="AL349" s="37">
        <v>18.3459</v>
      </c>
      <c r="AM349" s="39"/>
      <c r="AN349" s="39"/>
      <c r="AO349" s="13">
        <f t="shared" si="148"/>
        <v>0.76993408000000008</v>
      </c>
      <c r="AP349" s="13">
        <f t="shared" si="149"/>
        <v>3.5664429600000007</v>
      </c>
      <c r="AQ349">
        <v>67845</v>
      </c>
      <c r="AR349" s="123">
        <f t="shared" si="143"/>
        <v>32</v>
      </c>
      <c r="AS349" s="130">
        <v>221</v>
      </c>
      <c r="AT349" s="131">
        <v>1.6</v>
      </c>
      <c r="AU349" s="131">
        <v>11.9</v>
      </c>
    </row>
    <row r="350" spans="1:47" ht="15.75" thickBot="1" x14ac:dyDescent="0.3">
      <c r="A350" s="10">
        <v>44530</v>
      </c>
      <c r="B350" s="25">
        <v>35.974236900000001</v>
      </c>
      <c r="C350" s="25">
        <v>3.5979326999999999</v>
      </c>
      <c r="D350" s="25">
        <v>7.2355679999999998</v>
      </c>
      <c r="E350" s="25">
        <v>28.7661248</v>
      </c>
      <c r="F350" s="25">
        <v>36.001692800000001</v>
      </c>
      <c r="G350" s="25">
        <v>0</v>
      </c>
      <c r="H350" s="25">
        <v>2.7455899999999998E-2</v>
      </c>
      <c r="I350" s="25">
        <v>2.7455899999999998E-2</v>
      </c>
      <c r="J350" s="25">
        <v>0</v>
      </c>
      <c r="K350" s="25">
        <v>3.5704767999999998</v>
      </c>
      <c r="L350" s="25">
        <v>3.5704767999999998</v>
      </c>
      <c r="M350" s="11">
        <v>37220</v>
      </c>
      <c r="N350" s="11">
        <v>109627</v>
      </c>
      <c r="O350" s="11">
        <v>146847</v>
      </c>
      <c r="P350" s="11">
        <v>0</v>
      </c>
      <c r="Q350" s="11">
        <v>463</v>
      </c>
      <c r="R350" s="11">
        <v>463</v>
      </c>
      <c r="S350" s="11">
        <v>0</v>
      </c>
      <c r="T350" s="11">
        <v>13607</v>
      </c>
      <c r="U350" s="11">
        <v>13607</v>
      </c>
      <c r="V350" s="4"/>
      <c r="W350" s="4"/>
      <c r="X350" s="87">
        <f t="shared" si="144"/>
        <v>35.974236900000001</v>
      </c>
      <c r="Y350" s="4"/>
      <c r="Z350" s="87">
        <f t="shared" si="145"/>
        <v>3.5979326999999999</v>
      </c>
      <c r="AA350" s="4"/>
      <c r="AB350" s="4"/>
      <c r="AC350" s="38">
        <v>126.4149</v>
      </c>
      <c r="AD350" s="38">
        <v>114.9162</v>
      </c>
      <c r="AE350" s="38">
        <v>11.498699999999999</v>
      </c>
      <c r="AF350" s="25"/>
      <c r="AG350" s="25"/>
      <c r="AH350" s="25">
        <f t="shared" si="146"/>
        <v>30.154010880000001</v>
      </c>
      <c r="AI350" s="25">
        <f t="shared" si="147"/>
        <v>2.23534728</v>
      </c>
      <c r="AJ350" s="38">
        <v>12.6106</v>
      </c>
      <c r="AK350" s="38">
        <v>5.4300000000000001E-2</v>
      </c>
      <c r="AL350" s="38">
        <v>12.5563</v>
      </c>
      <c r="AM350" s="25"/>
      <c r="AN350" s="25"/>
      <c r="AO350" s="25">
        <f t="shared" si="148"/>
        <v>1.4248319999999998E-2</v>
      </c>
      <c r="AP350" s="25">
        <f t="shared" si="149"/>
        <v>2.4409447200000001</v>
      </c>
      <c r="AQ350" s="4">
        <v>67898</v>
      </c>
      <c r="AR350" s="124">
        <f t="shared" si="143"/>
        <v>53</v>
      </c>
      <c r="AS350" s="128">
        <v>0</v>
      </c>
      <c r="AT350" s="129">
        <v>1.7</v>
      </c>
      <c r="AU350" s="129">
        <v>20.2</v>
      </c>
    </row>
    <row r="351" spans="1:47" x14ac:dyDescent="0.25">
      <c r="A351" s="1">
        <v>44531</v>
      </c>
      <c r="B351" s="39">
        <v>31.8791002</v>
      </c>
      <c r="C351" s="39">
        <v>2.9918870000000002</v>
      </c>
      <c r="D351" s="39">
        <v>10.840132799999999</v>
      </c>
      <c r="E351" s="39">
        <v>21.1142784</v>
      </c>
      <c r="F351" s="39">
        <v>31.954411199999999</v>
      </c>
      <c r="G351" s="39">
        <v>0</v>
      </c>
      <c r="H351" s="39">
        <v>7.5311000000000003E-2</v>
      </c>
      <c r="I351" s="39">
        <v>7.5311000000000003E-2</v>
      </c>
      <c r="J351" s="39">
        <v>0</v>
      </c>
      <c r="K351" s="39">
        <v>2.9165760000000001</v>
      </c>
      <c r="L351" s="39">
        <v>2.9165760000000001</v>
      </c>
      <c r="M351" s="3">
        <v>55762</v>
      </c>
      <c r="N351" s="3">
        <v>80466</v>
      </c>
      <c r="O351" s="3">
        <v>136228</v>
      </c>
      <c r="P351" s="3">
        <v>0</v>
      </c>
      <c r="Q351" s="3">
        <v>1270</v>
      </c>
      <c r="R351" s="3">
        <v>1270</v>
      </c>
      <c r="S351" s="3">
        <v>0</v>
      </c>
      <c r="T351" s="3">
        <v>11115</v>
      </c>
      <c r="U351" s="3">
        <v>11115</v>
      </c>
      <c r="X351" s="89">
        <f t="shared" si="144"/>
        <v>31.8791002</v>
      </c>
      <c r="Y351" s="55"/>
      <c r="Z351" s="89">
        <f t="shared" si="145"/>
        <v>2.9918870000000002</v>
      </c>
      <c r="AC351" s="37">
        <v>105.61490000000001</v>
      </c>
      <c r="AD351" s="37">
        <v>62.0762</v>
      </c>
      <c r="AE351" s="37">
        <v>43.538699999999999</v>
      </c>
      <c r="AF351" s="39"/>
      <c r="AG351" s="39"/>
      <c r="AH351" s="13">
        <f t="shared" si="146"/>
        <v>16.288794879999998</v>
      </c>
      <c r="AI351" s="13">
        <f t="shared" si="147"/>
        <v>8.4639232799999995</v>
      </c>
      <c r="AJ351" s="37">
        <v>12.5128</v>
      </c>
      <c r="AK351" s="37">
        <v>6.2300000000000001E-2</v>
      </c>
      <c r="AL351" s="37">
        <v>12.4505</v>
      </c>
      <c r="AM351" s="39"/>
      <c r="AN351" s="39"/>
      <c r="AO351" s="13">
        <f t="shared" si="148"/>
        <v>1.6347520000000001E-2</v>
      </c>
      <c r="AP351" s="13">
        <f t="shared" si="149"/>
        <v>2.4203771999999999</v>
      </c>
      <c r="AQ351">
        <v>67924</v>
      </c>
      <c r="AR351" s="123">
        <f t="shared" si="143"/>
        <v>26</v>
      </c>
      <c r="AS351" s="128">
        <v>25</v>
      </c>
      <c r="AT351" s="129">
        <v>5.4</v>
      </c>
      <c r="AU351" s="129">
        <v>23.8</v>
      </c>
    </row>
    <row r="352" spans="1:47" x14ac:dyDescent="0.25">
      <c r="A352" s="1">
        <v>44532</v>
      </c>
      <c r="B352" s="39">
        <v>25.7602686</v>
      </c>
      <c r="C352" s="39">
        <v>2.9136649999999999</v>
      </c>
      <c r="D352" s="39">
        <v>9.8107848000000004</v>
      </c>
      <c r="E352" s="39">
        <v>16.012697599999999</v>
      </c>
      <c r="F352" s="39">
        <v>25.8234824</v>
      </c>
      <c r="G352" s="39">
        <v>0</v>
      </c>
      <c r="H352" s="39">
        <v>6.3213800000000001E-2</v>
      </c>
      <c r="I352" s="39">
        <v>6.3213800000000001E-2</v>
      </c>
      <c r="J352" s="39">
        <v>0</v>
      </c>
      <c r="K352" s="39">
        <v>2.8504512000000002</v>
      </c>
      <c r="L352" s="39">
        <v>2.8504512000000002</v>
      </c>
      <c r="M352" s="3">
        <v>50467</v>
      </c>
      <c r="N352" s="3">
        <v>61024</v>
      </c>
      <c r="O352" s="3">
        <v>111491</v>
      </c>
      <c r="P352" s="3">
        <v>0</v>
      </c>
      <c r="Q352" s="3">
        <v>1066</v>
      </c>
      <c r="R352" s="3">
        <v>1066</v>
      </c>
      <c r="S352" s="3">
        <v>0</v>
      </c>
      <c r="T352" s="3">
        <v>10863</v>
      </c>
      <c r="U352" s="3">
        <v>10863</v>
      </c>
      <c r="X352" s="89">
        <f t="shared" si="144"/>
        <v>25.7602686</v>
      </c>
      <c r="Y352" s="55"/>
      <c r="Z352" s="89">
        <f t="shared" si="145"/>
        <v>2.9136650000000004</v>
      </c>
      <c r="AC352" s="37">
        <v>90.971299999999999</v>
      </c>
      <c r="AD352" s="37">
        <v>53.562899999999999</v>
      </c>
      <c r="AE352" s="37">
        <v>37.4084</v>
      </c>
      <c r="AF352" s="39"/>
      <c r="AG352" s="39"/>
      <c r="AH352" s="13">
        <f t="shared" si="146"/>
        <v>14.054904959999998</v>
      </c>
      <c r="AI352" s="13">
        <f t="shared" si="147"/>
        <v>7.2721929600000008</v>
      </c>
      <c r="AJ352" s="37">
        <v>10.503</v>
      </c>
      <c r="AK352" s="37">
        <v>6.0400000000000002E-2</v>
      </c>
      <c r="AL352" s="37">
        <v>10.442600000000001</v>
      </c>
      <c r="AM352" s="39"/>
      <c r="AN352" s="39"/>
      <c r="AO352" s="13">
        <f t="shared" si="148"/>
        <v>1.5848959999999999E-2</v>
      </c>
      <c r="AP352" s="13">
        <f t="shared" si="149"/>
        <v>2.0300414400000002</v>
      </c>
      <c r="AQ352">
        <v>68012</v>
      </c>
      <c r="AR352" s="123">
        <f t="shared" si="143"/>
        <v>88</v>
      </c>
      <c r="AS352" s="128">
        <v>305</v>
      </c>
      <c r="AT352" s="129">
        <v>3.4</v>
      </c>
      <c r="AU352" s="129">
        <v>12.2</v>
      </c>
    </row>
    <row r="353" spans="1:47" x14ac:dyDescent="0.25">
      <c r="A353" s="1">
        <v>44533</v>
      </c>
      <c r="B353" s="39">
        <v>31.9331526</v>
      </c>
      <c r="C353" s="39">
        <v>8.5608793999999993</v>
      </c>
      <c r="D353" s="39">
        <v>13.373942400000001</v>
      </c>
      <c r="E353" s="39">
        <v>18.801747200000001</v>
      </c>
      <c r="F353" s="39">
        <v>32.175689599999998</v>
      </c>
      <c r="G353" s="39">
        <v>0</v>
      </c>
      <c r="H353" s="39">
        <v>0.242537</v>
      </c>
      <c r="I353" s="39">
        <v>0.242537</v>
      </c>
      <c r="J353" s="39">
        <v>0</v>
      </c>
      <c r="K353" s="39">
        <v>8.3183424000000006</v>
      </c>
      <c r="L353" s="39">
        <v>8.3183424000000006</v>
      </c>
      <c r="M353" s="3">
        <v>68796</v>
      </c>
      <c r="N353" s="3">
        <v>71653</v>
      </c>
      <c r="O353" s="3">
        <v>140449</v>
      </c>
      <c r="P353" s="3">
        <v>0</v>
      </c>
      <c r="Q353" s="3">
        <v>4090</v>
      </c>
      <c r="R353" s="3">
        <v>4090</v>
      </c>
      <c r="S353" s="3">
        <v>0</v>
      </c>
      <c r="T353" s="3">
        <v>31701</v>
      </c>
      <c r="U353" s="3">
        <v>31701</v>
      </c>
      <c r="X353" s="89">
        <f t="shared" si="144"/>
        <v>31.9331526</v>
      </c>
      <c r="Y353" s="55"/>
      <c r="Z353" s="89">
        <f t="shared" si="145"/>
        <v>8.560879400000001</v>
      </c>
      <c r="AC353" s="37">
        <v>96.205799999999996</v>
      </c>
      <c r="AD353" s="37">
        <v>53.569699999999997</v>
      </c>
      <c r="AE353" s="37">
        <v>42.636099999999999</v>
      </c>
      <c r="AF353" s="39"/>
      <c r="AG353" s="39"/>
      <c r="AH353" s="13">
        <f t="shared" si="146"/>
        <v>14.056689279999999</v>
      </c>
      <c r="AI353" s="13">
        <f t="shared" si="147"/>
        <v>8.2884578399999995</v>
      </c>
      <c r="AJ353" s="37">
        <v>28.471299999999999</v>
      </c>
      <c r="AK353" s="37">
        <v>10.647500000000001</v>
      </c>
      <c r="AL353" s="37">
        <v>17.823799999999999</v>
      </c>
      <c r="AM353" s="39"/>
      <c r="AN353" s="39"/>
      <c r="AO353" s="13">
        <f t="shared" si="148"/>
        <v>2.7939039999999999</v>
      </c>
      <c r="AP353" s="13">
        <f t="shared" si="149"/>
        <v>3.4649467199999999</v>
      </c>
      <c r="AQ353">
        <v>68062</v>
      </c>
      <c r="AR353" s="123">
        <f t="shared" si="143"/>
        <v>50</v>
      </c>
      <c r="AS353" s="128">
        <v>0</v>
      </c>
      <c r="AT353" s="129">
        <v>0.6</v>
      </c>
      <c r="AU353" s="129">
        <v>9.4</v>
      </c>
    </row>
    <row r="354" spans="1:47" x14ac:dyDescent="0.25">
      <c r="A354" s="1">
        <v>44534</v>
      </c>
      <c r="B354" s="39">
        <v>32.5936758</v>
      </c>
      <c r="C354" s="39">
        <v>0.67956419999999995</v>
      </c>
      <c r="D354" s="39">
        <v>10.244491200000001</v>
      </c>
      <c r="E354" s="39">
        <v>22.358316800000001</v>
      </c>
      <c r="F354" s="39">
        <v>32.602808000000003</v>
      </c>
      <c r="G354" s="39">
        <v>0</v>
      </c>
      <c r="H354" s="39">
        <v>9.1322E-3</v>
      </c>
      <c r="I354" s="39">
        <v>9.1322E-3</v>
      </c>
      <c r="J354" s="39">
        <v>0</v>
      </c>
      <c r="K354" s="39">
        <v>0.67043200000000003</v>
      </c>
      <c r="L354" s="39">
        <v>0.67043200000000003</v>
      </c>
      <c r="M354" s="3">
        <v>52698</v>
      </c>
      <c r="N354" s="3">
        <v>85207</v>
      </c>
      <c r="O354" s="3">
        <v>137905</v>
      </c>
      <c r="P354" s="3">
        <v>0</v>
      </c>
      <c r="Q354" s="3">
        <v>154</v>
      </c>
      <c r="R354" s="3">
        <v>154</v>
      </c>
      <c r="S354" s="3">
        <v>0</v>
      </c>
      <c r="T354" s="3">
        <v>2555</v>
      </c>
      <c r="U354" s="3">
        <v>2555</v>
      </c>
      <c r="X354" s="89">
        <f t="shared" si="144"/>
        <v>32.5936758</v>
      </c>
      <c r="Y354" s="55"/>
      <c r="Z354" s="89">
        <f t="shared" si="145"/>
        <v>0.67956420000000006</v>
      </c>
      <c r="AC354" s="37">
        <v>81.653499999999994</v>
      </c>
      <c r="AD354" s="37">
        <v>51.270940000000003</v>
      </c>
      <c r="AE354" s="37">
        <v>30.382560000000002</v>
      </c>
      <c r="AF354" s="39"/>
      <c r="AG354" s="39"/>
      <c r="AH354" s="13">
        <f t="shared" si="146"/>
        <v>13.453494656</v>
      </c>
      <c r="AI354" s="13">
        <f t="shared" si="147"/>
        <v>5.9063696640000014</v>
      </c>
      <c r="AJ354" s="37">
        <v>17.018999999999998</v>
      </c>
      <c r="AK354" s="37">
        <v>6.6320000000000004E-2</v>
      </c>
      <c r="AL354" s="37">
        <v>16.952680000000001</v>
      </c>
      <c r="AM354" s="39"/>
      <c r="AN354" s="39"/>
      <c r="AO354" s="13">
        <f t="shared" si="148"/>
        <v>1.7402367999999998E-2</v>
      </c>
      <c r="AP354" s="13">
        <f t="shared" si="149"/>
        <v>3.2956009920000002</v>
      </c>
      <c r="AQ354">
        <v>68082</v>
      </c>
      <c r="AR354" s="123">
        <f t="shared" si="143"/>
        <v>20</v>
      </c>
      <c r="AS354" s="128">
        <v>0</v>
      </c>
      <c r="AT354" s="129">
        <v>5.0999999999999996</v>
      </c>
      <c r="AU354" s="129">
        <v>21.6</v>
      </c>
    </row>
    <row r="355" spans="1:47" x14ac:dyDescent="0.25">
      <c r="A355" s="1">
        <v>44535</v>
      </c>
      <c r="B355" s="39">
        <v>28.3162767</v>
      </c>
      <c r="C355" s="39">
        <v>2.0415657</v>
      </c>
      <c r="D355" s="39">
        <v>10.3881528</v>
      </c>
      <c r="E355" s="39">
        <v>17.959968</v>
      </c>
      <c r="F355" s="39">
        <v>28.3481208</v>
      </c>
      <c r="G355" s="39">
        <v>0</v>
      </c>
      <c r="H355" s="39">
        <v>3.18441E-2</v>
      </c>
      <c r="I355" s="39">
        <v>3.18441E-2</v>
      </c>
      <c r="J355" s="39">
        <v>0</v>
      </c>
      <c r="K355" s="39">
        <v>2.0097216000000002</v>
      </c>
      <c r="L355" s="39">
        <v>2.0097216000000002</v>
      </c>
      <c r="M355" s="3">
        <v>53437</v>
      </c>
      <c r="N355" s="3">
        <v>68445</v>
      </c>
      <c r="O355" s="3">
        <v>121882</v>
      </c>
      <c r="P355" s="3">
        <v>0</v>
      </c>
      <c r="Q355" s="3">
        <v>537</v>
      </c>
      <c r="R355" s="3">
        <v>537</v>
      </c>
      <c r="S355" s="3">
        <v>0</v>
      </c>
      <c r="T355" s="3">
        <v>7659</v>
      </c>
      <c r="U355" s="3">
        <v>7659</v>
      </c>
      <c r="X355" s="89">
        <f t="shared" si="144"/>
        <v>28.3162767</v>
      </c>
      <c r="Y355" s="55"/>
      <c r="Z355" s="89">
        <f t="shared" si="145"/>
        <v>2.0415657</v>
      </c>
      <c r="AC355" s="37">
        <v>85.594899999999996</v>
      </c>
      <c r="AD355" s="37">
        <v>55.871099999999998</v>
      </c>
      <c r="AE355" s="37">
        <v>29.723800000000001</v>
      </c>
      <c r="AF355" s="39"/>
      <c r="AG355" s="39"/>
      <c r="AH355" s="13">
        <f t="shared" si="146"/>
        <v>14.660576639999999</v>
      </c>
      <c r="AI355" s="13">
        <f t="shared" si="147"/>
        <v>5.7783067200000007</v>
      </c>
      <c r="AJ355" s="3">
        <v>15.6264</v>
      </c>
      <c r="AK355" s="3">
        <v>5.0799999999999998E-2</v>
      </c>
      <c r="AL355" s="3">
        <v>15.5756</v>
      </c>
      <c r="AM355" s="39"/>
      <c r="AN355" s="39"/>
      <c r="AO355" s="13">
        <f t="shared" si="148"/>
        <v>1.332992E-2</v>
      </c>
      <c r="AP355" s="13">
        <f t="shared" si="149"/>
        <v>3.0278966400000003</v>
      </c>
      <c r="AQ355">
        <v>68232</v>
      </c>
      <c r="AR355" s="123">
        <f t="shared" si="143"/>
        <v>150</v>
      </c>
      <c r="AS355" s="130">
        <v>5</v>
      </c>
      <c r="AT355" s="131">
        <v>2</v>
      </c>
      <c r="AU355" s="131">
        <v>9</v>
      </c>
    </row>
    <row r="356" spans="1:47" x14ac:dyDescent="0.25">
      <c r="A356" s="1">
        <v>44536</v>
      </c>
      <c r="B356" s="39">
        <v>26.380889499999999</v>
      </c>
      <c r="C356" s="39">
        <v>0.73244889999999996</v>
      </c>
      <c r="D356" s="39">
        <v>9.7765704000000007</v>
      </c>
      <c r="E356" s="39">
        <v>16.611494400000002</v>
      </c>
      <c r="F356" s="39">
        <v>26.388064799999999</v>
      </c>
      <c r="G356" s="39">
        <v>0</v>
      </c>
      <c r="H356" s="39">
        <v>7.1752999999999999E-3</v>
      </c>
      <c r="I356" s="39">
        <v>7.1752999999999999E-3</v>
      </c>
      <c r="J356" s="39">
        <v>0</v>
      </c>
      <c r="K356" s="39">
        <v>0.72527359999999996</v>
      </c>
      <c r="L356" s="39">
        <v>0.72527359999999996</v>
      </c>
      <c r="M356" s="3">
        <v>50291</v>
      </c>
      <c r="N356" s="3">
        <v>63306</v>
      </c>
      <c r="O356" s="3">
        <v>113597</v>
      </c>
      <c r="P356" s="3">
        <v>0</v>
      </c>
      <c r="Q356" s="3">
        <v>121</v>
      </c>
      <c r="R356" s="3">
        <v>121</v>
      </c>
      <c r="S356" s="3">
        <v>0</v>
      </c>
      <c r="T356" s="3">
        <v>2764</v>
      </c>
      <c r="U356" s="3">
        <v>2764</v>
      </c>
      <c r="X356" s="89">
        <f t="shared" si="144"/>
        <v>26.380889499999999</v>
      </c>
      <c r="Y356" s="55"/>
      <c r="Z356" s="89">
        <f t="shared" si="145"/>
        <v>0.73244889999999996</v>
      </c>
      <c r="AC356" s="37">
        <v>88.370800000000003</v>
      </c>
      <c r="AD356" s="37">
        <v>48.529699999999998</v>
      </c>
      <c r="AE356" s="37">
        <v>39.841099999999997</v>
      </c>
      <c r="AF356" s="39"/>
      <c r="AG356" s="39"/>
      <c r="AH356" s="13">
        <f t="shared" si="146"/>
        <v>12.73419328</v>
      </c>
      <c r="AI356" s="13">
        <f t="shared" si="147"/>
        <v>7.7451098400000005</v>
      </c>
      <c r="AJ356" s="3">
        <v>10.8728</v>
      </c>
      <c r="AK356" s="3">
        <v>5.0700000000000002E-2</v>
      </c>
      <c r="AL356" s="3">
        <v>10.822100000000001</v>
      </c>
      <c r="AM356" s="39"/>
      <c r="AN356" s="39"/>
      <c r="AO356" s="13">
        <f t="shared" si="148"/>
        <v>1.330368E-2</v>
      </c>
      <c r="AP356" s="13">
        <f t="shared" si="149"/>
        <v>2.10381624</v>
      </c>
      <c r="AQ356">
        <v>68253</v>
      </c>
      <c r="AR356" s="123">
        <f t="shared" si="143"/>
        <v>21</v>
      </c>
      <c r="AS356" s="130">
        <v>0</v>
      </c>
      <c r="AT356" s="131">
        <v>1.1000000000000001</v>
      </c>
      <c r="AU356" s="131">
        <v>4</v>
      </c>
    </row>
    <row r="357" spans="1:47" x14ac:dyDescent="0.25">
      <c r="A357" s="1">
        <v>44537</v>
      </c>
      <c r="B357" s="39">
        <v>25.531928400000002</v>
      </c>
      <c r="C357" s="39">
        <v>5.0076955999999999</v>
      </c>
      <c r="D357" s="39">
        <v>9.2188368000000001</v>
      </c>
      <c r="E357" s="39">
        <v>17.001683199999999</v>
      </c>
      <c r="F357" s="39">
        <v>26.22052</v>
      </c>
      <c r="G357" s="39">
        <v>0</v>
      </c>
      <c r="H357" s="39">
        <v>0.68859159999999997</v>
      </c>
      <c r="I357" s="39">
        <v>0.68859159999999997</v>
      </c>
      <c r="J357" s="39">
        <v>0</v>
      </c>
      <c r="K357" s="39">
        <v>4.3191040000000003</v>
      </c>
      <c r="L357" s="39">
        <v>4.3191040000000003</v>
      </c>
      <c r="M357" s="3">
        <v>47422</v>
      </c>
      <c r="N357" s="3">
        <v>64793</v>
      </c>
      <c r="O357" s="3">
        <v>112215</v>
      </c>
      <c r="P357" s="3">
        <v>0</v>
      </c>
      <c r="Q357" s="3">
        <v>11612</v>
      </c>
      <c r="R357" s="3">
        <v>11612</v>
      </c>
      <c r="S357" s="3">
        <v>0</v>
      </c>
      <c r="T357" s="3">
        <v>16460</v>
      </c>
      <c r="U357" s="3">
        <v>16460</v>
      </c>
      <c r="X357" s="89">
        <f t="shared" si="144"/>
        <v>25.531928400000002</v>
      </c>
      <c r="Y357" s="55"/>
      <c r="Z357" s="89">
        <f t="shared" si="145"/>
        <v>5.0076955999999999</v>
      </c>
      <c r="AC357" s="37">
        <v>87.467299999999994</v>
      </c>
      <c r="AD357" s="37">
        <v>54.990699999999997</v>
      </c>
      <c r="AE357" s="37">
        <v>32.476599999999998</v>
      </c>
      <c r="AF357" s="39"/>
      <c r="AG357" s="39"/>
      <c r="AH357" s="13">
        <f t="shared" si="146"/>
        <v>14.429559679999997</v>
      </c>
      <c r="AI357" s="13">
        <f t="shared" si="147"/>
        <v>6.3134510400000003</v>
      </c>
      <c r="AJ357" s="3">
        <v>15.7613</v>
      </c>
      <c r="AK357" s="3">
        <v>6.9480000000000004</v>
      </c>
      <c r="AL357" s="3">
        <v>8.8132999999999999</v>
      </c>
      <c r="AM357" s="39"/>
      <c r="AN357" s="39"/>
      <c r="AO357" s="13">
        <f t="shared" si="148"/>
        <v>1.8231552</v>
      </c>
      <c r="AP357" s="13">
        <f t="shared" si="149"/>
        <v>1.71330552</v>
      </c>
      <c r="AQ357">
        <v>68305</v>
      </c>
      <c r="AR357" s="123">
        <f t="shared" si="143"/>
        <v>52</v>
      </c>
      <c r="AS357" s="128">
        <v>255</v>
      </c>
      <c r="AT357" s="129">
        <v>2.8</v>
      </c>
      <c r="AU357" s="129">
        <v>9.4</v>
      </c>
    </row>
    <row r="358" spans="1:47" x14ac:dyDescent="0.25">
      <c r="A358" s="1">
        <v>44538</v>
      </c>
      <c r="B358" s="39">
        <v>27.230112299999998</v>
      </c>
      <c r="C358" s="39">
        <v>0.63708209999999998</v>
      </c>
      <c r="D358" s="39">
        <v>9.2680199999999999</v>
      </c>
      <c r="E358" s="39">
        <v>17.9728256</v>
      </c>
      <c r="F358" s="39">
        <v>27.2408456</v>
      </c>
      <c r="G358" s="39">
        <v>0</v>
      </c>
      <c r="H358" s="39">
        <v>1.0733299999999999E-2</v>
      </c>
      <c r="I358" s="39">
        <v>1.0733299999999999E-2</v>
      </c>
      <c r="J358" s="39">
        <v>0</v>
      </c>
      <c r="K358" s="39">
        <v>0.62634880000000004</v>
      </c>
      <c r="L358" s="39">
        <v>0.62634880000000004</v>
      </c>
      <c r="M358" s="3">
        <v>47675</v>
      </c>
      <c r="N358" s="3">
        <v>68494</v>
      </c>
      <c r="O358" s="3">
        <v>116169</v>
      </c>
      <c r="P358" s="3">
        <v>0</v>
      </c>
      <c r="Q358" s="3">
        <v>181</v>
      </c>
      <c r="R358" s="3">
        <v>181</v>
      </c>
      <c r="S358" s="3">
        <v>0</v>
      </c>
      <c r="T358" s="3">
        <v>2387</v>
      </c>
      <c r="U358" s="3">
        <v>2387</v>
      </c>
      <c r="X358" s="89">
        <f t="shared" si="144"/>
        <v>27.230112300000002</v>
      </c>
      <c r="Y358" s="55"/>
      <c r="Z358" s="89">
        <f t="shared" si="145"/>
        <v>0.63708209999999998</v>
      </c>
      <c r="AC358" s="37">
        <v>91.869600000000005</v>
      </c>
      <c r="AD358" s="37">
        <v>64.080799999999996</v>
      </c>
      <c r="AE358" s="37">
        <v>27.788799999999998</v>
      </c>
      <c r="AF358" s="39"/>
      <c r="AG358" s="39"/>
      <c r="AH358" s="13">
        <f t="shared" si="146"/>
        <v>16.814801919999997</v>
      </c>
      <c r="AI358" s="13">
        <f t="shared" si="147"/>
        <v>5.4021427200000005</v>
      </c>
      <c r="AJ358" s="3">
        <v>11.598100000000001</v>
      </c>
      <c r="AK358" s="3">
        <v>5.6599999999999998E-2</v>
      </c>
      <c r="AL358" s="3">
        <v>11.541499999999999</v>
      </c>
      <c r="AM358" s="39"/>
      <c r="AN358" s="39"/>
      <c r="AO358" s="13">
        <f t="shared" si="148"/>
        <v>1.4851839999999998E-2</v>
      </c>
      <c r="AP358" s="13">
        <f t="shared" si="149"/>
        <v>2.2436676000000002</v>
      </c>
      <c r="AQ358">
        <v>68331</v>
      </c>
      <c r="AR358" s="123">
        <f t="shared" si="143"/>
        <v>26</v>
      </c>
      <c r="AS358" s="128">
        <v>0</v>
      </c>
      <c r="AT358" s="129">
        <v>2.6</v>
      </c>
      <c r="AU358" s="129">
        <v>2.2000000000000002</v>
      </c>
    </row>
    <row r="359" spans="1:47" x14ac:dyDescent="0.25">
      <c r="A359" s="1">
        <v>44539</v>
      </c>
      <c r="B359" s="39">
        <v>20.446246299999999</v>
      </c>
      <c r="C359" s="39">
        <v>1.8621401</v>
      </c>
      <c r="D359" s="39">
        <v>8.1198935999999993</v>
      </c>
      <c r="E359" s="39">
        <v>12.4786944</v>
      </c>
      <c r="F359" s="39">
        <v>20.598587999999999</v>
      </c>
      <c r="G359" s="39">
        <v>0</v>
      </c>
      <c r="H359" s="39">
        <v>0.1523417</v>
      </c>
      <c r="I359" s="39">
        <v>0.1523417</v>
      </c>
      <c r="J359" s="39">
        <v>0</v>
      </c>
      <c r="K359" s="39">
        <v>1.7097983999999999</v>
      </c>
      <c r="L359" s="39">
        <v>1.7097983999999999</v>
      </c>
      <c r="M359" s="3">
        <v>41769</v>
      </c>
      <c r="N359" s="3">
        <v>47556</v>
      </c>
      <c r="O359" s="3">
        <v>89325</v>
      </c>
      <c r="P359" s="3">
        <v>0</v>
      </c>
      <c r="Q359" s="3">
        <v>2569</v>
      </c>
      <c r="R359" s="3">
        <v>2569</v>
      </c>
      <c r="S359" s="3">
        <v>0</v>
      </c>
      <c r="T359" s="3">
        <v>6516</v>
      </c>
      <c r="U359" s="3">
        <v>6516</v>
      </c>
      <c r="X359" s="89">
        <f t="shared" si="144"/>
        <v>20.446246299999999</v>
      </c>
      <c r="Y359" s="55"/>
      <c r="Z359" s="89">
        <f t="shared" si="145"/>
        <v>1.8621401</v>
      </c>
      <c r="AC359" s="37">
        <v>62.154499999999999</v>
      </c>
      <c r="AD359" s="37">
        <v>29.293800000000001</v>
      </c>
      <c r="AE359" s="37">
        <v>32.860700000000001</v>
      </c>
      <c r="AF359" s="39"/>
      <c r="AG359" s="39"/>
      <c r="AH359" s="13">
        <f t="shared" si="146"/>
        <v>7.6866931200000002</v>
      </c>
      <c r="AI359" s="13">
        <f t="shared" si="147"/>
        <v>6.3881200800000011</v>
      </c>
      <c r="AJ359" s="3">
        <v>9.7263999999999999</v>
      </c>
      <c r="AK359" s="3">
        <v>5.3999999999999999E-2</v>
      </c>
      <c r="AL359" s="3">
        <v>9.6723999999999997</v>
      </c>
      <c r="AM359" s="39"/>
      <c r="AN359" s="39"/>
      <c r="AO359" s="13">
        <f t="shared" si="148"/>
        <v>1.4169599999999999E-2</v>
      </c>
      <c r="AP359" s="13">
        <f t="shared" si="149"/>
        <v>1.8803145600000002</v>
      </c>
      <c r="AQ359">
        <v>68416</v>
      </c>
      <c r="AR359" s="123">
        <f t="shared" si="143"/>
        <v>85</v>
      </c>
      <c r="AS359" s="128">
        <v>162</v>
      </c>
      <c r="AT359" s="129">
        <v>1.4</v>
      </c>
      <c r="AU359" s="129">
        <v>4</v>
      </c>
    </row>
    <row r="360" spans="1:47" x14ac:dyDescent="0.25">
      <c r="A360" s="1">
        <v>44540</v>
      </c>
      <c r="B360" s="39">
        <v>16.608376799999998</v>
      </c>
      <c r="C360" s="39">
        <v>0</v>
      </c>
      <c r="D360" s="39">
        <v>6.1984440000000003</v>
      </c>
      <c r="E360" s="39">
        <v>10.4099328</v>
      </c>
      <c r="F360" s="39">
        <v>16.608376799999998</v>
      </c>
      <c r="G360" s="39">
        <v>0</v>
      </c>
      <c r="H360" s="39">
        <v>0</v>
      </c>
      <c r="I360" s="39">
        <v>0</v>
      </c>
      <c r="J360" s="39">
        <v>0</v>
      </c>
      <c r="K360" s="39">
        <v>0</v>
      </c>
      <c r="L360" s="39">
        <v>0</v>
      </c>
      <c r="M360" s="3">
        <v>31885</v>
      </c>
      <c r="N360" s="3">
        <v>39672</v>
      </c>
      <c r="O360" s="3">
        <v>71557</v>
      </c>
      <c r="P360" s="3">
        <v>0</v>
      </c>
      <c r="Q360" s="3">
        <v>0</v>
      </c>
      <c r="R360" s="3">
        <v>0</v>
      </c>
      <c r="S360" s="3">
        <v>0</v>
      </c>
      <c r="T360" s="3">
        <v>0</v>
      </c>
      <c r="U360" s="3">
        <v>0</v>
      </c>
      <c r="X360" s="89">
        <f t="shared" si="144"/>
        <v>16.608376799999998</v>
      </c>
      <c r="Y360" s="55"/>
      <c r="Z360" s="89">
        <f t="shared" si="145"/>
        <v>0</v>
      </c>
      <c r="AC360" s="37">
        <v>38.224899999999998</v>
      </c>
      <c r="AD360" s="37">
        <v>22.104700000000001</v>
      </c>
      <c r="AE360" s="37">
        <v>16.120200000000001</v>
      </c>
      <c r="AF360" s="39"/>
      <c r="AG360" s="39"/>
      <c r="AH360" s="13">
        <f t="shared" si="146"/>
        <v>5.8002732799999999</v>
      </c>
      <c r="AI360" s="13">
        <f t="shared" si="147"/>
        <v>3.1337668800000005</v>
      </c>
      <c r="AJ360" s="3">
        <v>13.388299999999999</v>
      </c>
      <c r="AK360" s="3">
        <v>3.1756000000000002</v>
      </c>
      <c r="AL360" s="3">
        <v>10.2127</v>
      </c>
      <c r="AM360" s="39"/>
      <c r="AN360" s="39"/>
      <c r="AO360" s="13">
        <f t="shared" si="148"/>
        <v>0.83327743999999992</v>
      </c>
      <c r="AP360" s="13">
        <f t="shared" si="149"/>
        <v>1.9853488800000003</v>
      </c>
      <c r="AQ360">
        <v>68459</v>
      </c>
      <c r="AR360" s="123">
        <f t="shared" si="143"/>
        <v>43</v>
      </c>
      <c r="AS360" s="130">
        <v>0</v>
      </c>
      <c r="AT360" s="131">
        <v>1.3</v>
      </c>
      <c r="AU360" s="131">
        <v>13.3</v>
      </c>
    </row>
    <row r="361" spans="1:47" x14ac:dyDescent="0.25">
      <c r="A361" s="1">
        <v>44541</v>
      </c>
      <c r="B361" s="39">
        <v>15.460903099999999</v>
      </c>
      <c r="C361" s="39">
        <v>1.2842377</v>
      </c>
      <c r="D361" s="39">
        <v>5.2748495999999996</v>
      </c>
      <c r="E361" s="39">
        <v>10.2084096</v>
      </c>
      <c r="F361" s="39">
        <v>15.483259199999999</v>
      </c>
      <c r="G361" s="39">
        <v>0</v>
      </c>
      <c r="H361" s="39">
        <v>2.23561E-2</v>
      </c>
      <c r="I361" s="39">
        <v>2.23561E-2</v>
      </c>
      <c r="J361" s="39">
        <v>0</v>
      </c>
      <c r="K361" s="39">
        <v>1.2618815999999999</v>
      </c>
      <c r="L361" s="39">
        <v>1.2618815999999999</v>
      </c>
      <c r="M361" s="3">
        <v>27134</v>
      </c>
      <c r="N361" s="3">
        <v>38904</v>
      </c>
      <c r="O361" s="3">
        <v>66038</v>
      </c>
      <c r="P361" s="3">
        <v>0</v>
      </c>
      <c r="Q361" s="3">
        <v>377</v>
      </c>
      <c r="R361" s="3">
        <v>377</v>
      </c>
      <c r="S361" s="3">
        <v>0</v>
      </c>
      <c r="T361" s="3">
        <v>4809</v>
      </c>
      <c r="U361" s="3">
        <v>4809</v>
      </c>
      <c r="X361" s="89">
        <f t="shared" si="144"/>
        <v>15.460903099999999</v>
      </c>
      <c r="Y361" s="55"/>
      <c r="Z361" s="89">
        <f t="shared" si="145"/>
        <v>1.2842377</v>
      </c>
      <c r="AC361" s="37">
        <v>45.502400000000002</v>
      </c>
      <c r="AD361" s="37">
        <v>29.801600000000001</v>
      </c>
      <c r="AE361" s="37">
        <v>15.700799999999999</v>
      </c>
      <c r="AF361" s="39"/>
      <c r="AG361" s="39"/>
      <c r="AH361" s="13">
        <f t="shared" si="146"/>
        <v>7.81993984</v>
      </c>
      <c r="AI361" s="13">
        <f t="shared" si="147"/>
        <v>3.05223552</v>
      </c>
      <c r="AJ361" s="3">
        <v>7.4909999999999997</v>
      </c>
      <c r="AK361" s="3">
        <v>1.4174</v>
      </c>
      <c r="AL361" s="3">
        <v>6.0735999999999999</v>
      </c>
      <c r="AM361" s="39"/>
      <c r="AN361" s="39"/>
      <c r="AO361" s="13">
        <f t="shared" si="148"/>
        <v>0.37192575999999994</v>
      </c>
      <c r="AP361" s="13">
        <f t="shared" si="149"/>
        <v>1.18070784</v>
      </c>
      <c r="AQ361">
        <v>68539</v>
      </c>
      <c r="AR361" s="123">
        <f t="shared" si="143"/>
        <v>80</v>
      </c>
      <c r="AS361" s="130">
        <v>6</v>
      </c>
      <c r="AT361" s="131">
        <v>1.6</v>
      </c>
      <c r="AU361" s="131">
        <v>9.6999999999999993</v>
      </c>
    </row>
    <row r="362" spans="1:47" x14ac:dyDescent="0.25">
      <c r="A362" s="1">
        <v>44542</v>
      </c>
      <c r="B362" s="39">
        <v>19.765015099999999</v>
      </c>
      <c r="C362" s="39">
        <v>3.5033465000000001</v>
      </c>
      <c r="D362" s="39">
        <v>11.559024000000001</v>
      </c>
      <c r="E362" s="39">
        <v>8.3222784000000001</v>
      </c>
      <c r="F362" s="39">
        <v>19.881302399999999</v>
      </c>
      <c r="G362" s="39">
        <v>0</v>
      </c>
      <c r="H362" s="39">
        <v>0.1162873</v>
      </c>
      <c r="I362" s="39">
        <v>0.1162873</v>
      </c>
      <c r="J362" s="39">
        <v>0</v>
      </c>
      <c r="K362" s="39">
        <v>3.3870591999999999</v>
      </c>
      <c r="L362" s="39">
        <v>3.3870591999999999</v>
      </c>
      <c r="M362" s="3">
        <v>59460</v>
      </c>
      <c r="N362" s="3">
        <v>31716</v>
      </c>
      <c r="O362" s="3">
        <v>91176</v>
      </c>
      <c r="P362" s="3">
        <v>0</v>
      </c>
      <c r="Q362" s="3">
        <v>1961</v>
      </c>
      <c r="R362" s="3">
        <v>1961</v>
      </c>
      <c r="S362" s="3">
        <v>0</v>
      </c>
      <c r="T362" s="3">
        <v>12908</v>
      </c>
      <c r="U362" s="3">
        <v>12908</v>
      </c>
      <c r="X362" s="89">
        <f t="shared" si="144"/>
        <v>19.765015099999999</v>
      </c>
      <c r="Y362" s="55"/>
      <c r="Z362" s="89">
        <f t="shared" si="145"/>
        <v>3.5033465000000001</v>
      </c>
      <c r="AC362" s="37">
        <v>52.146299999999997</v>
      </c>
      <c r="AD362" s="37">
        <v>10.5627</v>
      </c>
      <c r="AE362" s="37">
        <v>41.583599999999997</v>
      </c>
      <c r="AF362" s="39"/>
      <c r="AG362" s="39"/>
      <c r="AH362" s="13">
        <f t="shared" si="146"/>
        <v>2.7716524799999998</v>
      </c>
      <c r="AI362" s="13">
        <f t="shared" si="147"/>
        <v>8.0838518399999995</v>
      </c>
      <c r="AJ362" s="3">
        <v>21.998200000000001</v>
      </c>
      <c r="AK362" s="3">
        <v>3.1307999999999998</v>
      </c>
      <c r="AL362" s="3">
        <v>18.8674</v>
      </c>
      <c r="AM362" s="39"/>
      <c r="AN362" s="39"/>
      <c r="AO362" s="13">
        <f t="shared" si="148"/>
        <v>0.82152191999999991</v>
      </c>
      <c r="AP362" s="13">
        <f t="shared" si="149"/>
        <v>3.6678225600000003</v>
      </c>
      <c r="AQ362">
        <v>68604</v>
      </c>
      <c r="AR362" s="123">
        <f t="shared" si="143"/>
        <v>65</v>
      </c>
      <c r="AS362" s="128">
        <v>0</v>
      </c>
      <c r="AT362" s="129">
        <v>-0.9</v>
      </c>
      <c r="AU362" s="129">
        <v>1.8</v>
      </c>
    </row>
    <row r="363" spans="1:47" x14ac:dyDescent="0.25">
      <c r="A363" s="1">
        <v>44543</v>
      </c>
      <c r="B363" s="39">
        <v>31.664559499999999</v>
      </c>
      <c r="C363" s="39">
        <v>2.0092965</v>
      </c>
      <c r="D363" s="39">
        <v>14.256518399999999</v>
      </c>
      <c r="E363" s="39">
        <v>17.602841600000001</v>
      </c>
      <c r="F363" s="39">
        <v>31.859359999999999</v>
      </c>
      <c r="G363" s="39">
        <v>0</v>
      </c>
      <c r="H363" s="39">
        <v>0.19480049999999999</v>
      </c>
      <c r="I363" s="39">
        <v>0.19480049999999999</v>
      </c>
      <c r="J363" s="39">
        <v>0</v>
      </c>
      <c r="K363" s="39">
        <v>1.8144960000000001</v>
      </c>
      <c r="L363" s="39">
        <v>1.8144960000000001</v>
      </c>
      <c r="M363" s="3">
        <v>73336</v>
      </c>
      <c r="N363" s="3">
        <v>67084</v>
      </c>
      <c r="O363" s="3">
        <v>140420</v>
      </c>
      <c r="P363" s="3">
        <v>0</v>
      </c>
      <c r="Q363" s="3">
        <v>3285</v>
      </c>
      <c r="R363" s="3">
        <v>3285</v>
      </c>
      <c r="S363" s="3">
        <v>0</v>
      </c>
      <c r="T363" s="3">
        <v>6915</v>
      </c>
      <c r="U363" s="3">
        <v>6915</v>
      </c>
      <c r="X363" s="89">
        <f t="shared" si="144"/>
        <v>31.664559499999999</v>
      </c>
      <c r="Y363" s="55"/>
      <c r="Z363" s="89">
        <f t="shared" si="145"/>
        <v>2.0092965</v>
      </c>
      <c r="AC363" s="37">
        <v>73.014200000000002</v>
      </c>
      <c r="AD363" s="37">
        <v>28.000900000000001</v>
      </c>
      <c r="AE363" s="37">
        <v>45.013300000000001</v>
      </c>
      <c r="AF363" s="39"/>
      <c r="AG363" s="39"/>
      <c r="AH363" s="13">
        <f t="shared" si="146"/>
        <v>7.34743616</v>
      </c>
      <c r="AI363" s="13">
        <f t="shared" si="147"/>
        <v>8.7505855200000013</v>
      </c>
      <c r="AJ363" s="3">
        <v>12.2818</v>
      </c>
      <c r="AK363" s="3">
        <v>5.2699999999999997E-2</v>
      </c>
      <c r="AL363" s="3">
        <v>12.229100000000001</v>
      </c>
      <c r="AM363" s="39"/>
      <c r="AN363" s="39"/>
      <c r="AO363" s="13">
        <f t="shared" si="148"/>
        <v>1.3828479999999999E-2</v>
      </c>
      <c r="AP363" s="13">
        <f t="shared" si="149"/>
        <v>2.37733704</v>
      </c>
      <c r="AQ363">
        <v>68626</v>
      </c>
      <c r="AR363" s="123">
        <f t="shared" si="143"/>
        <v>22</v>
      </c>
      <c r="AS363" s="128">
        <v>0</v>
      </c>
      <c r="AT363" s="129">
        <v>-1</v>
      </c>
      <c r="AU363" s="129">
        <v>2.5</v>
      </c>
    </row>
    <row r="364" spans="1:47" x14ac:dyDescent="0.25">
      <c r="A364" s="1">
        <v>44544</v>
      </c>
      <c r="B364" s="39">
        <v>25.136348000000002</v>
      </c>
      <c r="C364" s="39">
        <v>1.8296688000000001</v>
      </c>
      <c r="D364" s="39">
        <v>9.9771912</v>
      </c>
      <c r="E364" s="39">
        <v>15.2682688</v>
      </c>
      <c r="F364" s="39">
        <v>25.245460000000001</v>
      </c>
      <c r="G364" s="39">
        <v>0</v>
      </c>
      <c r="H364" s="39">
        <v>0.109112</v>
      </c>
      <c r="I364" s="39">
        <v>0.109112</v>
      </c>
      <c r="J364" s="39">
        <v>0</v>
      </c>
      <c r="K364" s="39">
        <v>1.7205568</v>
      </c>
      <c r="L364" s="39">
        <v>1.7205568</v>
      </c>
      <c r="M364" s="3">
        <v>51323</v>
      </c>
      <c r="N364" s="3">
        <v>58187</v>
      </c>
      <c r="O364" s="3">
        <v>109510</v>
      </c>
      <c r="P364" s="3">
        <v>0</v>
      </c>
      <c r="Q364" s="3">
        <v>1840</v>
      </c>
      <c r="R364" s="3">
        <v>1840</v>
      </c>
      <c r="S364" s="3">
        <v>0</v>
      </c>
      <c r="T364" s="3">
        <v>6557</v>
      </c>
      <c r="U364" s="3">
        <v>6557</v>
      </c>
      <c r="X364" s="89">
        <f t="shared" si="144"/>
        <v>25.136348000000002</v>
      </c>
      <c r="Y364" s="55"/>
      <c r="Z364" s="89">
        <f t="shared" si="145"/>
        <v>1.8296688000000001</v>
      </c>
      <c r="AC364" s="37">
        <v>19.5427</v>
      </c>
      <c r="AD364" s="37">
        <v>14.8681</v>
      </c>
      <c r="AE364" s="37">
        <v>4.6745999999999999</v>
      </c>
      <c r="AF364" s="39"/>
      <c r="AG364" s="39"/>
      <c r="AH364" s="13">
        <f t="shared" si="146"/>
        <v>3.90138944</v>
      </c>
      <c r="AI364" s="13">
        <f t="shared" si="147"/>
        <v>0.90874224000000003</v>
      </c>
      <c r="AJ364" s="3">
        <v>10.561</v>
      </c>
      <c r="AK364" s="3">
        <v>5.2200000000000003E-2</v>
      </c>
      <c r="AL364" s="3">
        <v>10.508800000000001</v>
      </c>
      <c r="AM364" s="39"/>
      <c r="AN364" s="39"/>
      <c r="AO364" s="13">
        <f t="shared" si="148"/>
        <v>1.3697280000000001E-2</v>
      </c>
      <c r="AP364" s="13">
        <f t="shared" si="149"/>
        <v>2.0429107200000005</v>
      </c>
      <c r="AQ364">
        <v>68703</v>
      </c>
      <c r="AR364" s="123">
        <f t="shared" si="143"/>
        <v>77</v>
      </c>
      <c r="AS364" s="128">
        <v>0</v>
      </c>
      <c r="AT364" s="129">
        <v>-0.6</v>
      </c>
      <c r="AU364" s="129">
        <v>2.5</v>
      </c>
    </row>
    <row r="365" spans="1:47" x14ac:dyDescent="0.25">
      <c r="A365" s="1">
        <v>44545</v>
      </c>
      <c r="B365" s="39">
        <v>17.896464699999999</v>
      </c>
      <c r="C365" s="39">
        <v>1.6353880999999999</v>
      </c>
      <c r="D365" s="39">
        <v>8.4291839999999993</v>
      </c>
      <c r="E365" s="39">
        <v>9.4792000000000005</v>
      </c>
      <c r="F365" s="39">
        <v>17.908384000000002</v>
      </c>
      <c r="G365" s="39">
        <v>0</v>
      </c>
      <c r="H365" s="39">
        <v>1.1919300000000001E-2</v>
      </c>
      <c r="I365" s="39">
        <v>1.1919300000000001E-2</v>
      </c>
      <c r="J365" s="39">
        <v>0</v>
      </c>
      <c r="K365" s="39">
        <v>1.6234687999999999</v>
      </c>
      <c r="L365" s="39">
        <v>1.6234687999999999</v>
      </c>
      <c r="M365" s="3">
        <v>43360</v>
      </c>
      <c r="N365" s="3">
        <v>36125</v>
      </c>
      <c r="O365" s="3">
        <v>79485</v>
      </c>
      <c r="P365" s="3">
        <v>0</v>
      </c>
      <c r="Q365" s="3">
        <v>201</v>
      </c>
      <c r="R365" s="3">
        <v>201</v>
      </c>
      <c r="S365" s="3">
        <v>0</v>
      </c>
      <c r="T365" s="3">
        <v>6187</v>
      </c>
      <c r="U365" s="3">
        <v>6187</v>
      </c>
      <c r="X365" s="89">
        <f t="shared" si="144"/>
        <v>17.896464700000003</v>
      </c>
      <c r="Y365" s="55"/>
      <c r="Z365" s="89">
        <f t="shared" si="145"/>
        <v>1.6353880999999999</v>
      </c>
      <c r="AC365" s="37">
        <v>36.618600000000001</v>
      </c>
      <c r="AD365" s="37">
        <v>21.921399999999998</v>
      </c>
      <c r="AE365" s="37">
        <v>14.6972</v>
      </c>
      <c r="AF365" s="39"/>
      <c r="AG365" s="39"/>
      <c r="AH365" s="13">
        <f t="shared" si="146"/>
        <v>5.752175359999999</v>
      </c>
      <c r="AI365" s="13">
        <f t="shared" si="147"/>
        <v>2.8571356800000003</v>
      </c>
      <c r="AJ365" s="3">
        <v>22.357299999999999</v>
      </c>
      <c r="AK365" s="3">
        <v>5.6399999999999999E-2</v>
      </c>
      <c r="AL365" s="3">
        <v>22.300899999999999</v>
      </c>
      <c r="AM365" s="39"/>
      <c r="AN365" s="39"/>
      <c r="AO365" s="13">
        <f t="shared" si="148"/>
        <v>1.4799359999999999E-2</v>
      </c>
      <c r="AP365" s="13">
        <f t="shared" si="149"/>
        <v>4.3352949599999997</v>
      </c>
      <c r="AQ365">
        <v>68729</v>
      </c>
      <c r="AR365" s="123">
        <f t="shared" si="143"/>
        <v>26</v>
      </c>
      <c r="AS365" s="128">
        <v>0</v>
      </c>
      <c r="AT365" s="129">
        <v>0.4</v>
      </c>
      <c r="AU365" s="129">
        <v>6.8</v>
      </c>
    </row>
    <row r="366" spans="1:47" x14ac:dyDescent="0.25">
      <c r="A366" s="1">
        <v>44546</v>
      </c>
      <c r="B366" s="39">
        <v>15.254120199999999</v>
      </c>
      <c r="C366" s="39">
        <v>0.88877260000000002</v>
      </c>
      <c r="D366" s="39">
        <v>6.2239104000000003</v>
      </c>
      <c r="E366" s="39">
        <v>9.0386304000000006</v>
      </c>
      <c r="F366" s="39">
        <v>15.2625408</v>
      </c>
      <c r="G366" s="39">
        <v>0</v>
      </c>
      <c r="H366" s="39">
        <v>8.4206000000000003E-3</v>
      </c>
      <c r="I366" s="39">
        <v>8.4206000000000003E-3</v>
      </c>
      <c r="J366" s="39">
        <v>0</v>
      </c>
      <c r="K366" s="39">
        <v>0.88035200000000002</v>
      </c>
      <c r="L366" s="39">
        <v>0.88035200000000002</v>
      </c>
      <c r="M366" s="3">
        <v>32016</v>
      </c>
      <c r="N366" s="3">
        <v>34446</v>
      </c>
      <c r="O366" s="3">
        <v>66462</v>
      </c>
      <c r="P366" s="3">
        <v>0</v>
      </c>
      <c r="Q366" s="3">
        <v>142</v>
      </c>
      <c r="R366" s="3">
        <v>142</v>
      </c>
      <c r="S366" s="3">
        <v>0</v>
      </c>
      <c r="T366" s="3">
        <v>3355</v>
      </c>
      <c r="U366" s="3">
        <v>3355</v>
      </c>
      <c r="X366" s="89">
        <f t="shared" si="144"/>
        <v>15.254120199999999</v>
      </c>
      <c r="Y366" s="55"/>
      <c r="Z366" s="89">
        <f t="shared" si="145"/>
        <v>0.88877260000000002</v>
      </c>
      <c r="AC366" s="37">
        <v>33.698500000000003</v>
      </c>
      <c r="AD366" s="37">
        <v>20.0581</v>
      </c>
      <c r="AE366" s="37">
        <v>13.6404</v>
      </c>
      <c r="AF366" s="39"/>
      <c r="AG366" s="39"/>
      <c r="AH366" s="13">
        <f t="shared" si="146"/>
        <v>5.2632454399999995</v>
      </c>
      <c r="AI366" s="13">
        <f t="shared" si="147"/>
        <v>2.6516937600000001</v>
      </c>
      <c r="AJ366" s="3">
        <v>9.8221000000000007</v>
      </c>
      <c r="AK366" s="3">
        <v>5.8400000000000001E-2</v>
      </c>
      <c r="AL366" s="3">
        <v>9.7637</v>
      </c>
      <c r="AM366" s="39"/>
      <c r="AN366" s="39"/>
      <c r="AO366" s="13">
        <f t="shared" si="148"/>
        <v>1.532416E-2</v>
      </c>
      <c r="AP366" s="13">
        <f t="shared" si="149"/>
        <v>1.8980632800000001</v>
      </c>
      <c r="AQ366">
        <v>68814</v>
      </c>
      <c r="AR366" s="123">
        <f t="shared" si="143"/>
        <v>85</v>
      </c>
      <c r="AS366" s="128">
        <v>0</v>
      </c>
      <c r="AT366" s="129">
        <v>2.6</v>
      </c>
      <c r="AU366" s="129">
        <v>14.4</v>
      </c>
    </row>
    <row r="367" spans="1:47" x14ac:dyDescent="0.25">
      <c r="A367" s="1">
        <v>44547</v>
      </c>
      <c r="B367" s="39">
        <v>14.9863958</v>
      </c>
      <c r="C367" s="39">
        <v>1.1505042000000001</v>
      </c>
      <c r="D367" s="39">
        <v>6.6933863999999996</v>
      </c>
      <c r="E367" s="39">
        <v>8.3225408000000005</v>
      </c>
      <c r="F367" s="39">
        <v>15.0159272</v>
      </c>
      <c r="G367" s="39">
        <v>0</v>
      </c>
      <c r="H367" s="39">
        <v>2.9531399999999999E-2</v>
      </c>
      <c r="I367" s="39">
        <v>2.9531399999999999E-2</v>
      </c>
      <c r="J367" s="39">
        <v>0</v>
      </c>
      <c r="K367" s="39">
        <v>1.1209728000000001</v>
      </c>
      <c r="L367" s="39">
        <v>1.1209728000000001</v>
      </c>
      <c r="M367" s="3">
        <v>34431</v>
      </c>
      <c r="N367" s="3">
        <v>31717</v>
      </c>
      <c r="O367" s="3">
        <v>66148</v>
      </c>
      <c r="P367" s="3">
        <v>0</v>
      </c>
      <c r="Q367" s="3">
        <v>498</v>
      </c>
      <c r="R367" s="3">
        <v>498</v>
      </c>
      <c r="S367" s="3">
        <v>0</v>
      </c>
      <c r="T367" s="3">
        <v>4272</v>
      </c>
      <c r="U367" s="3">
        <v>4272</v>
      </c>
      <c r="X367" s="89">
        <f t="shared" si="144"/>
        <v>14.9863958</v>
      </c>
      <c r="Y367" s="55"/>
      <c r="Z367" s="89">
        <f t="shared" si="145"/>
        <v>1.1505042000000001</v>
      </c>
      <c r="AC367" s="37">
        <v>68.249399999999994</v>
      </c>
      <c r="AD367" s="37">
        <v>43.7988</v>
      </c>
      <c r="AE367" s="37">
        <v>24.450600000000001</v>
      </c>
      <c r="AF367" s="39"/>
      <c r="AG367" s="39"/>
      <c r="AH367" s="13">
        <f t="shared" si="146"/>
        <v>11.492805119999998</v>
      </c>
      <c r="AI367" s="13">
        <f t="shared" si="147"/>
        <v>4.7531966400000005</v>
      </c>
      <c r="AJ367" s="3">
        <v>19.116299999999999</v>
      </c>
      <c r="AK367" s="3">
        <v>0.22509999999999999</v>
      </c>
      <c r="AL367" s="3">
        <v>18.891200000000001</v>
      </c>
      <c r="AM367" s="39"/>
      <c r="AN367" s="39"/>
      <c r="AO367" s="13">
        <f t="shared" si="148"/>
        <v>5.9066239999999999E-2</v>
      </c>
      <c r="AP367" s="13">
        <f t="shared" si="149"/>
        <v>3.6724492800000008</v>
      </c>
      <c r="AQ367">
        <v>68855</v>
      </c>
      <c r="AR367" s="123">
        <f t="shared" si="143"/>
        <v>41</v>
      </c>
      <c r="AS367" s="130">
        <v>0</v>
      </c>
      <c r="AT367" s="131">
        <v>3.4</v>
      </c>
      <c r="AU367" s="131">
        <v>12.6</v>
      </c>
    </row>
    <row r="368" spans="1:47" x14ac:dyDescent="0.25">
      <c r="A368" s="1">
        <v>44548</v>
      </c>
      <c r="B368" s="39">
        <v>10.7876338</v>
      </c>
      <c r="C368" s="39">
        <v>5.8210189999999997</v>
      </c>
      <c r="D368" s="39">
        <v>5.6500415999999998</v>
      </c>
      <c r="E368" s="39">
        <v>6.1915903999999999</v>
      </c>
      <c r="F368" s="39">
        <v>11.841632000000001</v>
      </c>
      <c r="G368" s="39">
        <v>0</v>
      </c>
      <c r="H368" s="39">
        <v>1.0539982000000001</v>
      </c>
      <c r="I368" s="39">
        <v>1.0539982000000001</v>
      </c>
      <c r="J368" s="39">
        <v>0</v>
      </c>
      <c r="K368" s="39">
        <v>4.7670208000000001</v>
      </c>
      <c r="L368" s="39">
        <v>4.7670208000000001</v>
      </c>
      <c r="M368" s="3">
        <v>29064</v>
      </c>
      <c r="N368" s="3">
        <v>23596</v>
      </c>
      <c r="O368" s="3">
        <v>52660</v>
      </c>
      <c r="P368" s="3">
        <v>0</v>
      </c>
      <c r="Q368" s="3">
        <v>17774</v>
      </c>
      <c r="R368" s="3">
        <v>17774</v>
      </c>
      <c r="S368" s="3">
        <v>0</v>
      </c>
      <c r="T368" s="3">
        <v>18167</v>
      </c>
      <c r="U368" s="3">
        <v>18167</v>
      </c>
      <c r="X368" s="89">
        <f t="shared" si="144"/>
        <v>10.7876338</v>
      </c>
      <c r="Y368" s="55"/>
      <c r="Z368" s="89">
        <f t="shared" si="145"/>
        <v>5.8210189999999997</v>
      </c>
      <c r="AC368" s="37">
        <v>74.333600000000004</v>
      </c>
      <c r="AD368" s="37">
        <v>43.587000000000003</v>
      </c>
      <c r="AE368" s="37">
        <v>30.746600000000001</v>
      </c>
      <c r="AF368" s="39"/>
      <c r="AG368" s="39"/>
      <c r="AH368" s="13">
        <f t="shared" si="146"/>
        <v>11.4372288</v>
      </c>
      <c r="AI368" s="13">
        <f t="shared" si="147"/>
        <v>5.9771390400000008</v>
      </c>
      <c r="AJ368" s="3">
        <v>9.9596999999999998</v>
      </c>
      <c r="AK368" s="3">
        <v>5.6090999999999998</v>
      </c>
      <c r="AL368" s="3">
        <v>4.3506</v>
      </c>
      <c r="AM368" s="39"/>
      <c r="AN368" s="39"/>
      <c r="AO368" s="13">
        <f t="shared" si="148"/>
        <v>1.47182784</v>
      </c>
      <c r="AP368" s="13">
        <f t="shared" si="149"/>
        <v>0.84575664000000006</v>
      </c>
      <c r="AQ368">
        <v>68894</v>
      </c>
      <c r="AR368" s="123">
        <f t="shared" si="143"/>
        <v>39</v>
      </c>
      <c r="AS368" s="130">
        <v>354</v>
      </c>
      <c r="AT368" s="131">
        <v>2</v>
      </c>
      <c r="AU368" s="131">
        <v>14.4</v>
      </c>
    </row>
    <row r="369" spans="1:47" x14ac:dyDescent="0.25">
      <c r="A369" s="1">
        <v>44549</v>
      </c>
      <c r="B369" s="39">
        <v>18.429296399999998</v>
      </c>
      <c r="C369" s="39">
        <v>1.2385299999999999</v>
      </c>
      <c r="D369" s="39">
        <v>6.5919096000000001</v>
      </c>
      <c r="E369" s="39">
        <v>11.8917056</v>
      </c>
      <c r="F369" s="39">
        <v>18.483615199999999</v>
      </c>
      <c r="G369" s="39">
        <v>0</v>
      </c>
      <c r="H369" s="39">
        <v>5.43188E-2</v>
      </c>
      <c r="I369" s="39">
        <v>5.43188E-2</v>
      </c>
      <c r="J369" s="39">
        <v>0</v>
      </c>
      <c r="K369" s="39">
        <v>1.1842112</v>
      </c>
      <c r="L369" s="39">
        <v>1.1842112</v>
      </c>
      <c r="M369" s="3">
        <v>33909</v>
      </c>
      <c r="N369" s="3">
        <v>45319</v>
      </c>
      <c r="O369" s="3">
        <v>79228</v>
      </c>
      <c r="P369" s="3">
        <v>0</v>
      </c>
      <c r="Q369" s="3">
        <v>916</v>
      </c>
      <c r="R369" s="3">
        <v>916</v>
      </c>
      <c r="S369" s="3">
        <v>0</v>
      </c>
      <c r="T369" s="3">
        <v>4513</v>
      </c>
      <c r="U369" s="3">
        <v>4513</v>
      </c>
      <c r="X369" s="89">
        <f t="shared" si="144"/>
        <v>18.429296399999998</v>
      </c>
      <c r="Y369" s="55"/>
      <c r="Z369" s="89">
        <f t="shared" si="145"/>
        <v>1.2385299999999999</v>
      </c>
      <c r="AC369" s="37">
        <v>75.460800000000006</v>
      </c>
      <c r="AD369" s="37">
        <v>51.9816</v>
      </c>
      <c r="AE369" s="37">
        <v>23.479199999999999</v>
      </c>
      <c r="AF369" s="39"/>
      <c r="AG369" s="39"/>
      <c r="AH369" s="13">
        <f t="shared" si="146"/>
        <v>13.639971839999998</v>
      </c>
      <c r="AI369" s="13">
        <f t="shared" si="147"/>
        <v>4.5643564799999998</v>
      </c>
      <c r="AJ369" s="3">
        <v>19.473299999999998</v>
      </c>
      <c r="AK369" s="3">
        <v>0.93230000000000002</v>
      </c>
      <c r="AL369" s="3">
        <v>18.541</v>
      </c>
      <c r="AM369" s="39"/>
      <c r="AN369" s="39"/>
      <c r="AO369" s="13">
        <f t="shared" si="148"/>
        <v>0.24463552</v>
      </c>
      <c r="AP369" s="13">
        <f t="shared" si="149"/>
        <v>3.6043704000000001</v>
      </c>
      <c r="AQ369">
        <v>68960</v>
      </c>
      <c r="AR369" s="123">
        <f t="shared" ref="AR369:AR381" si="150">AQ369-AQ368</f>
        <v>66</v>
      </c>
      <c r="AS369" s="128">
        <v>0</v>
      </c>
      <c r="AT369" s="129">
        <v>-1</v>
      </c>
      <c r="AU369" s="129">
        <v>4.7</v>
      </c>
    </row>
    <row r="370" spans="1:47" x14ac:dyDescent="0.25">
      <c r="A370" s="1">
        <v>44550</v>
      </c>
      <c r="B370" s="39">
        <v>20.0823824</v>
      </c>
      <c r="C370" s="39">
        <v>2.5931631999999998</v>
      </c>
      <c r="D370" s="39">
        <v>9.6080255999999995</v>
      </c>
      <c r="E370" s="39">
        <v>10.6707584</v>
      </c>
      <c r="F370" s="39">
        <v>20.278784000000002</v>
      </c>
      <c r="G370" s="39">
        <v>0</v>
      </c>
      <c r="H370" s="39">
        <v>0.19640160000000001</v>
      </c>
      <c r="I370" s="39">
        <v>0.19640160000000001</v>
      </c>
      <c r="J370" s="39">
        <v>0</v>
      </c>
      <c r="K370" s="39">
        <v>2.3967616</v>
      </c>
      <c r="L370" s="39">
        <v>2.3967616</v>
      </c>
      <c r="M370" s="3">
        <v>49424</v>
      </c>
      <c r="N370" s="3">
        <v>40666</v>
      </c>
      <c r="O370" s="3">
        <v>90090</v>
      </c>
      <c r="P370" s="3">
        <v>0</v>
      </c>
      <c r="Q370" s="3">
        <v>3312</v>
      </c>
      <c r="R370" s="3">
        <v>3312</v>
      </c>
      <c r="S370" s="3">
        <v>0</v>
      </c>
      <c r="T370" s="3">
        <v>9134</v>
      </c>
      <c r="U370" s="3">
        <v>9134</v>
      </c>
      <c r="X370" s="89">
        <f t="shared" si="144"/>
        <v>20.0823824</v>
      </c>
      <c r="Y370" s="55"/>
      <c r="Z370" s="89">
        <f t="shared" si="145"/>
        <v>2.5931632000000002</v>
      </c>
      <c r="AC370" s="37">
        <v>83.611999999999995</v>
      </c>
      <c r="AD370" s="37">
        <v>48.5578</v>
      </c>
      <c r="AE370" s="37">
        <v>35.054200000000002</v>
      </c>
      <c r="AF370" s="39"/>
      <c r="AG370" s="39"/>
      <c r="AH370" s="13">
        <f t="shared" si="146"/>
        <v>12.741566719999998</v>
      </c>
      <c r="AI370" s="13">
        <f t="shared" si="147"/>
        <v>6.8145364800000001</v>
      </c>
      <c r="AJ370" s="3">
        <v>28.4846</v>
      </c>
      <c r="AK370" s="3">
        <v>11.255000000000001</v>
      </c>
      <c r="AL370" s="3">
        <v>17.229600000000001</v>
      </c>
      <c r="AM370" s="39"/>
      <c r="AN370" s="39"/>
      <c r="AO370" s="13">
        <f t="shared" si="148"/>
        <v>2.9533120000000004</v>
      </c>
      <c r="AP370" s="13">
        <f t="shared" si="149"/>
        <v>3.3494342400000003</v>
      </c>
      <c r="AQ370">
        <v>68985</v>
      </c>
      <c r="AR370" s="123">
        <f t="shared" si="150"/>
        <v>25</v>
      </c>
      <c r="AS370" s="128">
        <v>117</v>
      </c>
      <c r="AT370" s="129">
        <v>0.1</v>
      </c>
      <c r="AU370" s="129">
        <v>10.4</v>
      </c>
    </row>
    <row r="371" spans="1:47" x14ac:dyDescent="0.25">
      <c r="A371" s="1">
        <v>44551</v>
      </c>
      <c r="B371" s="39">
        <v>17.073049399999999</v>
      </c>
      <c r="C371" s="39">
        <v>1.8634729999999999</v>
      </c>
      <c r="D371" s="39">
        <v>4.6467432000000004</v>
      </c>
      <c r="E371" s="39">
        <v>12.4382848</v>
      </c>
      <c r="F371" s="39">
        <v>17.085028000000001</v>
      </c>
      <c r="G371" s="39">
        <v>0</v>
      </c>
      <c r="H371" s="39">
        <v>1.1978600000000001E-2</v>
      </c>
      <c r="I371" s="39">
        <v>1.1978600000000001E-2</v>
      </c>
      <c r="J371" s="39">
        <v>0</v>
      </c>
      <c r="K371" s="39">
        <v>1.8514944</v>
      </c>
      <c r="L371" s="39">
        <v>1.8514944</v>
      </c>
      <c r="M371" s="3">
        <v>23903</v>
      </c>
      <c r="N371" s="3">
        <v>47402</v>
      </c>
      <c r="O371" s="3">
        <v>71305</v>
      </c>
      <c r="P371" s="3">
        <v>0</v>
      </c>
      <c r="Q371" s="3">
        <v>202</v>
      </c>
      <c r="R371" s="3">
        <v>202</v>
      </c>
      <c r="S371" s="3">
        <v>0</v>
      </c>
      <c r="T371" s="3">
        <v>7056</v>
      </c>
      <c r="U371" s="3">
        <v>7056</v>
      </c>
      <c r="X371" s="89">
        <f t="shared" si="144"/>
        <v>17.073049400000002</v>
      </c>
      <c r="Y371" s="55"/>
      <c r="Z371" s="89">
        <f t="shared" si="145"/>
        <v>1.8634729999999999</v>
      </c>
      <c r="AC371" s="37">
        <v>86.775599999999997</v>
      </c>
      <c r="AD371" s="37">
        <v>55.469200000000001</v>
      </c>
      <c r="AE371" s="37">
        <v>31.3064</v>
      </c>
      <c r="AF371" s="39"/>
      <c r="AG371" s="39"/>
      <c r="AH371" s="13">
        <f t="shared" si="146"/>
        <v>14.55511808</v>
      </c>
      <c r="AI371" s="13">
        <f t="shared" si="147"/>
        <v>6.0859641600000005</v>
      </c>
      <c r="AJ371" s="3">
        <v>0.50749999999999995</v>
      </c>
      <c r="AK371" s="3">
        <v>0.46650000000000003</v>
      </c>
      <c r="AL371" s="3">
        <v>4.1000000000000002E-2</v>
      </c>
      <c r="AM371" s="39"/>
      <c r="AN371" s="39"/>
      <c r="AO371" s="13">
        <f t="shared" si="148"/>
        <v>0.12240959999999999</v>
      </c>
      <c r="AP371" s="13">
        <f t="shared" si="149"/>
        <v>7.9704000000000007E-3</v>
      </c>
      <c r="AQ371">
        <v>69005</v>
      </c>
      <c r="AR371" s="123">
        <f t="shared" si="150"/>
        <v>20</v>
      </c>
      <c r="AS371" s="128">
        <v>0</v>
      </c>
      <c r="AT371" s="129">
        <v>-0.2</v>
      </c>
      <c r="AU371" s="129">
        <v>4.3</v>
      </c>
    </row>
    <row r="372" spans="1:47" x14ac:dyDescent="0.25">
      <c r="A372" s="1">
        <v>44552</v>
      </c>
      <c r="B372" s="39">
        <v>18.668011</v>
      </c>
      <c r="C372" s="39">
        <v>2.0286466000000001</v>
      </c>
      <c r="D372" s="39">
        <v>8.0563248000000005</v>
      </c>
      <c r="E372" s="39">
        <v>10.7237632</v>
      </c>
      <c r="F372" s="39">
        <v>18.780087999999999</v>
      </c>
      <c r="G372" s="39">
        <v>0</v>
      </c>
      <c r="H372" s="39">
        <v>0.112077</v>
      </c>
      <c r="I372" s="39">
        <v>0.112077</v>
      </c>
      <c r="J372" s="39">
        <v>0</v>
      </c>
      <c r="K372" s="39">
        <v>1.9165696000000001</v>
      </c>
      <c r="L372" s="39">
        <v>1.9165696000000001</v>
      </c>
      <c r="M372" s="3">
        <v>41442</v>
      </c>
      <c r="N372" s="3">
        <v>40868</v>
      </c>
      <c r="O372" s="3">
        <v>82310</v>
      </c>
      <c r="P372" s="3">
        <v>0</v>
      </c>
      <c r="Q372" s="3">
        <v>1890</v>
      </c>
      <c r="R372" s="3">
        <v>1890</v>
      </c>
      <c r="S372" s="3">
        <v>0</v>
      </c>
      <c r="T372" s="3">
        <v>7304</v>
      </c>
      <c r="U372" s="3">
        <v>7304</v>
      </c>
      <c r="X372" s="89">
        <f t="shared" si="144"/>
        <v>18.668011</v>
      </c>
      <c r="Y372" s="55"/>
      <c r="Z372" s="89">
        <f t="shared" si="145"/>
        <v>2.0286466000000001</v>
      </c>
      <c r="AC372" s="37">
        <v>99.761399999999995</v>
      </c>
      <c r="AD372" s="37">
        <v>65.829800000000006</v>
      </c>
      <c r="AE372" s="37">
        <v>33.931600000000003</v>
      </c>
      <c r="AF372" s="39"/>
      <c r="AG372" s="39"/>
      <c r="AH372" s="13">
        <f t="shared" si="146"/>
        <v>17.273739520000003</v>
      </c>
      <c r="AI372" s="13">
        <f t="shared" si="147"/>
        <v>6.5963030400000013</v>
      </c>
      <c r="AJ372" s="3">
        <v>14.3194</v>
      </c>
      <c r="AK372" s="3">
        <v>5.3699999999999998E-2</v>
      </c>
      <c r="AL372" s="3">
        <v>14.265700000000001</v>
      </c>
      <c r="AM372" s="39"/>
      <c r="AN372" s="39"/>
      <c r="AO372" s="13">
        <f t="shared" si="148"/>
        <v>1.4090879999999998E-2</v>
      </c>
      <c r="AP372" s="13">
        <f t="shared" si="149"/>
        <v>2.7732520800000002</v>
      </c>
      <c r="AQ372">
        <v>69033</v>
      </c>
      <c r="AR372" s="123">
        <f t="shared" si="150"/>
        <v>28</v>
      </c>
      <c r="AS372" s="128">
        <v>0</v>
      </c>
      <c r="AT372" s="129">
        <v>-0.5</v>
      </c>
      <c r="AU372" s="129">
        <v>5.4</v>
      </c>
    </row>
    <row r="373" spans="1:47" x14ac:dyDescent="0.25">
      <c r="A373" s="1">
        <v>44553</v>
      </c>
      <c r="B373" s="39">
        <v>13.3393041</v>
      </c>
      <c r="C373" s="39">
        <v>2.3966759</v>
      </c>
      <c r="D373" s="39">
        <v>6.8718456000000003</v>
      </c>
      <c r="E373" s="39">
        <v>6.9640959999999996</v>
      </c>
      <c r="F373" s="39">
        <v>13.8359416</v>
      </c>
      <c r="G373" s="39">
        <v>0</v>
      </c>
      <c r="H373" s="39">
        <v>0.49663750000000001</v>
      </c>
      <c r="I373" s="39">
        <v>0.49663750000000001</v>
      </c>
      <c r="J373" s="39">
        <v>0</v>
      </c>
      <c r="K373" s="39">
        <v>1.9000383999999999</v>
      </c>
      <c r="L373" s="39">
        <v>1.9000383999999999</v>
      </c>
      <c r="M373" s="3">
        <v>35349</v>
      </c>
      <c r="N373" s="3">
        <v>26540</v>
      </c>
      <c r="O373" s="3">
        <v>61889</v>
      </c>
      <c r="P373" s="3">
        <v>0</v>
      </c>
      <c r="Q373" s="3">
        <v>8375</v>
      </c>
      <c r="R373" s="3">
        <v>8375</v>
      </c>
      <c r="S373" s="3">
        <v>0</v>
      </c>
      <c r="T373" s="3">
        <v>7241</v>
      </c>
      <c r="U373" s="3">
        <v>7241</v>
      </c>
      <c r="X373" s="89">
        <f t="shared" si="144"/>
        <v>13.3393041</v>
      </c>
      <c r="Y373" s="55"/>
      <c r="Z373" s="89">
        <f t="shared" si="145"/>
        <v>2.3966759</v>
      </c>
      <c r="AC373" s="37">
        <v>68.6708</v>
      </c>
      <c r="AD373" s="37">
        <v>39.429200000000002</v>
      </c>
      <c r="AE373" s="37">
        <v>29.241599999999998</v>
      </c>
      <c r="AF373" s="39"/>
      <c r="AG373" s="39"/>
      <c r="AH373" s="13">
        <f t="shared" si="146"/>
        <v>10.34622208</v>
      </c>
      <c r="AI373" s="13">
        <f t="shared" si="147"/>
        <v>5.684567040000001</v>
      </c>
      <c r="AJ373" s="3">
        <v>16.887</v>
      </c>
      <c r="AK373" s="3">
        <v>5.3499999999999999E-2</v>
      </c>
      <c r="AL373" s="3">
        <v>16.833500000000001</v>
      </c>
      <c r="AM373" s="39"/>
      <c r="AN373" s="39"/>
      <c r="AO373" s="13">
        <f t="shared" si="148"/>
        <v>1.4038399999999999E-2</v>
      </c>
      <c r="AP373" s="13">
        <f t="shared" si="149"/>
        <v>3.2724324</v>
      </c>
      <c r="AQ373">
        <v>69115</v>
      </c>
      <c r="AR373" s="123">
        <f t="shared" si="150"/>
        <v>82</v>
      </c>
      <c r="AS373" s="128">
        <v>73</v>
      </c>
      <c r="AT373" s="129">
        <v>1.3</v>
      </c>
      <c r="AU373" s="129">
        <v>2.9</v>
      </c>
    </row>
    <row r="374" spans="1:47" x14ac:dyDescent="0.25">
      <c r="A374" s="1">
        <v>44554</v>
      </c>
      <c r="B374" s="39">
        <v>14.288827899999999</v>
      </c>
      <c r="C374" s="39">
        <v>1.9007704999999999</v>
      </c>
      <c r="D374" s="39">
        <v>8.1900720000000007</v>
      </c>
      <c r="E374" s="39">
        <v>6.3839296000000001</v>
      </c>
      <c r="F374" s="39">
        <v>14.574001600000001</v>
      </c>
      <c r="G374" s="39">
        <v>0</v>
      </c>
      <c r="H374" s="39">
        <v>0.28517369999999997</v>
      </c>
      <c r="I374" s="39">
        <v>0.28517369999999997</v>
      </c>
      <c r="J374" s="39">
        <v>0</v>
      </c>
      <c r="K374" s="39">
        <v>1.6155968000000001</v>
      </c>
      <c r="L374" s="39">
        <v>1.6155968000000001</v>
      </c>
      <c r="M374" s="3">
        <v>42130</v>
      </c>
      <c r="N374" s="3">
        <v>24329</v>
      </c>
      <c r="O374" s="3">
        <v>66459</v>
      </c>
      <c r="P374" s="3">
        <v>0</v>
      </c>
      <c r="Q374" s="3">
        <v>4809</v>
      </c>
      <c r="R374" s="3">
        <v>4809</v>
      </c>
      <c r="S374" s="3">
        <v>0</v>
      </c>
      <c r="T374" s="3">
        <v>6157</v>
      </c>
      <c r="U374" s="3">
        <v>6157</v>
      </c>
      <c r="X374" s="89">
        <f t="shared" si="144"/>
        <v>14.288827900000001</v>
      </c>
      <c r="Y374" s="55"/>
      <c r="Z374" s="89">
        <f t="shared" si="145"/>
        <v>1.9007705000000001</v>
      </c>
      <c r="AC374" s="37">
        <v>66.787400000000005</v>
      </c>
      <c r="AD374" s="37">
        <v>35.707000000000001</v>
      </c>
      <c r="AE374" s="37">
        <v>31.080400000000001</v>
      </c>
      <c r="AF374" s="39"/>
      <c r="AG374" s="39"/>
      <c r="AH374" s="13">
        <f t="shared" si="146"/>
        <v>9.3695167999999995</v>
      </c>
      <c r="AI374" s="13">
        <f t="shared" si="147"/>
        <v>6.0420297600000001</v>
      </c>
      <c r="AJ374" s="3">
        <v>18.333100000000002</v>
      </c>
      <c r="AK374" s="3">
        <v>0.73680000000000001</v>
      </c>
      <c r="AL374" s="3">
        <v>17.596299999999999</v>
      </c>
      <c r="AM374" s="39"/>
      <c r="AN374" s="39"/>
      <c r="AO374" s="13">
        <f t="shared" si="148"/>
        <v>0.19333631999999998</v>
      </c>
      <c r="AP374" s="13">
        <f t="shared" si="149"/>
        <v>3.4207207199999998</v>
      </c>
      <c r="AQ374">
        <v>69179</v>
      </c>
      <c r="AR374" s="123">
        <f t="shared" si="150"/>
        <v>64</v>
      </c>
      <c r="AS374" s="130">
        <v>3</v>
      </c>
      <c r="AT374" s="131">
        <v>3.9</v>
      </c>
      <c r="AU374" s="131">
        <v>1.4</v>
      </c>
    </row>
    <row r="375" spans="1:47" x14ac:dyDescent="0.25">
      <c r="A375" s="1">
        <v>44555</v>
      </c>
      <c r="B375" s="39">
        <v>15.9274491</v>
      </c>
      <c r="C375" s="39">
        <v>2.1881365000000002</v>
      </c>
      <c r="D375" s="39">
        <v>9.4039055999999999</v>
      </c>
      <c r="E375" s="39">
        <v>6.7515520000000002</v>
      </c>
      <c r="F375" s="39">
        <v>16.155457599999998</v>
      </c>
      <c r="G375" s="39">
        <v>0</v>
      </c>
      <c r="H375" s="39">
        <v>0.2280085</v>
      </c>
      <c r="I375" s="39">
        <v>0.2280085</v>
      </c>
      <c r="J375" s="39">
        <v>0</v>
      </c>
      <c r="K375" s="39">
        <v>1.9601280000000001</v>
      </c>
      <c r="L375" s="39">
        <v>1.9601280000000001</v>
      </c>
      <c r="M375" s="3">
        <v>48374</v>
      </c>
      <c r="N375" s="3">
        <v>25730</v>
      </c>
      <c r="O375" s="3">
        <v>74104</v>
      </c>
      <c r="P375" s="3">
        <v>0</v>
      </c>
      <c r="Q375" s="3">
        <v>3845</v>
      </c>
      <c r="R375" s="3">
        <v>3845</v>
      </c>
      <c r="S375" s="3">
        <v>0</v>
      </c>
      <c r="T375" s="3">
        <v>7470</v>
      </c>
      <c r="U375" s="3">
        <v>7470</v>
      </c>
      <c r="X375" s="89">
        <f t="shared" si="144"/>
        <v>15.927449099999999</v>
      </c>
      <c r="Y375" s="55"/>
      <c r="Z375" s="89">
        <f t="shared" si="145"/>
        <v>2.1881365000000002</v>
      </c>
      <c r="AC375" s="37">
        <v>66.370400000000004</v>
      </c>
      <c r="AD375" s="37">
        <v>35.492199999999997</v>
      </c>
      <c r="AE375" s="37">
        <v>30.8782</v>
      </c>
      <c r="AF375" s="39"/>
      <c r="AG375" s="39"/>
      <c r="AH375" s="13">
        <f t="shared" si="146"/>
        <v>9.3131532799999999</v>
      </c>
      <c r="AI375" s="13">
        <f t="shared" si="147"/>
        <v>6.0027220799999998</v>
      </c>
      <c r="AJ375" s="3">
        <v>23.183900000000001</v>
      </c>
      <c r="AK375" s="3">
        <v>5.5300000000000002E-2</v>
      </c>
      <c r="AL375" s="3">
        <v>23.128599999999999</v>
      </c>
      <c r="AM375" s="39"/>
      <c r="AN375" s="39"/>
      <c r="AO375" s="13">
        <f t="shared" si="148"/>
        <v>1.451072E-2</v>
      </c>
      <c r="AP375" s="13">
        <f t="shared" si="149"/>
        <v>4.4961998400000001</v>
      </c>
      <c r="AQ375">
        <v>69179</v>
      </c>
      <c r="AR375" s="123">
        <f t="shared" si="150"/>
        <v>0</v>
      </c>
      <c r="AS375" s="130">
        <v>0</v>
      </c>
      <c r="AT375" s="131">
        <v>3.3</v>
      </c>
      <c r="AU375" s="131">
        <v>0.7</v>
      </c>
    </row>
    <row r="376" spans="1:47" x14ac:dyDescent="0.25">
      <c r="A376" s="1">
        <v>44556</v>
      </c>
      <c r="B376" s="39">
        <v>12.7134033</v>
      </c>
      <c r="C376" s="39">
        <v>1.3222518999999999</v>
      </c>
      <c r="D376" s="39">
        <v>4.3084872000000001</v>
      </c>
      <c r="E376" s="39">
        <v>8.4584639999999993</v>
      </c>
      <c r="F376" s="39">
        <v>12.766951199999999</v>
      </c>
      <c r="G376" s="39">
        <v>0</v>
      </c>
      <c r="H376" s="39">
        <v>5.3547900000000002E-2</v>
      </c>
      <c r="I376" s="39">
        <v>5.3547900000000002E-2</v>
      </c>
      <c r="J376" s="39">
        <v>0</v>
      </c>
      <c r="K376" s="39">
        <v>1.2687040000000001</v>
      </c>
      <c r="L376" s="39">
        <v>1.2687040000000001</v>
      </c>
      <c r="M376" s="3">
        <v>22163</v>
      </c>
      <c r="N376" s="3">
        <v>32235</v>
      </c>
      <c r="O376" s="3">
        <v>54398</v>
      </c>
      <c r="P376" s="3">
        <v>0</v>
      </c>
      <c r="Q376" s="3">
        <v>903</v>
      </c>
      <c r="R376" s="3">
        <v>903</v>
      </c>
      <c r="S376" s="3">
        <v>0</v>
      </c>
      <c r="T376" s="3">
        <v>4835</v>
      </c>
      <c r="U376" s="3">
        <v>4835</v>
      </c>
      <c r="X376" s="89">
        <f t="shared" si="144"/>
        <v>12.7134033</v>
      </c>
      <c r="Y376" s="55"/>
      <c r="Z376" s="89">
        <f t="shared" si="145"/>
        <v>1.3222519000000001</v>
      </c>
      <c r="AC376" s="37">
        <v>54.077800000000003</v>
      </c>
      <c r="AD376" s="37">
        <v>31.130400000000002</v>
      </c>
      <c r="AE376" s="37">
        <v>22.947399999999998</v>
      </c>
      <c r="AF376" s="39"/>
      <c r="AG376" s="39"/>
      <c r="AH376" s="13">
        <f t="shared" si="146"/>
        <v>8.1686169599999996</v>
      </c>
      <c r="AI376" s="13">
        <f t="shared" si="147"/>
        <v>4.4609745600000004</v>
      </c>
      <c r="AJ376" s="3">
        <v>8.9800000000000005E-2</v>
      </c>
      <c r="AK376" s="3">
        <v>5.2200000000000003E-2</v>
      </c>
      <c r="AL376" s="3">
        <v>3.7600000000000001E-2</v>
      </c>
      <c r="AM376" s="39"/>
      <c r="AN376" s="39"/>
      <c r="AO376" s="13">
        <f t="shared" si="148"/>
        <v>1.3697280000000001E-2</v>
      </c>
      <c r="AP376" s="13">
        <f t="shared" si="149"/>
        <v>7.3094400000000004E-3</v>
      </c>
      <c r="AQ376">
        <v>69179</v>
      </c>
      <c r="AR376" s="123">
        <f t="shared" si="150"/>
        <v>0</v>
      </c>
      <c r="AS376" s="128">
        <v>0</v>
      </c>
      <c r="AT376" s="129">
        <v>5.4</v>
      </c>
      <c r="AU376" s="129">
        <v>0.7</v>
      </c>
    </row>
    <row r="377" spans="1:47" x14ac:dyDescent="0.25">
      <c r="A377" s="1">
        <v>44557</v>
      </c>
      <c r="B377" s="39">
        <v>11.870009899999999</v>
      </c>
      <c r="C377" s="39">
        <v>0.89487890000000003</v>
      </c>
      <c r="D377" s="39">
        <v>3.9760632</v>
      </c>
      <c r="E377" s="39">
        <v>7.8961408000000004</v>
      </c>
      <c r="F377" s="39">
        <v>11.872204</v>
      </c>
      <c r="G377" s="39">
        <v>0</v>
      </c>
      <c r="H377" s="39">
        <v>2.1941E-3</v>
      </c>
      <c r="I377" s="39">
        <v>2.1941E-3</v>
      </c>
      <c r="J377" s="39">
        <v>0</v>
      </c>
      <c r="K377" s="39">
        <v>0.89268479999999995</v>
      </c>
      <c r="L377" s="39">
        <v>0.89268479999999995</v>
      </c>
      <c r="M377" s="3">
        <v>20453</v>
      </c>
      <c r="N377" s="3">
        <v>30092</v>
      </c>
      <c r="O377" s="3">
        <v>50545</v>
      </c>
      <c r="P377" s="3">
        <v>0</v>
      </c>
      <c r="Q377" s="3">
        <v>37</v>
      </c>
      <c r="R377" s="3">
        <v>37</v>
      </c>
      <c r="S377" s="3">
        <v>0</v>
      </c>
      <c r="T377" s="3">
        <v>3402</v>
      </c>
      <c r="U377" s="3">
        <v>3402</v>
      </c>
      <c r="X377" s="89">
        <f t="shared" si="144"/>
        <v>11.870009899999999</v>
      </c>
      <c r="Y377" s="55"/>
      <c r="Z377" s="89">
        <f t="shared" si="145"/>
        <v>0.89487889999999992</v>
      </c>
      <c r="AC377" s="37">
        <v>38.807400000000001</v>
      </c>
      <c r="AD377" s="37">
        <v>24.256</v>
      </c>
      <c r="AE377" s="37">
        <v>14.551399999999999</v>
      </c>
      <c r="AF377" s="39"/>
      <c r="AG377" s="39"/>
      <c r="AH377" s="13">
        <f t="shared" si="146"/>
        <v>6.3647743999999999</v>
      </c>
      <c r="AI377" s="13">
        <f t="shared" si="147"/>
        <v>2.8287921599999999</v>
      </c>
      <c r="AJ377" s="3">
        <v>5.1771000000000003</v>
      </c>
      <c r="AK377" s="3">
        <v>1.591</v>
      </c>
      <c r="AL377" s="3">
        <v>3.5861000000000001</v>
      </c>
      <c r="AM377" s="39"/>
      <c r="AN377" s="39"/>
      <c r="AO377" s="13">
        <f t="shared" si="148"/>
        <v>0.41747839999999997</v>
      </c>
      <c r="AP377" s="13">
        <f t="shared" si="149"/>
        <v>0.69713784000000001</v>
      </c>
      <c r="AQ377">
        <v>69219</v>
      </c>
      <c r="AR377" s="123">
        <f t="shared" si="150"/>
        <v>40</v>
      </c>
      <c r="AS377" s="128">
        <v>0</v>
      </c>
      <c r="AT377" s="129">
        <v>6</v>
      </c>
      <c r="AU377" s="129">
        <v>8.3000000000000007</v>
      </c>
    </row>
    <row r="378" spans="1:47" x14ac:dyDescent="0.25">
      <c r="A378" s="1">
        <v>44558</v>
      </c>
      <c r="B378" s="39">
        <v>9.8364353999999992</v>
      </c>
      <c r="C378" s="39">
        <v>1.0780022</v>
      </c>
      <c r="D378" s="39">
        <v>5.9107320000000003</v>
      </c>
      <c r="E378" s="39">
        <v>4.1585152000000001</v>
      </c>
      <c r="F378" s="39">
        <v>10.0692472</v>
      </c>
      <c r="G378" s="39">
        <v>0</v>
      </c>
      <c r="H378" s="39">
        <v>0.23281180000000001</v>
      </c>
      <c r="I378" s="39">
        <v>0.23281180000000001</v>
      </c>
      <c r="J378" s="39">
        <v>0</v>
      </c>
      <c r="K378" s="39">
        <v>0.84519040000000001</v>
      </c>
      <c r="L378" s="39">
        <v>0.84519040000000001</v>
      </c>
      <c r="M378" s="3">
        <v>30405</v>
      </c>
      <c r="N378" s="3">
        <v>15848</v>
      </c>
      <c r="O378" s="3">
        <v>46253</v>
      </c>
      <c r="P378" s="3">
        <v>0</v>
      </c>
      <c r="Q378" s="3">
        <v>3926</v>
      </c>
      <c r="R378" s="3">
        <v>3926</v>
      </c>
      <c r="S378" s="3">
        <v>0</v>
      </c>
      <c r="T378" s="3">
        <v>3221</v>
      </c>
      <c r="U378" s="3">
        <v>3221</v>
      </c>
      <c r="X378" s="89">
        <f t="shared" si="144"/>
        <v>9.8364353999999992</v>
      </c>
      <c r="Y378" s="55"/>
      <c r="Z378" s="89">
        <f t="shared" si="145"/>
        <v>1.0780022</v>
      </c>
      <c r="AC378" s="37">
        <v>36.957599999999999</v>
      </c>
      <c r="AD378" s="37">
        <v>18.823399999999999</v>
      </c>
      <c r="AE378" s="37">
        <v>18.1342</v>
      </c>
      <c r="AF378" s="39"/>
      <c r="AG378" s="39"/>
      <c r="AH378" s="13">
        <f t="shared" si="146"/>
        <v>4.9392601599999999</v>
      </c>
      <c r="AI378" s="13">
        <f t="shared" si="147"/>
        <v>3.5252884800000004</v>
      </c>
      <c r="AJ378" s="3">
        <v>14.858599999999999</v>
      </c>
      <c r="AK378" s="3">
        <v>0.51380000000000003</v>
      </c>
      <c r="AL378" s="3">
        <v>14.344799999999999</v>
      </c>
      <c r="AM378" s="39"/>
      <c r="AN378" s="39"/>
      <c r="AO378" s="13">
        <f t="shared" si="148"/>
        <v>0.13482112000000002</v>
      </c>
      <c r="AP378" s="13">
        <f t="shared" si="149"/>
        <v>2.78862912</v>
      </c>
      <c r="AQ378">
        <v>69240</v>
      </c>
      <c r="AR378" s="123">
        <f t="shared" si="150"/>
        <v>21</v>
      </c>
      <c r="AS378" s="128">
        <v>0</v>
      </c>
      <c r="AT378" s="129">
        <v>8.4</v>
      </c>
      <c r="AU378" s="129">
        <v>27.4</v>
      </c>
    </row>
    <row r="379" spans="1:47" x14ac:dyDescent="0.25">
      <c r="A379" s="1">
        <v>44559</v>
      </c>
      <c r="B379" s="39">
        <v>9.7564791999999994</v>
      </c>
      <c r="C379" s="39">
        <v>0.75686560000000003</v>
      </c>
      <c r="D379" s="39">
        <v>4.9554504000000001</v>
      </c>
      <c r="E379" s="39">
        <v>4.8247488000000001</v>
      </c>
      <c r="F379" s="39">
        <v>9.7801992000000002</v>
      </c>
      <c r="G379" s="39">
        <v>0</v>
      </c>
      <c r="H379" s="39">
        <v>2.3720000000000001E-2</v>
      </c>
      <c r="I379" s="39">
        <v>2.3720000000000001E-2</v>
      </c>
      <c r="J379" s="39">
        <v>0</v>
      </c>
      <c r="K379" s="39">
        <v>0.73314559999999995</v>
      </c>
      <c r="L379" s="39">
        <v>0.73314559999999995</v>
      </c>
      <c r="M379" s="3">
        <v>25491</v>
      </c>
      <c r="N379" s="3">
        <v>18387</v>
      </c>
      <c r="O379" s="3">
        <v>43878</v>
      </c>
      <c r="P379" s="3">
        <v>0</v>
      </c>
      <c r="Q379" s="3">
        <v>400</v>
      </c>
      <c r="R379" s="3">
        <v>400</v>
      </c>
      <c r="S379" s="3">
        <v>0</v>
      </c>
      <c r="T379" s="3">
        <v>2794</v>
      </c>
      <c r="U379" s="3">
        <v>2794</v>
      </c>
      <c r="X379" s="89">
        <f t="shared" si="144"/>
        <v>9.7564791999999994</v>
      </c>
      <c r="Y379" s="55"/>
      <c r="Z379" s="89">
        <f t="shared" si="145"/>
        <v>0.75686559999999992</v>
      </c>
      <c r="AC379" s="37">
        <v>43.654600000000002</v>
      </c>
      <c r="AD379" s="37">
        <v>21.247</v>
      </c>
      <c r="AE379" s="37">
        <v>22.407599999999999</v>
      </c>
      <c r="AF379" s="39"/>
      <c r="AG379" s="39"/>
      <c r="AH379" s="13">
        <f t="shared" si="146"/>
        <v>5.5752127999999992</v>
      </c>
      <c r="AI379" s="13">
        <f t="shared" si="147"/>
        <v>4.3560374399999997</v>
      </c>
      <c r="AJ379" s="3">
        <v>9.7874999999999996</v>
      </c>
      <c r="AK379" s="3">
        <v>0.91449999999999998</v>
      </c>
      <c r="AL379" s="3">
        <v>8.8729999999999993</v>
      </c>
      <c r="AM379" s="39"/>
      <c r="AN379" s="39"/>
      <c r="AO379" s="13">
        <f t="shared" si="148"/>
        <v>0.23996479999999998</v>
      </c>
      <c r="AP379" s="13">
        <f t="shared" si="149"/>
        <v>1.7249112</v>
      </c>
      <c r="AQ379">
        <v>69288</v>
      </c>
      <c r="AR379" s="123">
        <f t="shared" si="150"/>
        <v>48</v>
      </c>
      <c r="AS379" s="130">
        <v>0</v>
      </c>
      <c r="AT379" s="131">
        <v>8.6999999999999993</v>
      </c>
      <c r="AU379" s="131">
        <v>14.8</v>
      </c>
    </row>
    <row r="380" spans="1:47" x14ac:dyDescent="0.25">
      <c r="A380" s="1">
        <v>44560</v>
      </c>
      <c r="B380" s="39">
        <v>7.7559670000000001</v>
      </c>
      <c r="C380" s="39">
        <v>3.5977353999999999</v>
      </c>
      <c r="D380" s="39">
        <v>5.5116288000000004</v>
      </c>
      <c r="E380" s="39">
        <v>3.3474368000000001</v>
      </c>
      <c r="F380" s="39">
        <v>8.8590655999999992</v>
      </c>
      <c r="G380" s="39">
        <v>0</v>
      </c>
      <c r="H380" s="39">
        <v>1.1030986</v>
      </c>
      <c r="I380" s="39">
        <v>1.1030986</v>
      </c>
      <c r="J380" s="39">
        <v>0</v>
      </c>
      <c r="K380" s="39">
        <v>2.4946367999999999</v>
      </c>
      <c r="L380" s="39">
        <v>2.4946367999999999</v>
      </c>
      <c r="M380" s="3">
        <v>28352</v>
      </c>
      <c r="N380" s="3">
        <v>12757</v>
      </c>
      <c r="O380" s="3">
        <v>41109</v>
      </c>
      <c r="P380" s="3">
        <v>0</v>
      </c>
      <c r="Q380" s="3">
        <v>18602</v>
      </c>
      <c r="R380" s="3">
        <v>18602</v>
      </c>
      <c r="S380" s="3">
        <v>0</v>
      </c>
      <c r="T380" s="3">
        <v>9507</v>
      </c>
      <c r="U380" s="3">
        <v>9507</v>
      </c>
      <c r="X380" s="89">
        <f t="shared" si="144"/>
        <v>7.7559669999999992</v>
      </c>
      <c r="Y380" s="55"/>
      <c r="Z380" s="89">
        <f t="shared" si="145"/>
        <v>3.5977353999999999</v>
      </c>
      <c r="AC380" s="37">
        <v>31.378</v>
      </c>
      <c r="AD380" s="37">
        <v>20.597999999999999</v>
      </c>
      <c r="AE380" s="37">
        <v>10.78</v>
      </c>
      <c r="AF380" s="39"/>
      <c r="AG380" s="39"/>
      <c r="AH380" s="13">
        <f t="shared" si="146"/>
        <v>5.4049151999999996</v>
      </c>
      <c r="AI380" s="13">
        <f t="shared" si="147"/>
        <v>2.0956320000000002</v>
      </c>
      <c r="AJ380" s="3">
        <v>20.349799999999998</v>
      </c>
      <c r="AK380" s="3">
        <v>1.0084</v>
      </c>
      <c r="AL380" s="3">
        <v>19.3414</v>
      </c>
      <c r="AM380" s="39"/>
      <c r="AN380" s="39"/>
      <c r="AO380" s="13">
        <f t="shared" si="148"/>
        <v>0.26460415999999998</v>
      </c>
      <c r="AP380" s="13">
        <f t="shared" si="149"/>
        <v>3.7599681600000001</v>
      </c>
      <c r="AQ380">
        <v>69386</v>
      </c>
      <c r="AR380" s="123">
        <f t="shared" si="150"/>
        <v>98</v>
      </c>
      <c r="AS380" s="130">
        <v>274</v>
      </c>
      <c r="AT380" s="131">
        <v>9.6</v>
      </c>
      <c r="AU380" s="131">
        <v>4.7</v>
      </c>
    </row>
    <row r="381" spans="1:47" ht="15.75" thickBot="1" x14ac:dyDescent="0.3">
      <c r="A381" s="10">
        <v>44561</v>
      </c>
      <c r="B381" s="39">
        <v>10.1930347</v>
      </c>
      <c r="C381" s="39">
        <v>3.2819012999999999</v>
      </c>
      <c r="D381" s="39">
        <v>6.4155888000000001</v>
      </c>
      <c r="E381" s="39">
        <v>4.6345087999999999</v>
      </c>
      <c r="F381" s="39">
        <v>11.050097600000001</v>
      </c>
      <c r="G381" s="39">
        <v>0</v>
      </c>
      <c r="H381" s="39">
        <v>0.85706289999999996</v>
      </c>
      <c r="I381" s="39">
        <v>0.85706289999999996</v>
      </c>
      <c r="J381" s="39">
        <v>0</v>
      </c>
      <c r="K381" s="39">
        <v>2.4248384000000001</v>
      </c>
      <c r="L381" s="39">
        <v>2.4248384000000001</v>
      </c>
      <c r="M381" s="3">
        <v>33002</v>
      </c>
      <c r="N381" s="3">
        <v>17662</v>
      </c>
      <c r="O381" s="3">
        <v>50664</v>
      </c>
      <c r="P381" s="3">
        <v>0</v>
      </c>
      <c r="Q381" s="3">
        <v>14453</v>
      </c>
      <c r="R381" s="3">
        <v>14453</v>
      </c>
      <c r="S381" s="3">
        <v>0</v>
      </c>
      <c r="T381" s="3">
        <v>9241</v>
      </c>
      <c r="U381" s="3">
        <v>9241</v>
      </c>
      <c r="V381" s="4"/>
      <c r="W381" s="4"/>
      <c r="X381" s="89">
        <f t="shared" si="144"/>
        <v>10.1930347</v>
      </c>
      <c r="Y381" s="55"/>
      <c r="Z381" s="89">
        <f t="shared" si="145"/>
        <v>3.2819012999999999</v>
      </c>
      <c r="AA381" s="4"/>
      <c r="AB381" s="4"/>
      <c r="AC381" s="38">
        <v>46.128999999999998</v>
      </c>
      <c r="AD381" s="38">
        <v>31.138000000000002</v>
      </c>
      <c r="AE381" s="38">
        <v>14.991</v>
      </c>
      <c r="AF381" s="39"/>
      <c r="AG381" s="39"/>
      <c r="AH381" s="13">
        <f t="shared" si="146"/>
        <v>8.1706111999999997</v>
      </c>
      <c r="AI381" s="13">
        <f t="shared" si="147"/>
        <v>2.9142504000000002</v>
      </c>
      <c r="AJ381" s="3">
        <v>21.9192</v>
      </c>
      <c r="AK381" s="3">
        <v>1.5593999999999999</v>
      </c>
      <c r="AL381" s="3">
        <v>20.3598</v>
      </c>
      <c r="AM381" s="39"/>
      <c r="AN381" s="39"/>
      <c r="AO381" s="13">
        <f t="shared" si="148"/>
        <v>0.40918655999999992</v>
      </c>
      <c r="AP381" s="13">
        <f t="shared" si="149"/>
        <v>3.9579451199999998</v>
      </c>
      <c r="AQ381">
        <v>69526</v>
      </c>
      <c r="AR381" s="123">
        <f t="shared" si="150"/>
        <v>140</v>
      </c>
      <c r="AS381" s="128">
        <v>243</v>
      </c>
      <c r="AT381" s="129">
        <v>6.8</v>
      </c>
      <c r="AU381" s="129">
        <v>4</v>
      </c>
    </row>
    <row r="382" spans="1:47" x14ac:dyDescent="0.25">
      <c r="A382" s="90">
        <v>44562</v>
      </c>
      <c r="B382" s="91"/>
      <c r="C382" s="91"/>
      <c r="D382" s="91"/>
      <c r="E382" s="91"/>
      <c r="F382" s="91"/>
      <c r="G382" s="91"/>
      <c r="H382" s="91"/>
      <c r="I382" s="91"/>
      <c r="J382" s="91"/>
      <c r="K382" s="91"/>
      <c r="L382" s="91"/>
      <c r="M382" s="91"/>
      <c r="N382" s="91"/>
      <c r="O382" s="91"/>
      <c r="P382" s="91"/>
      <c r="Q382" s="91"/>
      <c r="R382" s="91"/>
      <c r="S382" s="91"/>
      <c r="T382" s="91"/>
      <c r="U382" s="91"/>
      <c r="V382" s="91"/>
      <c r="W382" s="91"/>
      <c r="X382" s="91"/>
      <c r="Y382" s="91"/>
      <c r="Z382" s="91"/>
      <c r="AA382" s="91"/>
      <c r="AB382" s="91"/>
      <c r="AC382" s="92"/>
      <c r="AD382" s="92"/>
      <c r="AE382" s="92"/>
      <c r="AF382" s="92"/>
      <c r="AG382" s="92"/>
      <c r="AH382" s="92"/>
      <c r="AI382" s="92"/>
      <c r="AJ382" s="92"/>
      <c r="AK382" s="92"/>
      <c r="AL382" s="92"/>
      <c r="AM382" s="92"/>
      <c r="AN382" s="92"/>
      <c r="AO382" s="91"/>
      <c r="AP382" s="91"/>
      <c r="AQ382" s="91"/>
      <c r="AR382" s="91"/>
      <c r="AS382" s="91"/>
      <c r="AT382" s="91"/>
      <c r="AU382" s="91"/>
    </row>
  </sheetData>
  <sortState ref="A3:U96">
    <sortCondition ref="A7"/>
  </sortState>
  <conditionalFormatting sqref="AU17:AU381">
    <cfRule type="cellIs" dxfId="17" priority="7" operator="between">
      <formula>5</formula>
      <formula>10</formula>
    </cfRule>
    <cfRule type="cellIs" dxfId="16" priority="8" operator="lessThan">
      <formula>5</formula>
    </cfRule>
    <cfRule type="cellIs" dxfId="15" priority="9" operator="greaterThan">
      <formula>10</formula>
    </cfRule>
  </conditionalFormatting>
  <conditionalFormatting sqref="AT17:AT381">
    <cfRule type="cellIs" dxfId="14" priority="4" operator="between">
      <formula>5</formula>
      <formula>10</formula>
    </cfRule>
    <cfRule type="cellIs" dxfId="13" priority="5" operator="lessThan">
      <formula>5</formula>
    </cfRule>
    <cfRule type="cellIs" dxfId="12" priority="6" operator="greaterThan">
      <formula>10</formula>
    </cfRule>
  </conditionalFormatting>
  <conditionalFormatting sqref="AS17:AS381">
    <cfRule type="cellIs" dxfId="11" priority="1" operator="between">
      <formula>120</formula>
      <formula>360</formula>
    </cfRule>
    <cfRule type="cellIs" dxfId="10" priority="2" operator="lessThan">
      <formula>120</formula>
    </cfRule>
    <cfRule type="cellIs" dxfId="9" priority="3" operator="greaterThan">
      <formula>360</formula>
    </cfRule>
  </conditionalFormatting>
  <hyperlinks>
    <hyperlink ref="AS16" r:id="rId1"/>
    <hyperlink ref="AT16" r:id="rId2"/>
    <hyperlink ref="AU16" r:id="rId3"/>
  </hyperlinks>
  <pageMargins left="0.7" right="0.7" top="0.75" bottom="0.75" header="0.3" footer="0.3"/>
  <pageSetup paperSize="9" orientation="portrait" r:id="rId4"/>
  <drawing r:id="rId5"/>
  <legacy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"/>
  <sheetViews>
    <sheetView workbookViewId="0">
      <selection activeCell="G6" sqref="G6"/>
    </sheetView>
  </sheetViews>
  <sheetFormatPr defaultRowHeight="15" x14ac:dyDescent="0.25"/>
  <cols>
    <col min="1" max="1" width="13.28515625" customWidth="1"/>
    <col min="2" max="2" width="24.42578125" customWidth="1"/>
    <col min="4" max="4" width="7.7109375" customWidth="1"/>
    <col min="6" max="6" width="7.28515625" customWidth="1"/>
    <col min="7" max="7" width="8.85546875" customWidth="1"/>
    <col min="8" max="8" width="8" customWidth="1"/>
  </cols>
  <sheetData>
    <row r="1" spans="2:8" x14ac:dyDescent="0.25">
      <c r="B1" s="19" t="s">
        <v>27</v>
      </c>
      <c r="C1" s="19"/>
      <c r="D1" s="19"/>
      <c r="E1" s="19"/>
      <c r="F1" s="19"/>
      <c r="G1" s="19"/>
    </row>
    <row r="2" spans="2:8" x14ac:dyDescent="0.25">
      <c r="B2" s="19" t="s">
        <v>110</v>
      </c>
      <c r="C2" s="19" t="s">
        <v>28</v>
      </c>
      <c r="D2" s="22">
        <f>D12</f>
        <v>5.93</v>
      </c>
      <c r="E2" s="22">
        <f>E12</f>
        <v>6.53</v>
      </c>
      <c r="F2" s="22">
        <f t="shared" ref="F2:G2" si="0">F12</f>
        <v>10.26</v>
      </c>
      <c r="G2" s="22">
        <f t="shared" si="0"/>
        <v>22.86</v>
      </c>
    </row>
    <row r="3" spans="2:8" x14ac:dyDescent="0.25">
      <c r="B3" s="19" t="s">
        <v>111</v>
      </c>
      <c r="C3" s="19" t="s">
        <v>28</v>
      </c>
      <c r="D3" s="22">
        <f>D13</f>
        <v>5.93</v>
      </c>
      <c r="E3" s="22">
        <f>E13</f>
        <v>6.53</v>
      </c>
      <c r="F3" s="22">
        <f t="shared" ref="F3:G3" si="1">F13</f>
        <v>10.26</v>
      </c>
      <c r="G3" s="22">
        <f t="shared" si="1"/>
        <v>22.86</v>
      </c>
    </row>
    <row r="4" spans="2:8" x14ac:dyDescent="0.25">
      <c r="B4" s="19" t="s">
        <v>26</v>
      </c>
      <c r="C4" s="19"/>
      <c r="D4" s="141"/>
      <c r="E4" s="141"/>
      <c r="F4" s="141"/>
      <c r="G4" s="141"/>
    </row>
    <row r="5" spans="2:8" x14ac:dyDescent="0.25">
      <c r="B5" s="19" t="s">
        <v>110</v>
      </c>
      <c r="C5" s="19" t="s">
        <v>28</v>
      </c>
      <c r="D5" s="141">
        <f>D16+D20+D22+D24+D25</f>
        <v>26.240000000000002</v>
      </c>
      <c r="E5" s="141">
        <f>E16+E20+E22+E24+E25</f>
        <v>26.240000000000002</v>
      </c>
      <c r="F5" s="141">
        <f t="shared" ref="F5:G5" si="2">F16+F20+F22+F24+F25</f>
        <v>26.240000000000002</v>
      </c>
      <c r="G5" s="141">
        <f t="shared" si="2"/>
        <v>26.240000000000002</v>
      </c>
    </row>
    <row r="6" spans="2:8" x14ac:dyDescent="0.25">
      <c r="B6" s="19" t="s">
        <v>111</v>
      </c>
      <c r="C6" s="19" t="s">
        <v>28</v>
      </c>
      <c r="D6" s="141">
        <f>D17+D21+D22+D24+D25</f>
        <v>19.440000000000001</v>
      </c>
      <c r="E6" s="141">
        <f>E17+E21+E22+E24+E25</f>
        <v>19.440000000000001</v>
      </c>
      <c r="F6" s="141">
        <f t="shared" ref="F6:G6" si="3">F17+F21+F22+F24+F25</f>
        <v>19.440000000000001</v>
      </c>
      <c r="G6" s="141">
        <f t="shared" si="3"/>
        <v>19.440000000000001</v>
      </c>
    </row>
    <row r="7" spans="2:8" x14ac:dyDescent="0.25">
      <c r="B7" s="19" t="s">
        <v>33</v>
      </c>
      <c r="C7" s="19"/>
      <c r="D7" s="23">
        <v>7.6999999999999999E-2</v>
      </c>
      <c r="E7" s="23">
        <v>7.6999999999999999E-2</v>
      </c>
      <c r="F7" s="23">
        <v>7.6999999999999999E-2</v>
      </c>
      <c r="G7" s="23">
        <v>7.6999999999999999E-2</v>
      </c>
    </row>
    <row r="8" spans="2:8" x14ac:dyDescent="0.25">
      <c r="B8" s="19" t="s">
        <v>35</v>
      </c>
      <c r="C8" s="19" t="s">
        <v>40</v>
      </c>
      <c r="D8" s="31">
        <f>D15+D19</f>
        <v>153</v>
      </c>
      <c r="E8" s="31">
        <f>E15+E19</f>
        <v>153</v>
      </c>
      <c r="F8" s="31">
        <f t="shared" ref="F8:G8" si="4">F15+F19</f>
        <v>153</v>
      </c>
      <c r="G8" s="31">
        <f t="shared" si="4"/>
        <v>153</v>
      </c>
    </row>
    <row r="10" spans="2:8" x14ac:dyDescent="0.25">
      <c r="B10" s="19" t="s">
        <v>107</v>
      </c>
      <c r="D10">
        <v>90</v>
      </c>
      <c r="E10">
        <v>91</v>
      </c>
      <c r="F10">
        <v>92</v>
      </c>
      <c r="G10">
        <v>92</v>
      </c>
      <c r="H10">
        <f>SUM(D10:G10)</f>
        <v>365</v>
      </c>
    </row>
    <row r="11" spans="2:8" x14ac:dyDescent="0.25">
      <c r="B11" s="140" t="s">
        <v>101</v>
      </c>
    </row>
    <row r="12" spans="2:8" x14ac:dyDescent="0.25">
      <c r="B12" s="19" t="s">
        <v>96</v>
      </c>
      <c r="C12" t="s">
        <v>103</v>
      </c>
      <c r="D12">
        <v>5.93</v>
      </c>
      <c r="E12">
        <v>6.53</v>
      </c>
      <c r="F12">
        <v>10.26</v>
      </c>
      <c r="G12">
        <v>22.86</v>
      </c>
    </row>
    <row r="13" spans="2:8" x14ac:dyDescent="0.25">
      <c r="B13" s="19" t="s">
        <v>97</v>
      </c>
      <c r="C13" t="s">
        <v>103</v>
      </c>
      <c r="D13">
        <v>5.93</v>
      </c>
      <c r="E13">
        <v>6.53</v>
      </c>
      <c r="F13">
        <v>10.26</v>
      </c>
      <c r="G13">
        <v>22.86</v>
      </c>
    </row>
    <row r="14" spans="2:8" x14ac:dyDescent="0.25">
      <c r="B14" t="s">
        <v>101</v>
      </c>
    </row>
    <row r="15" spans="2:8" x14ac:dyDescent="0.25">
      <c r="B15" s="19" t="s">
        <v>35</v>
      </c>
      <c r="C15" t="s">
        <v>40</v>
      </c>
      <c r="D15">
        <v>39</v>
      </c>
      <c r="E15">
        <v>39</v>
      </c>
      <c r="F15">
        <v>39</v>
      </c>
      <c r="G15">
        <v>39</v>
      </c>
    </row>
    <row r="16" spans="2:8" x14ac:dyDescent="0.25">
      <c r="B16" s="19" t="s">
        <v>96</v>
      </c>
      <c r="C16" t="s">
        <v>103</v>
      </c>
      <c r="D16">
        <v>10.62</v>
      </c>
      <c r="E16">
        <v>10.62</v>
      </c>
      <c r="F16">
        <v>10.62</v>
      </c>
      <c r="G16">
        <v>10.62</v>
      </c>
    </row>
    <row r="17" spans="1:8" x14ac:dyDescent="0.25">
      <c r="B17" s="19" t="s">
        <v>97</v>
      </c>
      <c r="C17" t="s">
        <v>103</v>
      </c>
      <c r="D17">
        <v>7.82</v>
      </c>
      <c r="E17">
        <v>7.82</v>
      </c>
      <c r="F17">
        <v>7.82</v>
      </c>
      <c r="G17">
        <v>7.82</v>
      </c>
    </row>
    <row r="18" spans="1:8" x14ac:dyDescent="0.25">
      <c r="B18" s="139" t="s">
        <v>102</v>
      </c>
    </row>
    <row r="19" spans="1:8" x14ac:dyDescent="0.25">
      <c r="B19" s="19" t="s">
        <v>35</v>
      </c>
      <c r="C19" t="s">
        <v>40</v>
      </c>
      <c r="D19">
        <v>114</v>
      </c>
      <c r="E19">
        <v>114</v>
      </c>
      <c r="F19">
        <v>114</v>
      </c>
      <c r="G19">
        <v>114</v>
      </c>
    </row>
    <row r="20" spans="1:8" x14ac:dyDescent="0.25">
      <c r="B20" s="19" t="s">
        <v>98</v>
      </c>
      <c r="C20" t="s">
        <v>103</v>
      </c>
      <c r="D20">
        <v>11.66</v>
      </c>
      <c r="E20">
        <v>11.66</v>
      </c>
      <c r="F20">
        <v>11.66</v>
      </c>
      <c r="G20">
        <v>11.66</v>
      </c>
    </row>
    <row r="21" spans="1:8" x14ac:dyDescent="0.25">
      <c r="B21" s="19" t="s">
        <v>99</v>
      </c>
      <c r="C21" t="s">
        <v>103</v>
      </c>
      <c r="D21">
        <v>7.66</v>
      </c>
      <c r="E21">
        <v>7.66</v>
      </c>
      <c r="F21">
        <v>7.66</v>
      </c>
      <c r="G21">
        <v>7.66</v>
      </c>
    </row>
    <row r="22" spans="1:8" x14ac:dyDescent="0.25">
      <c r="B22" s="19" t="s">
        <v>100</v>
      </c>
      <c r="C22" t="s">
        <v>103</v>
      </c>
      <c r="D22">
        <v>0.16</v>
      </c>
      <c r="E22">
        <v>0.16</v>
      </c>
      <c r="F22">
        <v>0.16</v>
      </c>
      <c r="G22">
        <v>0.16</v>
      </c>
    </row>
    <row r="23" spans="1:8" x14ac:dyDescent="0.25">
      <c r="B23" s="139" t="s">
        <v>104</v>
      </c>
    </row>
    <row r="24" spans="1:8" x14ac:dyDescent="0.25">
      <c r="B24" s="19" t="s">
        <v>105</v>
      </c>
      <c r="C24" t="s">
        <v>103</v>
      </c>
      <c r="D24">
        <v>2.2999999999999998</v>
      </c>
      <c r="E24">
        <v>2.2999999999999998</v>
      </c>
      <c r="F24">
        <v>2.2999999999999998</v>
      </c>
      <c r="G24">
        <v>2.2999999999999998</v>
      </c>
    </row>
    <row r="25" spans="1:8" x14ac:dyDescent="0.25">
      <c r="B25" s="91" t="s">
        <v>106</v>
      </c>
      <c r="C25" t="s">
        <v>103</v>
      </c>
      <c r="D25">
        <v>1.5</v>
      </c>
      <c r="E25">
        <v>1.5</v>
      </c>
      <c r="F25">
        <v>1.5</v>
      </c>
      <c r="G25">
        <v>1.5</v>
      </c>
    </row>
    <row r="28" spans="1:8" x14ac:dyDescent="0.25">
      <c r="A28" t="s">
        <v>93</v>
      </c>
      <c r="B28" t="s">
        <v>94</v>
      </c>
      <c r="C28" t="s">
        <v>25</v>
      </c>
      <c r="D28">
        <v>-2166</v>
      </c>
      <c r="E28">
        <v>-7273</v>
      </c>
      <c r="F28">
        <v>-6494</v>
      </c>
      <c r="G28">
        <v>-1456</v>
      </c>
    </row>
    <row r="29" spans="1:8" x14ac:dyDescent="0.25">
      <c r="B29" t="s">
        <v>95</v>
      </c>
      <c r="C29" t="s">
        <v>25</v>
      </c>
      <c r="D29">
        <v>0</v>
      </c>
      <c r="E29">
        <v>-16</v>
      </c>
      <c r="F29">
        <v>-4</v>
      </c>
      <c r="G29">
        <v>0</v>
      </c>
    </row>
    <row r="30" spans="1:8" x14ac:dyDescent="0.25">
      <c r="A30" t="s">
        <v>109</v>
      </c>
      <c r="B30" t="s">
        <v>94</v>
      </c>
      <c r="C30" t="s">
        <v>25</v>
      </c>
      <c r="D30">
        <v>2188</v>
      </c>
      <c r="E30">
        <v>474</v>
      </c>
      <c r="F30">
        <v>363</v>
      </c>
      <c r="G30">
        <v>2550</v>
      </c>
    </row>
    <row r="31" spans="1:8" x14ac:dyDescent="0.25">
      <c r="B31" t="s">
        <v>95</v>
      </c>
      <c r="C31" t="s">
        <v>25</v>
      </c>
      <c r="D31">
        <v>2671</v>
      </c>
      <c r="E31">
        <v>1182</v>
      </c>
      <c r="F31">
        <v>952</v>
      </c>
      <c r="G31">
        <v>2489</v>
      </c>
    </row>
    <row r="32" spans="1:8" x14ac:dyDescent="0.25">
      <c r="A32" t="s">
        <v>93</v>
      </c>
      <c r="B32" t="s">
        <v>94</v>
      </c>
      <c r="C32" t="s">
        <v>36</v>
      </c>
      <c r="D32" s="144">
        <f t="shared" ref="D32:G33" si="5">D2*D28/100</f>
        <v>-128.44379999999998</v>
      </c>
      <c r="E32" s="144">
        <f t="shared" si="5"/>
        <v>-474.92690000000005</v>
      </c>
      <c r="F32" s="144">
        <f t="shared" si="5"/>
        <v>-666.28440000000001</v>
      </c>
      <c r="G32" s="144">
        <f t="shared" si="5"/>
        <v>-332.84159999999997</v>
      </c>
      <c r="H32" s="144">
        <f t="shared" ref="H32:H33" si="6">SUM(D32:G32)</f>
        <v>-1602.4966999999999</v>
      </c>
    </row>
    <row r="33" spans="1:8" x14ac:dyDescent="0.25">
      <c r="B33" t="s">
        <v>95</v>
      </c>
      <c r="C33" t="s">
        <v>36</v>
      </c>
      <c r="D33" s="144">
        <f t="shared" si="5"/>
        <v>0</v>
      </c>
      <c r="E33" s="144">
        <f t="shared" si="5"/>
        <v>-1.0448</v>
      </c>
      <c r="F33" s="144">
        <f t="shared" si="5"/>
        <v>-0.41039999999999999</v>
      </c>
      <c r="G33" s="144">
        <f t="shared" si="5"/>
        <v>0</v>
      </c>
      <c r="H33" s="144">
        <f t="shared" si="6"/>
        <v>-1.4552</v>
      </c>
    </row>
    <row r="34" spans="1:8" x14ac:dyDescent="0.25">
      <c r="A34" t="s">
        <v>118</v>
      </c>
      <c r="C34" t="s">
        <v>36</v>
      </c>
      <c r="D34" s="143">
        <f>SUM(D32:D33)</f>
        <v>-128.44379999999998</v>
      </c>
      <c r="E34" s="143">
        <f t="shared" ref="E34:H34" si="7">SUM(E32:E33)</f>
        <v>-475.97170000000006</v>
      </c>
      <c r="F34" s="143">
        <f t="shared" si="7"/>
        <v>-666.69479999999999</v>
      </c>
      <c r="G34" s="143">
        <f t="shared" si="7"/>
        <v>-332.84159999999997</v>
      </c>
      <c r="H34" s="143">
        <f t="shared" si="7"/>
        <v>-1603.9519</v>
      </c>
    </row>
    <row r="35" spans="1:8" x14ac:dyDescent="0.25">
      <c r="A35" t="s">
        <v>109</v>
      </c>
      <c r="B35" t="s">
        <v>116</v>
      </c>
      <c r="C35" t="s">
        <v>36</v>
      </c>
      <c r="D35" s="40">
        <f t="shared" ref="D35:G36" si="8">D5*D30/100</f>
        <v>574.13120000000004</v>
      </c>
      <c r="E35" s="40">
        <f t="shared" si="8"/>
        <v>124.3776</v>
      </c>
      <c r="F35" s="40">
        <f t="shared" si="8"/>
        <v>95.251200000000011</v>
      </c>
      <c r="G35" s="40">
        <f t="shared" si="8"/>
        <v>669.12</v>
      </c>
    </row>
    <row r="36" spans="1:8" x14ac:dyDescent="0.25">
      <c r="B36" t="s">
        <v>117</v>
      </c>
      <c r="C36" t="s">
        <v>36</v>
      </c>
      <c r="D36" s="40">
        <f t="shared" si="8"/>
        <v>519.24240000000009</v>
      </c>
      <c r="E36" s="40">
        <f t="shared" si="8"/>
        <v>229.78080000000003</v>
      </c>
      <c r="F36" s="40">
        <f t="shared" si="8"/>
        <v>185.06880000000001</v>
      </c>
      <c r="G36" s="40">
        <f t="shared" si="8"/>
        <v>483.86160000000001</v>
      </c>
    </row>
    <row r="37" spans="1:8" x14ac:dyDescent="0.25">
      <c r="A37" t="s">
        <v>35</v>
      </c>
      <c r="B37" t="s">
        <v>63</v>
      </c>
      <c r="C37" t="s">
        <v>36</v>
      </c>
      <c r="D37" s="40">
        <f>D10*D8/365</f>
        <v>37.726027397260275</v>
      </c>
      <c r="E37" s="40">
        <f>E10*E8/365</f>
        <v>38.145205479452052</v>
      </c>
      <c r="F37" s="40">
        <f>F10*F8/365</f>
        <v>38.564383561643837</v>
      </c>
      <c r="G37" s="40">
        <f>G10*G8/365</f>
        <v>38.564383561643837</v>
      </c>
    </row>
    <row r="38" spans="1:8" x14ac:dyDescent="0.25">
      <c r="A38" t="s">
        <v>108</v>
      </c>
      <c r="B38" t="s">
        <v>63</v>
      </c>
      <c r="C38" t="s">
        <v>36</v>
      </c>
      <c r="D38" s="142">
        <f>SUM(D35:D37)</f>
        <v>1131.0996273972603</v>
      </c>
      <c r="E38" s="142">
        <f>SUM(E35:E37)</f>
        <v>392.30360547945207</v>
      </c>
      <c r="F38" s="142">
        <f t="shared" ref="F38:G38" si="9">SUM(F35:F37)</f>
        <v>318.88438356164386</v>
      </c>
      <c r="G38" s="142">
        <f t="shared" si="9"/>
        <v>1191.5459835616439</v>
      </c>
      <c r="H38" s="142">
        <f t="shared" ref="H38" si="10">SUM(D38:G38)</f>
        <v>3033.8335999999999</v>
      </c>
    </row>
    <row r="39" spans="1:8" x14ac:dyDescent="0.25">
      <c r="A39" t="s">
        <v>109</v>
      </c>
      <c r="B39" t="s">
        <v>113</v>
      </c>
      <c r="C39" t="s">
        <v>36</v>
      </c>
      <c r="D39" s="40">
        <f>D35+D35*D7</f>
        <v>618.33930240000007</v>
      </c>
      <c r="E39" s="40">
        <f>E35+E35*E7</f>
        <v>133.9546752</v>
      </c>
      <c r="F39" s="40">
        <f>F35+F35*F7</f>
        <v>102.58554240000001</v>
      </c>
      <c r="G39" s="40">
        <f>G35+G35*G7</f>
        <v>720.64224000000002</v>
      </c>
    </row>
    <row r="40" spans="1:8" x14ac:dyDescent="0.25">
      <c r="B40" t="s">
        <v>114</v>
      </c>
      <c r="C40" t="s">
        <v>36</v>
      </c>
      <c r="D40" s="40">
        <f>D36+D36*D7</f>
        <v>559.22406480000006</v>
      </c>
      <c r="E40" s="40">
        <f>E36+E36*E7</f>
        <v>247.47392160000004</v>
      </c>
      <c r="F40" s="40">
        <f>F36+F36*F7</f>
        <v>199.31909760000002</v>
      </c>
      <c r="G40" s="40">
        <f>G36+G36*G7</f>
        <v>521.11894319999999</v>
      </c>
    </row>
    <row r="41" spans="1:8" x14ac:dyDescent="0.25">
      <c r="A41" t="s">
        <v>35</v>
      </c>
      <c r="B41" t="s">
        <v>115</v>
      </c>
      <c r="C41" t="s">
        <v>36</v>
      </c>
      <c r="D41" s="40">
        <f>D37+D37*D7</f>
        <v>40.630931506849315</v>
      </c>
      <c r="E41" s="40">
        <f>E37+E37*E7</f>
        <v>41.082386301369858</v>
      </c>
      <c r="F41" s="40">
        <f>F37+F37*F7</f>
        <v>41.533841095890409</v>
      </c>
      <c r="G41" s="40">
        <f>G37+G37*G7</f>
        <v>41.533841095890409</v>
      </c>
    </row>
    <row r="42" spans="1:8" x14ac:dyDescent="0.25">
      <c r="A42" t="s">
        <v>108</v>
      </c>
      <c r="B42" t="s">
        <v>115</v>
      </c>
      <c r="C42" t="s">
        <v>36</v>
      </c>
      <c r="D42" s="142">
        <f>SUM(D39:D41)</f>
        <v>1218.1942987068494</v>
      </c>
      <c r="E42" s="142">
        <f t="shared" ref="E42:G42" si="11">SUM(E39:E41)</f>
        <v>422.5109831013699</v>
      </c>
      <c r="F42" s="142">
        <f t="shared" si="11"/>
        <v>343.43848109589044</v>
      </c>
      <c r="G42" s="142">
        <f t="shared" si="11"/>
        <v>1283.2950242958905</v>
      </c>
      <c r="H42" s="142">
        <f>SUM(D42:G42)</f>
        <v>3267.4387872000002</v>
      </c>
    </row>
    <row r="43" spans="1:8" x14ac:dyDescent="0.25">
      <c r="A43" t="s">
        <v>112</v>
      </c>
      <c r="B43" t="s">
        <v>115</v>
      </c>
      <c r="C43" t="s">
        <v>36</v>
      </c>
      <c r="D43" s="143">
        <f>D42+D32+D33</f>
        <v>1089.7504987068494</v>
      </c>
      <c r="E43" s="143">
        <f t="shared" ref="E43:G43" si="12">E42+E32+E33</f>
        <v>-53.460716898630146</v>
      </c>
      <c r="F43" s="143">
        <f t="shared" si="12"/>
        <v>-323.25631890410955</v>
      </c>
      <c r="G43" s="143">
        <f t="shared" si="12"/>
        <v>950.4534242958905</v>
      </c>
      <c r="H43" s="143">
        <f>SUM(D43:G43)</f>
        <v>1663.4868872000002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Q382"/>
  <sheetViews>
    <sheetView tabSelected="1" topLeftCell="T1" zoomScaleNormal="100" workbookViewId="0">
      <selection activeCell="BC14" sqref="BC14"/>
    </sheetView>
  </sheetViews>
  <sheetFormatPr defaultRowHeight="15" x14ac:dyDescent="0.25"/>
  <cols>
    <col min="1" max="1" width="12.28515625" customWidth="1"/>
    <col min="2" max="2" width="8.5703125" customWidth="1"/>
    <col min="13" max="13" width="9.28515625" customWidth="1"/>
    <col min="14" max="15" width="11.7109375" bestFit="1" customWidth="1"/>
    <col min="16" max="16" width="9.28515625" bestFit="1" customWidth="1"/>
    <col min="17" max="18" width="11.7109375" bestFit="1" customWidth="1"/>
    <col min="19" max="19" width="9.28515625" bestFit="1" customWidth="1"/>
    <col min="20" max="20" width="11.7109375" bestFit="1" customWidth="1"/>
    <col min="21" max="21" width="10" customWidth="1"/>
    <col min="23" max="23" width="10" bestFit="1" customWidth="1"/>
    <col min="24" max="25" width="13" customWidth="1"/>
    <col min="28" max="28" width="9.5703125" style="2" customWidth="1"/>
    <col min="29" max="29" width="10" style="2" customWidth="1"/>
    <col min="30" max="30" width="9.85546875" style="2" customWidth="1"/>
    <col min="31" max="34" width="8.42578125" style="2" customWidth="1"/>
    <col min="35" max="35" width="9.140625" style="2" customWidth="1"/>
    <col min="36" max="36" width="9.5703125" style="2" customWidth="1"/>
    <col min="37" max="37" width="9.140625" style="2" customWidth="1"/>
    <col min="38" max="39" width="8.42578125" style="2" customWidth="1"/>
    <col min="42" max="42" width="9.5703125" bestFit="1" customWidth="1"/>
    <col min="43" max="43" width="8" customWidth="1"/>
    <col min="44" max="44" width="8.5703125" customWidth="1"/>
    <col min="47" max="47" width="4.28515625" customWidth="1"/>
    <col min="50" max="50" width="9" customWidth="1"/>
    <col min="51" max="51" width="8.140625" customWidth="1"/>
  </cols>
  <sheetData>
    <row r="1" spans="1:53" x14ac:dyDescent="0.25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6" t="s">
        <v>10</v>
      </c>
      <c r="L1" s="16" t="s">
        <v>11</v>
      </c>
      <c r="M1" s="16" t="s">
        <v>12</v>
      </c>
      <c r="N1" s="16" t="s">
        <v>13</v>
      </c>
      <c r="O1" s="16" t="s">
        <v>14</v>
      </c>
      <c r="P1" s="16" t="s">
        <v>15</v>
      </c>
      <c r="Q1" s="16" t="s">
        <v>16</v>
      </c>
      <c r="R1" s="16" t="s">
        <v>17</v>
      </c>
      <c r="S1" s="16" t="s">
        <v>18</v>
      </c>
      <c r="T1" s="16" t="s">
        <v>19</v>
      </c>
      <c r="U1" s="16" t="s">
        <v>20</v>
      </c>
      <c r="V1" s="26" t="s">
        <v>34</v>
      </c>
      <c r="W1" s="26" t="s">
        <v>35</v>
      </c>
      <c r="X1" s="26" t="s">
        <v>38</v>
      </c>
      <c r="Y1" s="26" t="s">
        <v>39</v>
      </c>
      <c r="Z1" s="26" t="s">
        <v>41</v>
      </c>
      <c r="AA1" s="26" t="s">
        <v>39</v>
      </c>
      <c r="AB1" s="35" t="s">
        <v>42</v>
      </c>
      <c r="AC1" s="35" t="s">
        <v>44</v>
      </c>
      <c r="AD1" s="35" t="s">
        <v>45</v>
      </c>
      <c r="AE1" s="35" t="s">
        <v>24</v>
      </c>
      <c r="AF1" s="35"/>
      <c r="AG1" s="35" t="s">
        <v>44</v>
      </c>
      <c r="AH1" s="35" t="s">
        <v>45</v>
      </c>
      <c r="AI1" s="35" t="s">
        <v>43</v>
      </c>
      <c r="AJ1" s="35" t="s">
        <v>44</v>
      </c>
      <c r="AK1" s="35" t="s">
        <v>45</v>
      </c>
      <c r="AL1" s="35" t="s">
        <v>24</v>
      </c>
      <c r="AM1" s="35"/>
      <c r="AN1" s="35" t="s">
        <v>44</v>
      </c>
      <c r="AO1" s="35" t="s">
        <v>45</v>
      </c>
      <c r="AP1" s="35" t="s">
        <v>24</v>
      </c>
      <c r="AQ1" s="35" t="s">
        <v>91</v>
      </c>
      <c r="AR1" s="35" t="s">
        <v>92</v>
      </c>
      <c r="AS1" s="35" t="s">
        <v>91</v>
      </c>
      <c r="AT1" s="35" t="s">
        <v>91</v>
      </c>
      <c r="AX1" s="19"/>
      <c r="AY1" s="19"/>
      <c r="AZ1" s="19" t="s">
        <v>26</v>
      </c>
      <c r="BA1" s="19" t="s">
        <v>27</v>
      </c>
    </row>
    <row r="2" spans="1:53" x14ac:dyDescent="0.25">
      <c r="A2" s="17">
        <v>2022</v>
      </c>
      <c r="B2" s="18">
        <f>SUM(B4:B15)</f>
        <v>359.85545000000002</v>
      </c>
      <c r="C2" s="18">
        <f t="shared" ref="C2:L2" si="0">SUM(C4:C15)</f>
        <v>825.80557959999987</v>
      </c>
      <c r="D2" s="18">
        <f>SUM(D4:D15)</f>
        <v>471.9851208</v>
      </c>
      <c r="E2" s="18">
        <f>SUM(E4:E15)</f>
        <v>403.72680320000001</v>
      </c>
      <c r="F2" s="18">
        <f>SUM(F4:F15)</f>
        <v>875.71192399999995</v>
      </c>
      <c r="G2" s="18">
        <f t="shared" si="0"/>
        <v>0</v>
      </c>
      <c r="H2" s="18">
        <f t="shared" si="0"/>
        <v>515.85647399999993</v>
      </c>
      <c r="I2" s="18">
        <f t="shared" si="0"/>
        <v>515.85647399999993</v>
      </c>
      <c r="J2" s="18">
        <f t="shared" si="0"/>
        <v>3.8880000000000002E-4</v>
      </c>
      <c r="K2" s="18">
        <f t="shared" si="0"/>
        <v>309.94871679999994</v>
      </c>
      <c r="L2" s="18">
        <f t="shared" si="0"/>
        <v>309.94910559999994</v>
      </c>
      <c r="M2" s="18">
        <f>SUM(M4:M15)</f>
        <v>2427.9070000000002</v>
      </c>
      <c r="N2" s="18">
        <f t="shared" ref="N2:AO2" si="1">SUM(N4:N15)</f>
        <v>1538.5930000000001</v>
      </c>
      <c r="O2" s="18">
        <f t="shared" si="1"/>
        <v>3966.5</v>
      </c>
      <c r="P2" s="18">
        <f t="shared" si="1"/>
        <v>0</v>
      </c>
      <c r="Q2" s="18">
        <f t="shared" si="1"/>
        <v>2256.59</v>
      </c>
      <c r="R2" s="18">
        <f t="shared" si="1"/>
        <v>2256.59</v>
      </c>
      <c r="S2" s="18">
        <f t="shared" si="1"/>
        <v>2E-3</v>
      </c>
      <c r="T2" s="18">
        <f t="shared" si="1"/>
        <v>1181.2069999999999</v>
      </c>
      <c r="U2" s="18">
        <f t="shared" si="1"/>
        <v>1181.2090000000001</v>
      </c>
      <c r="V2" s="18">
        <f t="shared" si="1"/>
        <v>365</v>
      </c>
      <c r="W2" s="18">
        <f t="shared" si="1"/>
        <v>152.99999999999997</v>
      </c>
      <c r="X2" s="18">
        <f t="shared" si="1"/>
        <v>512.85545000000002</v>
      </c>
      <c r="Y2" s="33">
        <f t="shared" si="1"/>
        <v>552.34531964999996</v>
      </c>
      <c r="Z2" s="18">
        <f t="shared" si="1"/>
        <v>825.80557959999987</v>
      </c>
      <c r="AA2" s="33">
        <f t="shared" si="1"/>
        <v>849.67166073119984</v>
      </c>
      <c r="AB2" s="42">
        <f t="shared" si="1"/>
        <v>2472.5568000000003</v>
      </c>
      <c r="AC2" s="2">
        <f t="shared" si="1"/>
        <v>1423.3701100000001</v>
      </c>
      <c r="AD2" s="2">
        <f t="shared" si="1"/>
        <v>1049.18669</v>
      </c>
      <c r="AE2" s="41">
        <f t="shared" si="1"/>
        <v>577.45420939999997</v>
      </c>
      <c r="AF2" s="46">
        <f t="shared" si="1"/>
        <v>621.91818352379994</v>
      </c>
      <c r="AG2" s="40">
        <f t="shared" si="1"/>
        <v>373.49231686399997</v>
      </c>
      <c r="AH2" s="40">
        <f t="shared" si="1"/>
        <v>203.96189253599999</v>
      </c>
      <c r="AI2" s="42">
        <f t="shared" si="1"/>
        <v>1530.0159900000003</v>
      </c>
      <c r="AJ2" s="2">
        <f t="shared" si="1"/>
        <v>409.23309999999992</v>
      </c>
      <c r="AK2" s="2">
        <f t="shared" si="1"/>
        <v>1120.78289</v>
      </c>
      <c r="AL2" s="41">
        <f>SUM(AL4:AL15)</f>
        <v>325.26295925600004</v>
      </c>
      <c r="AM2" s="46">
        <f t="shared" si="1"/>
        <v>350.30820711871201</v>
      </c>
      <c r="AN2" s="40">
        <f t="shared" si="1"/>
        <v>107.38276544000001</v>
      </c>
      <c r="AO2" s="40">
        <f t="shared" si="1"/>
        <v>217.88019381600003</v>
      </c>
      <c r="AP2" s="79">
        <f>SUM(AP4:AP15)</f>
        <v>4940</v>
      </c>
      <c r="AQ2" t="e">
        <f>AVERAGE(AQ4:AQ15)</f>
        <v>#DIV/0!</v>
      </c>
      <c r="AR2">
        <f>SUM(AR4:AR15)/60</f>
        <v>108.23333333333333</v>
      </c>
      <c r="AS2" s="138" t="e">
        <f>AVERAGE(AS4:AS15)</f>
        <v>#DIV/0!</v>
      </c>
      <c r="AT2" s="138" t="e">
        <f>AVERAGE(AT4:AT15)</f>
        <v>#DIV/0!</v>
      </c>
      <c r="AX2" s="19"/>
      <c r="AY2" s="19"/>
      <c r="AZ2" s="19" t="s">
        <v>28</v>
      </c>
      <c r="BA2" s="19" t="s">
        <v>28</v>
      </c>
    </row>
    <row r="3" spans="1:53" x14ac:dyDescent="0.25">
      <c r="A3" s="16"/>
      <c r="B3" s="16" t="s">
        <v>22</v>
      </c>
      <c r="C3" s="16" t="s">
        <v>22</v>
      </c>
      <c r="D3" s="16" t="s">
        <v>22</v>
      </c>
      <c r="E3" s="16" t="s">
        <v>22</v>
      </c>
      <c r="F3" s="16" t="s">
        <v>22</v>
      </c>
      <c r="G3" s="16" t="s">
        <v>22</v>
      </c>
      <c r="H3" s="16" t="s">
        <v>22</v>
      </c>
      <c r="I3" s="16" t="s">
        <v>22</v>
      </c>
      <c r="J3" s="16" t="s">
        <v>22</v>
      </c>
      <c r="K3" s="16" t="s">
        <v>22</v>
      </c>
      <c r="L3" s="16" t="s">
        <v>22</v>
      </c>
      <c r="M3" s="16" t="s">
        <v>25</v>
      </c>
      <c r="N3" s="16" t="s">
        <v>25</v>
      </c>
      <c r="O3" s="16" t="s">
        <v>25</v>
      </c>
      <c r="P3" s="16" t="s">
        <v>25</v>
      </c>
      <c r="Q3" s="16" t="s">
        <v>25</v>
      </c>
      <c r="R3" s="16" t="s">
        <v>25</v>
      </c>
      <c r="S3" s="16" t="s">
        <v>25</v>
      </c>
      <c r="T3" s="16" t="s">
        <v>25</v>
      </c>
      <c r="U3" s="16" t="s">
        <v>25</v>
      </c>
      <c r="V3" s="28" t="s">
        <v>37</v>
      </c>
      <c r="W3" s="27" t="s">
        <v>36</v>
      </c>
      <c r="X3" s="27" t="s">
        <v>36</v>
      </c>
      <c r="Y3" s="27" t="s">
        <v>36</v>
      </c>
      <c r="Z3" s="27" t="s">
        <v>36</v>
      </c>
      <c r="AA3" s="27" t="s">
        <v>36</v>
      </c>
      <c r="AB3" s="36" t="s">
        <v>25</v>
      </c>
      <c r="AC3" s="36" t="s">
        <v>25</v>
      </c>
      <c r="AD3" s="36" t="s">
        <v>25</v>
      </c>
      <c r="AE3" s="36" t="s">
        <v>36</v>
      </c>
      <c r="AF3" s="36"/>
      <c r="AG3" s="36" t="s">
        <v>36</v>
      </c>
      <c r="AH3" s="36" t="s">
        <v>36</v>
      </c>
      <c r="AI3" s="36" t="s">
        <v>25</v>
      </c>
      <c r="AJ3" s="36" t="s">
        <v>25</v>
      </c>
      <c r="AK3" s="36" t="s">
        <v>25</v>
      </c>
      <c r="AL3" s="36" t="s">
        <v>36</v>
      </c>
      <c r="AM3" s="36"/>
      <c r="AN3" s="36" t="s">
        <v>36</v>
      </c>
      <c r="AO3" s="36" t="s">
        <v>36</v>
      </c>
      <c r="AP3" s="35" t="s">
        <v>64</v>
      </c>
      <c r="AQ3" s="35" t="s">
        <v>64</v>
      </c>
      <c r="AR3" s="35" t="s">
        <v>88</v>
      </c>
      <c r="AS3" s="35" t="s">
        <v>89</v>
      </c>
      <c r="AT3" s="35" t="s">
        <v>90</v>
      </c>
      <c r="AX3" s="19" t="s">
        <v>29</v>
      </c>
      <c r="AY3" s="20" t="s">
        <v>30</v>
      </c>
      <c r="AZ3" s="21">
        <v>26.24</v>
      </c>
      <c r="BA3" s="22">
        <v>22.86</v>
      </c>
    </row>
    <row r="4" spans="1:53" x14ac:dyDescent="0.25">
      <c r="A4" s="6">
        <v>44562</v>
      </c>
      <c r="B4" s="7">
        <f t="shared" ref="B4:L4" si="2">SUM(B17:B47)</f>
        <v>314.03883479999996</v>
      </c>
      <c r="C4" s="7">
        <f t="shared" si="2"/>
        <v>208.57121959999995</v>
      </c>
      <c r="D4" s="15">
        <f t="shared" si="2"/>
        <v>211.35012479999995</v>
      </c>
      <c r="E4" s="15">
        <f t="shared" si="2"/>
        <v>202.88820479999998</v>
      </c>
      <c r="F4" s="7">
        <f t="shared" si="2"/>
        <v>414.23832959999993</v>
      </c>
      <c r="G4" s="15">
        <f t="shared" si="2"/>
        <v>0</v>
      </c>
      <c r="H4" s="15">
        <f t="shared" si="2"/>
        <v>100.19949479999998</v>
      </c>
      <c r="I4" s="7">
        <f t="shared" si="2"/>
        <v>100.19949479999998</v>
      </c>
      <c r="J4" s="15">
        <f t="shared" si="2"/>
        <v>0</v>
      </c>
      <c r="K4" s="15">
        <f t="shared" si="2"/>
        <v>108.37172479999998</v>
      </c>
      <c r="L4" s="7">
        <f t="shared" si="2"/>
        <v>108.37172479999998</v>
      </c>
      <c r="M4" s="8">
        <f>SUM(M17:M47)/1000</f>
        <v>1087.192</v>
      </c>
      <c r="N4" s="8">
        <f t="shared" ref="N4:U4" si="3">SUM(N17:N47)/1000</f>
        <v>773.202</v>
      </c>
      <c r="O4" s="9">
        <f>SUM(O17:O47)/1000</f>
        <v>1860.394</v>
      </c>
      <c r="P4" s="8">
        <f t="shared" si="3"/>
        <v>0</v>
      </c>
      <c r="Q4" s="8">
        <f t="shared" si="3"/>
        <v>438.31799999999998</v>
      </c>
      <c r="R4" s="9">
        <f t="shared" si="3"/>
        <v>438.31799999999998</v>
      </c>
      <c r="S4" s="8">
        <f t="shared" si="3"/>
        <v>0</v>
      </c>
      <c r="T4" s="8">
        <f t="shared" si="3"/>
        <v>413.00200000000001</v>
      </c>
      <c r="U4" s="9">
        <f t="shared" si="3"/>
        <v>413.00200000000001</v>
      </c>
      <c r="V4" s="29">
        <f>DAY(DATE(2021,2,1)-1)</f>
        <v>31</v>
      </c>
      <c r="W4" s="29">
        <f t="shared" ref="W4:W15" si="4">V4*153/365</f>
        <v>12.994520547945205</v>
      </c>
      <c r="X4" s="29">
        <f t="shared" ref="X4:X15" si="5">F4-I4+W4</f>
        <v>327.03335534794519</v>
      </c>
      <c r="Y4" s="34">
        <f t="shared" ref="Y4:Y15" si="6">X4+X4*$AZ$5</f>
        <v>352.21492370973698</v>
      </c>
      <c r="Z4" s="29">
        <f t="shared" ref="Z4:Z15" si="7">I4+L4</f>
        <v>208.57121959999995</v>
      </c>
      <c r="AA4" s="34">
        <f t="shared" ref="AA4:AA15" si="8">I4+L4+L4*$AZ$5</f>
        <v>216.91584240959995</v>
      </c>
      <c r="AB4" s="42">
        <f>SUM(AB17:AB47)</f>
        <v>1121.7290000000003</v>
      </c>
      <c r="AC4" s="2">
        <f>SUM(AC17:AC47)</f>
        <v>651.35469999999998</v>
      </c>
      <c r="AD4" s="2">
        <f>SUM(AD17:AD47)</f>
        <v>470.37430000000006</v>
      </c>
      <c r="AE4" s="41">
        <f t="shared" ref="AE4:AE15" si="9">AG4+AH4</f>
        <v>262.35623719999995</v>
      </c>
      <c r="AF4" s="46">
        <f t="shared" ref="AF4:AF15" si="10">AE4+AE4*$AZ$5</f>
        <v>282.55766746439997</v>
      </c>
      <c r="AG4" s="40">
        <f>SUM(AG17:AG47)</f>
        <v>170.91547327999996</v>
      </c>
      <c r="AH4" s="40">
        <f>SUM(AH17:AH47)</f>
        <v>91.440763919999995</v>
      </c>
      <c r="AI4" s="42">
        <f t="shared" ref="AI4:AO4" si="11">SUM(AI17:AI47)</f>
        <v>678.41550000000018</v>
      </c>
      <c r="AJ4" s="2">
        <f t="shared" si="11"/>
        <v>148.65529999999998</v>
      </c>
      <c r="AK4" s="2">
        <f t="shared" si="11"/>
        <v>529.76019999999994</v>
      </c>
      <c r="AL4" s="41">
        <f>AN4+AO4</f>
        <v>141.9925336</v>
      </c>
      <c r="AM4" s="46">
        <f t="shared" ref="AM4:AM15" si="12">AL4+AL4*$AZ$5</f>
        <v>152.92595868719999</v>
      </c>
      <c r="AN4" s="40">
        <f t="shared" si="11"/>
        <v>39.007150719999999</v>
      </c>
      <c r="AO4" s="40">
        <f t="shared" si="11"/>
        <v>102.98538288000002</v>
      </c>
      <c r="AP4" s="79">
        <f>SUM(AQ17:AQ47)</f>
        <v>2117</v>
      </c>
      <c r="AQ4" s="79">
        <f>AVERAGE(AQ17:AQ47)</f>
        <v>68.290322580645167</v>
      </c>
      <c r="AR4">
        <f>SUM(AR17:AR47)</f>
        <v>6494</v>
      </c>
      <c r="AS4" s="138">
        <f>AVERAGE(AS17:AS47)</f>
        <v>2.0354838709677421</v>
      </c>
      <c r="AT4" s="138">
        <f>AVERAGE(AT17:AT47)</f>
        <v>10.72258064516129</v>
      </c>
      <c r="AX4" s="19" t="s">
        <v>31</v>
      </c>
      <c r="AY4" s="20" t="s">
        <v>32</v>
      </c>
      <c r="AZ4" s="21">
        <v>19.440000000000001</v>
      </c>
      <c r="BA4" s="22">
        <v>22.86</v>
      </c>
    </row>
    <row r="5" spans="1:53" x14ac:dyDescent="0.25">
      <c r="A5" s="6">
        <v>44593</v>
      </c>
      <c r="B5" s="7">
        <f>SUM(B48:B75)</f>
        <v>106.154419</v>
      </c>
      <c r="C5" s="7">
        <f t="shared" ref="C5:L5" si="13">SUM(C48:C75)</f>
        <v>300.2686602</v>
      </c>
      <c r="D5" s="15">
        <f t="shared" si="13"/>
        <v>165.07884240000001</v>
      </c>
      <c r="E5" s="15">
        <f t="shared" si="13"/>
        <v>141.24939520000001</v>
      </c>
      <c r="F5" s="7">
        <f t="shared" si="13"/>
        <v>306.32823759999997</v>
      </c>
      <c r="G5" s="15">
        <f t="shared" si="13"/>
        <v>0</v>
      </c>
      <c r="H5" s="15">
        <f t="shared" si="13"/>
        <v>200.1738186</v>
      </c>
      <c r="I5" s="7">
        <f t="shared" si="13"/>
        <v>200.1738186</v>
      </c>
      <c r="J5" s="15">
        <f t="shared" si="13"/>
        <v>0</v>
      </c>
      <c r="K5" s="15">
        <f t="shared" si="13"/>
        <v>100.09484159999997</v>
      </c>
      <c r="L5" s="7">
        <f t="shared" si="13"/>
        <v>100.09484159999997</v>
      </c>
      <c r="M5" s="8">
        <f>SUM(M48:M75)/1000</f>
        <v>849.17100000000005</v>
      </c>
      <c r="N5" s="8">
        <f t="shared" ref="N5:U5" si="14">SUM(N48:N75)/1000</f>
        <v>538.298</v>
      </c>
      <c r="O5" s="9">
        <f>SUM(O48:O75)/1000</f>
        <v>1387.4690000000001</v>
      </c>
      <c r="P5" s="8">
        <f t="shared" si="14"/>
        <v>0</v>
      </c>
      <c r="Q5" s="8">
        <f t="shared" si="14"/>
        <v>875.65099999999995</v>
      </c>
      <c r="R5" s="9">
        <f t="shared" si="14"/>
        <v>875.65099999999995</v>
      </c>
      <c r="S5" s="8">
        <f t="shared" si="14"/>
        <v>0</v>
      </c>
      <c r="T5" s="8">
        <f t="shared" si="14"/>
        <v>381.459</v>
      </c>
      <c r="U5" s="9">
        <f t="shared" si="14"/>
        <v>381.459</v>
      </c>
      <c r="V5" s="29">
        <f>DAY(DATE(2021,3,1)-1)</f>
        <v>28</v>
      </c>
      <c r="W5" s="29">
        <f t="shared" si="4"/>
        <v>11.736986301369862</v>
      </c>
      <c r="X5" s="29">
        <f t="shared" si="5"/>
        <v>117.89140530136983</v>
      </c>
      <c r="Y5" s="34">
        <f t="shared" si="6"/>
        <v>126.9690435095753</v>
      </c>
      <c r="Z5" s="29">
        <f t="shared" si="7"/>
        <v>300.2686602</v>
      </c>
      <c r="AA5" s="34">
        <f t="shared" si="8"/>
        <v>307.97596300319998</v>
      </c>
      <c r="AB5" s="42">
        <f>SUM(AB48:AB75)</f>
        <v>857.56579999999997</v>
      </c>
      <c r="AC5" s="44">
        <f>SUM(AC48:AC75)</f>
        <v>508.42280000000005</v>
      </c>
      <c r="AD5" s="44">
        <f t="shared" ref="AD5:AO5" si="15">SUM(AD48:AD75)</f>
        <v>349.14299999999997</v>
      </c>
      <c r="AE5" s="41">
        <f t="shared" si="9"/>
        <v>201.28354192</v>
      </c>
      <c r="AF5" s="46">
        <f t="shared" si="10"/>
        <v>216.78237464784002</v>
      </c>
      <c r="AG5" s="45">
        <f t="shared" si="15"/>
        <v>133.41014272000001</v>
      </c>
      <c r="AH5" s="45">
        <f t="shared" si="15"/>
        <v>67.873399199999994</v>
      </c>
      <c r="AI5" s="42">
        <f>SUM(AI48:AI75)</f>
        <v>401.37259999999992</v>
      </c>
      <c r="AJ5" s="44">
        <f t="shared" si="15"/>
        <v>70.993799999999993</v>
      </c>
      <c r="AK5" s="44">
        <f t="shared" si="15"/>
        <v>330.37879999999996</v>
      </c>
      <c r="AL5" s="41">
        <f>AN5+AO5</f>
        <v>82.854411840000012</v>
      </c>
      <c r="AM5" s="46">
        <f t="shared" si="12"/>
        <v>89.234201551680016</v>
      </c>
      <c r="AN5" s="45">
        <f t="shared" si="15"/>
        <v>18.628773120000002</v>
      </c>
      <c r="AO5" s="45">
        <f t="shared" si="15"/>
        <v>64.225638720000006</v>
      </c>
      <c r="AP5" s="81">
        <f>AP75-AP48</f>
        <v>1517</v>
      </c>
      <c r="AQ5" s="79" t="e">
        <f>AVERAGE(AQ48:AQ75)</f>
        <v>#DIV/0!</v>
      </c>
      <c r="AR5" s="79">
        <f>SUM(AR48:AR75)</f>
        <v>0</v>
      </c>
      <c r="AS5" s="79" t="e">
        <f>AVERAGE(AS48:AS75)</f>
        <v>#DIV/0!</v>
      </c>
      <c r="AT5" s="79" t="e">
        <f>AVERAGE(AT48:AT75)</f>
        <v>#DIV/0!</v>
      </c>
      <c r="AX5" s="19" t="s">
        <v>33</v>
      </c>
      <c r="AY5" s="19"/>
      <c r="AZ5" s="23">
        <v>7.6999999999999999E-2</v>
      </c>
      <c r="BA5" s="19"/>
    </row>
    <row r="6" spans="1:53" x14ac:dyDescent="0.25">
      <c r="A6" s="6">
        <v>44621</v>
      </c>
      <c r="B6" s="7">
        <f>SUM(B76:B106)</f>
        <v>-60.337803799999989</v>
      </c>
      <c r="C6" s="7">
        <f t="shared" ref="C6:L6" si="16">SUM(C76:C106)</f>
        <v>316.96569979999992</v>
      </c>
      <c r="D6" s="15">
        <f t="shared" si="16"/>
        <v>95.556153600000002</v>
      </c>
      <c r="E6" s="15">
        <f t="shared" si="16"/>
        <v>59.5892032</v>
      </c>
      <c r="F6" s="7">
        <f t="shared" si="16"/>
        <v>155.1453568</v>
      </c>
      <c r="G6" s="15">
        <f t="shared" si="16"/>
        <v>0</v>
      </c>
      <c r="H6" s="15">
        <f t="shared" si="16"/>
        <v>215.48316059999996</v>
      </c>
      <c r="I6" s="7">
        <f t="shared" si="16"/>
        <v>215.48316059999996</v>
      </c>
      <c r="J6" s="15">
        <f t="shared" si="16"/>
        <v>3.8880000000000002E-4</v>
      </c>
      <c r="K6" s="15">
        <f t="shared" si="16"/>
        <v>101.48215039999998</v>
      </c>
      <c r="L6" s="7">
        <f t="shared" si="16"/>
        <v>101.48253919999998</v>
      </c>
      <c r="M6" s="8">
        <f>SUM(M76:M106)/1000</f>
        <v>491.54399999999998</v>
      </c>
      <c r="N6" s="8">
        <f t="shared" ref="N6:U6" si="17">SUM(N76:N106)/1000</f>
        <v>227.09299999999999</v>
      </c>
      <c r="O6" s="9">
        <f t="shared" si="17"/>
        <v>718.63699999999994</v>
      </c>
      <c r="P6" s="8">
        <f t="shared" si="17"/>
        <v>0</v>
      </c>
      <c r="Q6" s="8">
        <f t="shared" si="17"/>
        <v>942.62099999999998</v>
      </c>
      <c r="R6" s="9">
        <f t="shared" si="17"/>
        <v>942.62099999999998</v>
      </c>
      <c r="S6" s="8">
        <f t="shared" si="17"/>
        <v>2E-3</v>
      </c>
      <c r="T6" s="8">
        <f t="shared" si="17"/>
        <v>386.74599999999998</v>
      </c>
      <c r="U6" s="9">
        <f t="shared" si="17"/>
        <v>386.74799999999999</v>
      </c>
      <c r="V6" s="29">
        <f>DAY(DATE(2021,4,1)-1)</f>
        <v>31</v>
      </c>
      <c r="W6" s="29">
        <f t="shared" si="4"/>
        <v>12.994520547945205</v>
      </c>
      <c r="X6" s="29">
        <f t="shared" si="5"/>
        <v>-47.343283252054754</v>
      </c>
      <c r="Y6" s="34">
        <f t="shared" si="6"/>
        <v>-50.98871606246297</v>
      </c>
      <c r="Z6" s="29">
        <f t="shared" si="7"/>
        <v>316.96569979999992</v>
      </c>
      <c r="AA6" s="34">
        <f t="shared" si="8"/>
        <v>324.77985531839994</v>
      </c>
      <c r="AB6" s="42">
        <f t="shared" ref="AB6:AH6" si="18">SUM(AB76:AB106)</f>
        <v>493.262</v>
      </c>
      <c r="AC6" s="44">
        <f>SUM(AC76:AC106)</f>
        <v>263.59260999999998</v>
      </c>
      <c r="AD6" s="44">
        <f t="shared" si="18"/>
        <v>229.66938999999999</v>
      </c>
      <c r="AE6" s="41">
        <f t="shared" si="9"/>
        <v>113.81443028</v>
      </c>
      <c r="AF6" s="46">
        <f t="shared" si="10"/>
        <v>122.57814141156</v>
      </c>
      <c r="AG6" s="44">
        <f t="shared" si="18"/>
        <v>69.166700863999992</v>
      </c>
      <c r="AH6" s="44">
        <f t="shared" si="18"/>
        <v>44.647729416000004</v>
      </c>
      <c r="AI6" s="42">
        <f>SUM(AI76:AI106)</f>
        <v>450.22789000000006</v>
      </c>
      <c r="AJ6" s="44">
        <f>SUM(AJ76:AJ106)</f>
        <v>189.58399999999997</v>
      </c>
      <c r="AK6" s="44">
        <f>SUM(AK76:AK106)</f>
        <v>260.64389</v>
      </c>
      <c r="AL6" s="41">
        <f t="shared" ref="AL4:AL15" si="19">AN6+AO6</f>
        <v>100.416013816</v>
      </c>
      <c r="AM6" s="46">
        <f t="shared" si="12"/>
        <v>108.14804687983201</v>
      </c>
      <c r="AN6" s="44">
        <f>SUM(AN76:AN106)</f>
        <v>49.746841600000003</v>
      </c>
      <c r="AO6" s="44">
        <f>SUM(AO76:AO106)</f>
        <v>50.669172216</v>
      </c>
      <c r="AP6" s="81">
        <f>AP106-AP75</f>
        <v>1306</v>
      </c>
      <c r="AQ6" s="79" t="e">
        <f>AVERAGE(AQ76:AQ106)</f>
        <v>#DIV/0!</v>
      </c>
      <c r="AR6" s="79">
        <f>SUM(AR76:AR106)</f>
        <v>0</v>
      </c>
      <c r="AS6" s="79" t="e">
        <f>AVERAGE(AS76:AS106)</f>
        <v>#DIV/0!</v>
      </c>
      <c r="AT6" s="79" t="e">
        <f>AVERAGE(AT76:AT106)</f>
        <v>#DIV/0!</v>
      </c>
      <c r="AX6" s="19" t="s">
        <v>35</v>
      </c>
      <c r="AY6" s="19" t="s">
        <v>40</v>
      </c>
      <c r="AZ6" s="31">
        <v>154.72999999999999</v>
      </c>
      <c r="BA6" s="19"/>
    </row>
    <row r="7" spans="1:53" x14ac:dyDescent="0.25">
      <c r="A7" s="6">
        <v>44652</v>
      </c>
      <c r="B7" s="7">
        <f>SUM(B107:B136)</f>
        <v>0</v>
      </c>
      <c r="C7" s="7">
        <f t="shared" ref="C7:L7" si="20">SUM(C107:C136)</f>
        <v>0</v>
      </c>
      <c r="D7" s="15">
        <f t="shared" si="20"/>
        <v>0</v>
      </c>
      <c r="E7" s="15">
        <f t="shared" si="20"/>
        <v>0</v>
      </c>
      <c r="F7" s="7">
        <f t="shared" si="20"/>
        <v>0</v>
      </c>
      <c r="G7" s="15">
        <f t="shared" si="20"/>
        <v>0</v>
      </c>
      <c r="H7" s="15">
        <f t="shared" si="20"/>
        <v>0</v>
      </c>
      <c r="I7" s="7">
        <f t="shared" si="20"/>
        <v>0</v>
      </c>
      <c r="J7" s="15">
        <f t="shared" si="20"/>
        <v>0</v>
      </c>
      <c r="K7" s="15">
        <f t="shared" si="20"/>
        <v>0</v>
      </c>
      <c r="L7" s="7">
        <f t="shared" si="20"/>
        <v>0</v>
      </c>
      <c r="M7" s="47">
        <f t="shared" ref="M7:U7" si="21">SUM(M107:M136)/1000</f>
        <v>0</v>
      </c>
      <c r="N7" s="47">
        <f t="shared" si="21"/>
        <v>0</v>
      </c>
      <c r="O7" s="32">
        <f t="shared" si="21"/>
        <v>0</v>
      </c>
      <c r="P7" s="47">
        <f t="shared" si="21"/>
        <v>0</v>
      </c>
      <c r="Q7" s="47">
        <f t="shared" si="21"/>
        <v>0</v>
      </c>
      <c r="R7" s="32">
        <f t="shared" si="21"/>
        <v>0</v>
      </c>
      <c r="S7" s="47">
        <f t="shared" si="21"/>
        <v>0</v>
      </c>
      <c r="T7" s="47">
        <f t="shared" si="21"/>
        <v>0</v>
      </c>
      <c r="U7" s="32">
        <f t="shared" si="21"/>
        <v>0</v>
      </c>
      <c r="V7" s="29">
        <f>DAY(DATE(2021,5,1)-1)</f>
        <v>30</v>
      </c>
      <c r="W7" s="29">
        <f t="shared" si="4"/>
        <v>12.575342465753424</v>
      </c>
      <c r="X7" s="29">
        <f t="shared" si="5"/>
        <v>12.575342465753424</v>
      </c>
      <c r="Y7" s="34">
        <f t="shared" si="6"/>
        <v>13.543643835616438</v>
      </c>
      <c r="Z7" s="29">
        <f t="shared" si="7"/>
        <v>0</v>
      </c>
      <c r="AA7" s="34">
        <f t="shared" si="8"/>
        <v>0</v>
      </c>
      <c r="AB7" s="42">
        <f>SUM(AB107:AB136)</f>
        <v>0</v>
      </c>
      <c r="AC7" s="44">
        <f>SUM(AC107:AC136)</f>
        <v>0</v>
      </c>
      <c r="AD7" s="44">
        <f t="shared" ref="AD7:AO7" si="22">SUM(AD107:AD136)</f>
        <v>0</v>
      </c>
      <c r="AE7" s="41">
        <f t="shared" si="9"/>
        <v>0</v>
      </c>
      <c r="AF7" s="46">
        <f t="shared" si="10"/>
        <v>0</v>
      </c>
      <c r="AG7" s="44">
        <f t="shared" si="22"/>
        <v>0</v>
      </c>
      <c r="AH7" s="44">
        <f t="shared" si="22"/>
        <v>0</v>
      </c>
      <c r="AI7" s="42">
        <f t="shared" si="22"/>
        <v>0</v>
      </c>
      <c r="AJ7" s="44">
        <f t="shared" si="22"/>
        <v>0</v>
      </c>
      <c r="AK7" s="44">
        <f t="shared" si="22"/>
        <v>0</v>
      </c>
      <c r="AL7" s="41">
        <f t="shared" si="19"/>
        <v>0</v>
      </c>
      <c r="AM7" s="46">
        <f t="shared" si="12"/>
        <v>0</v>
      </c>
      <c r="AN7" s="44">
        <f t="shared" si="22"/>
        <v>0</v>
      </c>
      <c r="AO7" s="44">
        <f t="shared" si="22"/>
        <v>0</v>
      </c>
      <c r="AP7" s="81">
        <f>AP136-AP106</f>
        <v>0</v>
      </c>
      <c r="AQ7" s="79" t="e">
        <f>AVERAGE(AQ107:AQ136)</f>
        <v>#DIV/0!</v>
      </c>
      <c r="AR7" s="79">
        <f>SUM(AR107:AR136)</f>
        <v>0</v>
      </c>
      <c r="AS7" s="79" t="e">
        <f>AVERAGE(AS107:AS136)</f>
        <v>#DIV/0!</v>
      </c>
      <c r="AT7" s="79" t="e">
        <f>AVERAGE(AT107:AT136)</f>
        <v>#DIV/0!</v>
      </c>
      <c r="AX7" s="19"/>
      <c r="AY7" s="19"/>
      <c r="AZ7" s="31"/>
      <c r="BA7" s="19"/>
    </row>
    <row r="8" spans="1:53" x14ac:dyDescent="0.25">
      <c r="A8" s="6">
        <v>44682</v>
      </c>
      <c r="B8" s="7">
        <f>SUM(B137:B167)</f>
        <v>0</v>
      </c>
      <c r="C8" s="7">
        <f t="shared" ref="C8:L8" si="23">SUM(C137:C167)</f>
        <v>0</v>
      </c>
      <c r="D8" s="15">
        <f t="shared" si="23"/>
        <v>0</v>
      </c>
      <c r="E8" s="15">
        <f t="shared" si="23"/>
        <v>0</v>
      </c>
      <c r="F8" s="7">
        <f t="shared" si="23"/>
        <v>0</v>
      </c>
      <c r="G8" s="15">
        <f t="shared" si="23"/>
        <v>0</v>
      </c>
      <c r="H8" s="15">
        <f t="shared" si="23"/>
        <v>0</v>
      </c>
      <c r="I8" s="7">
        <f t="shared" si="23"/>
        <v>0</v>
      </c>
      <c r="J8" s="15">
        <f t="shared" si="23"/>
        <v>0</v>
      </c>
      <c r="K8" s="15">
        <f t="shared" si="23"/>
        <v>0</v>
      </c>
      <c r="L8" s="7">
        <f t="shared" si="23"/>
        <v>0</v>
      </c>
      <c r="M8" s="47">
        <f>SUM(M137:M167)/1000</f>
        <v>0</v>
      </c>
      <c r="N8" s="47">
        <f t="shared" ref="N8:U8" si="24">SUM(N137:N167)/1000</f>
        <v>0</v>
      </c>
      <c r="O8" s="32">
        <f t="shared" si="24"/>
        <v>0</v>
      </c>
      <c r="P8" s="47">
        <f t="shared" si="24"/>
        <v>0</v>
      </c>
      <c r="Q8" s="47">
        <f t="shared" si="24"/>
        <v>0</v>
      </c>
      <c r="R8" s="32">
        <f t="shared" si="24"/>
        <v>0</v>
      </c>
      <c r="S8" s="47">
        <f t="shared" si="24"/>
        <v>0</v>
      </c>
      <c r="T8" s="47">
        <f t="shared" si="24"/>
        <v>0</v>
      </c>
      <c r="U8" s="32">
        <f t="shared" si="24"/>
        <v>0</v>
      </c>
      <c r="V8" s="29">
        <f>DAY(DATE(2021,6,1)-1)</f>
        <v>31</v>
      </c>
      <c r="W8" s="29">
        <f t="shared" si="4"/>
        <v>12.994520547945205</v>
      </c>
      <c r="X8" s="29">
        <f t="shared" si="5"/>
        <v>12.994520547945205</v>
      </c>
      <c r="Y8" s="34">
        <f t="shared" si="6"/>
        <v>13.995098630136987</v>
      </c>
      <c r="Z8" s="29">
        <f t="shared" si="7"/>
        <v>0</v>
      </c>
      <c r="AA8" s="34">
        <f t="shared" si="8"/>
        <v>0</v>
      </c>
      <c r="AB8" s="42">
        <f t="shared" ref="AB8:AO8" si="25">SUM(AB137:AB167)</f>
        <v>0</v>
      </c>
      <c r="AC8" s="44">
        <f t="shared" si="25"/>
        <v>0</v>
      </c>
      <c r="AD8" s="44">
        <f t="shared" si="25"/>
        <v>0</v>
      </c>
      <c r="AE8" s="41">
        <f t="shared" si="9"/>
        <v>0</v>
      </c>
      <c r="AF8" s="46">
        <f t="shared" si="10"/>
        <v>0</v>
      </c>
      <c r="AG8" s="44">
        <f>SUM(AG137:AG167)</f>
        <v>0</v>
      </c>
      <c r="AH8" s="44">
        <f t="shared" si="25"/>
        <v>0</v>
      </c>
      <c r="AI8" s="42">
        <f t="shared" si="25"/>
        <v>0</v>
      </c>
      <c r="AJ8" s="44">
        <f t="shared" si="25"/>
        <v>0</v>
      </c>
      <c r="AK8" s="44">
        <f t="shared" si="25"/>
        <v>0</v>
      </c>
      <c r="AL8" s="41">
        <f t="shared" si="19"/>
        <v>0</v>
      </c>
      <c r="AM8" s="46">
        <f t="shared" si="12"/>
        <v>0</v>
      </c>
      <c r="AN8" s="44">
        <f t="shared" si="25"/>
        <v>0</v>
      </c>
      <c r="AO8" s="44">
        <f t="shared" si="25"/>
        <v>0</v>
      </c>
      <c r="AP8" s="81">
        <f>AP167-AP136</f>
        <v>0</v>
      </c>
      <c r="AQ8" s="79" t="e">
        <f>AVERAGE(AQ137:AQ167)</f>
        <v>#DIV/0!</v>
      </c>
      <c r="AR8" s="79">
        <f>SUM(AR137:AR167)</f>
        <v>0</v>
      </c>
      <c r="AS8" s="79" t="e">
        <f>AVERAGE(AS137:AS167)</f>
        <v>#DIV/0!</v>
      </c>
      <c r="AT8" s="79" t="e">
        <f>AVERAGE(AT137:AT167)</f>
        <v>#DIV/0!</v>
      </c>
      <c r="AX8" s="19"/>
      <c r="AY8" s="19"/>
      <c r="AZ8" s="31"/>
      <c r="BA8" s="19"/>
    </row>
    <row r="9" spans="1:53" x14ac:dyDescent="0.25">
      <c r="A9" s="6">
        <v>44713</v>
      </c>
      <c r="B9" s="7">
        <f>SUM(B168:B197)</f>
        <v>0</v>
      </c>
      <c r="C9" s="7">
        <f t="shared" ref="C9:L9" si="26">SUM(C168:C197)</f>
        <v>0</v>
      </c>
      <c r="D9" s="15">
        <f t="shared" si="26"/>
        <v>0</v>
      </c>
      <c r="E9" s="15">
        <f t="shared" si="26"/>
        <v>0</v>
      </c>
      <c r="F9" s="7">
        <f t="shared" si="26"/>
        <v>0</v>
      </c>
      <c r="G9" s="15">
        <f t="shared" si="26"/>
        <v>0</v>
      </c>
      <c r="H9" s="15">
        <f t="shared" si="26"/>
        <v>0</v>
      </c>
      <c r="I9" s="7">
        <f t="shared" si="26"/>
        <v>0</v>
      </c>
      <c r="J9" s="15">
        <f t="shared" si="26"/>
        <v>0</v>
      </c>
      <c r="K9" s="15">
        <f t="shared" si="26"/>
        <v>0</v>
      </c>
      <c r="L9" s="7">
        <f t="shared" si="26"/>
        <v>0</v>
      </c>
      <c r="M9" s="47">
        <f>SUM(M168:M197)/1000</f>
        <v>0</v>
      </c>
      <c r="N9" s="47">
        <f t="shared" ref="N9:U9" si="27">SUM(N168:N197)/1000</f>
        <v>0</v>
      </c>
      <c r="O9" s="32">
        <f t="shared" si="27"/>
        <v>0</v>
      </c>
      <c r="P9" s="47">
        <f t="shared" si="27"/>
        <v>0</v>
      </c>
      <c r="Q9" s="47">
        <f t="shared" si="27"/>
        <v>0</v>
      </c>
      <c r="R9" s="32">
        <f t="shared" si="27"/>
        <v>0</v>
      </c>
      <c r="S9" s="47">
        <f t="shared" si="27"/>
        <v>0</v>
      </c>
      <c r="T9" s="47">
        <f t="shared" si="27"/>
        <v>0</v>
      </c>
      <c r="U9" s="32">
        <f t="shared" si="27"/>
        <v>0</v>
      </c>
      <c r="V9" s="29">
        <f>DAY(DATE(2021,7,1)-1)</f>
        <v>30</v>
      </c>
      <c r="W9" s="29">
        <f t="shared" si="4"/>
        <v>12.575342465753424</v>
      </c>
      <c r="X9" s="29">
        <f t="shared" si="5"/>
        <v>12.575342465753424</v>
      </c>
      <c r="Y9" s="34">
        <f t="shared" si="6"/>
        <v>13.543643835616438</v>
      </c>
      <c r="Z9" s="29">
        <f t="shared" si="7"/>
        <v>0</v>
      </c>
      <c r="AA9" s="34">
        <f t="shared" si="8"/>
        <v>0</v>
      </c>
      <c r="AB9" s="42">
        <f>SUM(AB168:AB197)</f>
        <v>0</v>
      </c>
      <c r="AC9" s="44">
        <f>SUM(AC168:AC197)</f>
        <v>0</v>
      </c>
      <c r="AD9" s="44">
        <f>SUM(AD168:AD197)</f>
        <v>0</v>
      </c>
      <c r="AE9" s="41">
        <f t="shared" si="9"/>
        <v>0</v>
      </c>
      <c r="AF9" s="46">
        <f t="shared" si="10"/>
        <v>0</v>
      </c>
      <c r="AG9" s="44">
        <f t="shared" ref="AG9:AO9" si="28">SUM(AG168:AG197)</f>
        <v>0</v>
      </c>
      <c r="AH9" s="44">
        <f t="shared" si="28"/>
        <v>0</v>
      </c>
      <c r="AI9" s="42">
        <f>SUM(AI168:AI197)</f>
        <v>0</v>
      </c>
      <c r="AJ9" s="44">
        <f t="shared" si="28"/>
        <v>0</v>
      </c>
      <c r="AK9" s="44">
        <f t="shared" si="28"/>
        <v>0</v>
      </c>
      <c r="AL9" s="41">
        <f t="shared" si="19"/>
        <v>0</v>
      </c>
      <c r="AM9" s="46">
        <f t="shared" si="12"/>
        <v>0</v>
      </c>
      <c r="AN9" s="44">
        <f t="shared" si="28"/>
        <v>0</v>
      </c>
      <c r="AO9" s="44">
        <f t="shared" si="28"/>
        <v>0</v>
      </c>
      <c r="AP9" s="81">
        <f>AP197-AP167</f>
        <v>0</v>
      </c>
      <c r="AQ9" s="79" t="e">
        <f>AVERAGE(AQ168:AQ197)</f>
        <v>#DIV/0!</v>
      </c>
      <c r="AR9" s="79">
        <f>SUM(AR168:AR197)</f>
        <v>0</v>
      </c>
      <c r="AS9" s="79" t="e">
        <f>AVERAGE(AS168:AS197)</f>
        <v>#DIV/0!</v>
      </c>
      <c r="AT9" s="79" t="e">
        <f>AVERAGE(AT168:AT197)</f>
        <v>#DIV/0!</v>
      </c>
      <c r="AX9" s="19"/>
      <c r="AY9" s="19"/>
      <c r="AZ9" s="31"/>
      <c r="BA9" s="19"/>
    </row>
    <row r="10" spans="1:53" x14ac:dyDescent="0.25">
      <c r="A10" s="6">
        <v>44743</v>
      </c>
      <c r="B10" s="7">
        <f>SUM(B198:B228)</f>
        <v>0</v>
      </c>
      <c r="C10" s="7">
        <f t="shared" ref="C10:L10" si="29">SUM(C198:C228)</f>
        <v>0</v>
      </c>
      <c r="D10" s="15">
        <f t="shared" si="29"/>
        <v>0</v>
      </c>
      <c r="E10" s="15">
        <f t="shared" si="29"/>
        <v>0</v>
      </c>
      <c r="F10" s="7">
        <f t="shared" si="29"/>
        <v>0</v>
      </c>
      <c r="G10" s="15">
        <f t="shared" si="29"/>
        <v>0</v>
      </c>
      <c r="H10" s="15">
        <f t="shared" si="29"/>
        <v>0</v>
      </c>
      <c r="I10" s="7">
        <f t="shared" si="29"/>
        <v>0</v>
      </c>
      <c r="J10" s="15">
        <f t="shared" si="29"/>
        <v>0</v>
      </c>
      <c r="K10" s="15">
        <f t="shared" si="29"/>
        <v>0</v>
      </c>
      <c r="L10" s="7">
        <f t="shared" si="29"/>
        <v>0</v>
      </c>
      <c r="M10" s="47">
        <f>SUM(M198:M228)/1000</f>
        <v>0</v>
      </c>
      <c r="N10" s="47">
        <f t="shared" ref="N10:U10" si="30">SUM(N198:N228)/1000</f>
        <v>0</v>
      </c>
      <c r="O10" s="32">
        <f t="shared" si="30"/>
        <v>0</v>
      </c>
      <c r="P10" s="47">
        <f t="shared" si="30"/>
        <v>0</v>
      </c>
      <c r="Q10" s="47">
        <f t="shared" si="30"/>
        <v>0</v>
      </c>
      <c r="R10" s="32">
        <f t="shared" si="30"/>
        <v>0</v>
      </c>
      <c r="S10" s="47">
        <f t="shared" si="30"/>
        <v>0</v>
      </c>
      <c r="T10" s="47">
        <f t="shared" si="30"/>
        <v>0</v>
      </c>
      <c r="U10" s="32">
        <f t="shared" si="30"/>
        <v>0</v>
      </c>
      <c r="V10" s="29">
        <f>DAY(DATE(2021,8,1)-1)</f>
        <v>31</v>
      </c>
      <c r="W10" s="29">
        <f t="shared" si="4"/>
        <v>12.994520547945205</v>
      </c>
      <c r="X10" s="29">
        <f t="shared" si="5"/>
        <v>12.994520547945205</v>
      </c>
      <c r="Y10" s="34">
        <f t="shared" si="6"/>
        <v>13.995098630136987</v>
      </c>
      <c r="Z10" s="29">
        <f t="shared" si="7"/>
        <v>0</v>
      </c>
      <c r="AA10" s="34">
        <f t="shared" si="8"/>
        <v>0</v>
      </c>
      <c r="AB10" s="42">
        <f>SUM(AB198:AB228)</f>
        <v>0</v>
      </c>
      <c r="AC10" s="44">
        <f t="shared" ref="AC10:AO10" si="31">SUM(AC198:AC228)</f>
        <v>0</v>
      </c>
      <c r="AD10" s="44">
        <f t="shared" si="31"/>
        <v>0</v>
      </c>
      <c r="AE10" s="41">
        <f t="shared" si="9"/>
        <v>0</v>
      </c>
      <c r="AF10" s="46">
        <f t="shared" si="10"/>
        <v>0</v>
      </c>
      <c r="AG10" s="44">
        <f t="shared" si="31"/>
        <v>0</v>
      </c>
      <c r="AH10" s="44">
        <f t="shared" si="31"/>
        <v>0</v>
      </c>
      <c r="AI10" s="42">
        <f t="shared" si="31"/>
        <v>0</v>
      </c>
      <c r="AJ10" s="44">
        <f t="shared" si="31"/>
        <v>0</v>
      </c>
      <c r="AK10" s="44">
        <f t="shared" si="31"/>
        <v>0</v>
      </c>
      <c r="AL10" s="41">
        <f t="shared" si="19"/>
        <v>0</v>
      </c>
      <c r="AM10" s="46">
        <f t="shared" si="12"/>
        <v>0</v>
      </c>
      <c r="AN10" s="44">
        <f t="shared" si="31"/>
        <v>0</v>
      </c>
      <c r="AO10" s="44">
        <f t="shared" si="31"/>
        <v>0</v>
      </c>
      <c r="AP10" s="81">
        <f>AP228-AP197</f>
        <v>0</v>
      </c>
      <c r="AQ10" s="79" t="e">
        <f>AVERAGE(AQ198:AQ228)</f>
        <v>#DIV/0!</v>
      </c>
      <c r="AR10" s="79">
        <f>SUM(AR198:AR228)</f>
        <v>0</v>
      </c>
      <c r="AS10" s="79" t="e">
        <f>AVERAGE(AS198:AS228)</f>
        <v>#DIV/0!</v>
      </c>
      <c r="AT10" s="79" t="e">
        <f>AVERAGE(AT198:AT228)</f>
        <v>#DIV/0!</v>
      </c>
      <c r="AX10" s="19"/>
      <c r="AY10" s="19"/>
      <c r="AZ10" s="31"/>
      <c r="BA10" s="19"/>
    </row>
    <row r="11" spans="1:53" x14ac:dyDescent="0.25">
      <c r="A11" s="6">
        <v>44774</v>
      </c>
      <c r="B11" s="7">
        <f>SUM(B229:B259)</f>
        <v>0</v>
      </c>
      <c r="C11" s="7">
        <f t="shared" ref="C11:L11" si="32">SUM(C229:C259)</f>
        <v>0</v>
      </c>
      <c r="D11" s="15">
        <f t="shared" si="32"/>
        <v>0</v>
      </c>
      <c r="E11" s="15">
        <f t="shared" si="32"/>
        <v>0</v>
      </c>
      <c r="F11" s="7">
        <f t="shared" si="32"/>
        <v>0</v>
      </c>
      <c r="G11" s="15">
        <f t="shared" si="32"/>
        <v>0</v>
      </c>
      <c r="H11" s="15">
        <f t="shared" si="32"/>
        <v>0</v>
      </c>
      <c r="I11" s="7">
        <f t="shared" si="32"/>
        <v>0</v>
      </c>
      <c r="J11" s="15">
        <f t="shared" si="32"/>
        <v>0</v>
      </c>
      <c r="K11" s="15">
        <f t="shared" si="32"/>
        <v>0</v>
      </c>
      <c r="L11" s="7">
        <f t="shared" si="32"/>
        <v>0</v>
      </c>
      <c r="M11" s="47">
        <f>SUM(M229:M259)/1000</f>
        <v>0</v>
      </c>
      <c r="N11" s="47">
        <f t="shared" ref="N11:U11" si="33">SUM(N229:N259)/1000</f>
        <v>0</v>
      </c>
      <c r="O11" s="32">
        <f t="shared" si="33"/>
        <v>0</v>
      </c>
      <c r="P11" s="47">
        <f t="shared" si="33"/>
        <v>0</v>
      </c>
      <c r="Q11" s="47">
        <f t="shared" si="33"/>
        <v>0</v>
      </c>
      <c r="R11" s="32">
        <f t="shared" si="33"/>
        <v>0</v>
      </c>
      <c r="S11" s="47">
        <f t="shared" si="33"/>
        <v>0</v>
      </c>
      <c r="T11" s="47">
        <f t="shared" si="33"/>
        <v>0</v>
      </c>
      <c r="U11" s="32">
        <f t="shared" si="33"/>
        <v>0</v>
      </c>
      <c r="V11" s="29">
        <f>DAY(DATE(2021,9,1)-1)</f>
        <v>31</v>
      </c>
      <c r="W11" s="29">
        <f t="shared" si="4"/>
        <v>12.994520547945205</v>
      </c>
      <c r="X11" s="29">
        <f t="shared" si="5"/>
        <v>12.994520547945205</v>
      </c>
      <c r="Y11" s="34">
        <f t="shared" si="6"/>
        <v>13.995098630136987</v>
      </c>
      <c r="Z11" s="29">
        <f t="shared" si="7"/>
        <v>0</v>
      </c>
      <c r="AA11" s="34">
        <f t="shared" si="8"/>
        <v>0</v>
      </c>
      <c r="AB11" s="42">
        <f t="shared" ref="AB11:AO11" si="34">SUM(AB229:AB259)</f>
        <v>0</v>
      </c>
      <c r="AC11" s="44">
        <f t="shared" si="34"/>
        <v>0</v>
      </c>
      <c r="AD11" s="44">
        <f t="shared" si="34"/>
        <v>0</v>
      </c>
      <c r="AE11" s="41">
        <f t="shared" si="9"/>
        <v>0</v>
      </c>
      <c r="AF11" s="46">
        <f t="shared" si="10"/>
        <v>0</v>
      </c>
      <c r="AG11" s="44">
        <f t="shared" si="34"/>
        <v>0</v>
      </c>
      <c r="AH11" s="44">
        <f t="shared" si="34"/>
        <v>0</v>
      </c>
      <c r="AI11" s="42">
        <f t="shared" si="34"/>
        <v>0</v>
      </c>
      <c r="AJ11" s="44">
        <f t="shared" si="34"/>
        <v>0</v>
      </c>
      <c r="AK11" s="44">
        <f t="shared" si="34"/>
        <v>0</v>
      </c>
      <c r="AL11" s="41">
        <f t="shared" si="19"/>
        <v>0</v>
      </c>
      <c r="AM11" s="46">
        <f t="shared" si="12"/>
        <v>0</v>
      </c>
      <c r="AN11" s="44">
        <f t="shared" si="34"/>
        <v>0</v>
      </c>
      <c r="AO11" s="44">
        <f t="shared" si="34"/>
        <v>0</v>
      </c>
      <c r="AP11" s="81">
        <f>AP259-AP228</f>
        <v>0</v>
      </c>
      <c r="AQ11" s="79" t="e">
        <f>AVERAGE(AQ229:AQ259)</f>
        <v>#DIV/0!</v>
      </c>
      <c r="AR11" s="79">
        <f>SUM(AR229:AR259)</f>
        <v>0</v>
      </c>
      <c r="AS11" s="79" t="e">
        <f>AVERAGE(AS229:AS259)</f>
        <v>#DIV/0!</v>
      </c>
      <c r="AT11" s="79" t="e">
        <f>AVERAGE(AT229:AT259)</f>
        <v>#DIV/0!</v>
      </c>
      <c r="AX11" s="19"/>
      <c r="AY11" s="19"/>
      <c r="AZ11" s="31"/>
      <c r="BA11" s="19"/>
    </row>
    <row r="12" spans="1:53" x14ac:dyDescent="0.25">
      <c r="A12" s="6">
        <v>44805</v>
      </c>
      <c r="B12" s="7">
        <f>SUM(B260:B289)</f>
        <v>0</v>
      </c>
      <c r="C12" s="7">
        <f t="shared" ref="C12:L12" si="35">SUM(C260:C289)</f>
        <v>0</v>
      </c>
      <c r="D12" s="15">
        <f t="shared" si="35"/>
        <v>0</v>
      </c>
      <c r="E12" s="15">
        <f t="shared" si="35"/>
        <v>0</v>
      </c>
      <c r="F12" s="7">
        <f t="shared" si="35"/>
        <v>0</v>
      </c>
      <c r="G12" s="15">
        <f t="shared" si="35"/>
        <v>0</v>
      </c>
      <c r="H12" s="15">
        <f t="shared" si="35"/>
        <v>0</v>
      </c>
      <c r="I12" s="7">
        <f t="shared" si="35"/>
        <v>0</v>
      </c>
      <c r="J12" s="15">
        <f t="shared" si="35"/>
        <v>0</v>
      </c>
      <c r="K12" s="15">
        <f t="shared" si="35"/>
        <v>0</v>
      </c>
      <c r="L12" s="7">
        <f t="shared" si="35"/>
        <v>0</v>
      </c>
      <c r="M12" s="47">
        <f>SUM(M260:M289)/1000</f>
        <v>0</v>
      </c>
      <c r="N12" s="47">
        <f t="shared" ref="N12:U12" si="36">SUM(N260:N289)/1000</f>
        <v>0</v>
      </c>
      <c r="O12" s="32">
        <f t="shared" si="36"/>
        <v>0</v>
      </c>
      <c r="P12" s="47">
        <f t="shared" si="36"/>
        <v>0</v>
      </c>
      <c r="Q12" s="47">
        <f t="shared" si="36"/>
        <v>0</v>
      </c>
      <c r="R12" s="32">
        <f t="shared" si="36"/>
        <v>0</v>
      </c>
      <c r="S12" s="47">
        <f t="shared" si="36"/>
        <v>0</v>
      </c>
      <c r="T12" s="47">
        <f t="shared" si="36"/>
        <v>0</v>
      </c>
      <c r="U12" s="32">
        <f t="shared" si="36"/>
        <v>0</v>
      </c>
      <c r="V12" s="29">
        <f>DAY(DATE(2021,10,1)-1)</f>
        <v>30</v>
      </c>
      <c r="W12" s="29">
        <f t="shared" si="4"/>
        <v>12.575342465753424</v>
      </c>
      <c r="X12" s="29">
        <f t="shared" si="5"/>
        <v>12.575342465753424</v>
      </c>
      <c r="Y12" s="34">
        <f t="shared" si="6"/>
        <v>13.543643835616438</v>
      </c>
      <c r="Z12" s="29">
        <f t="shared" si="7"/>
        <v>0</v>
      </c>
      <c r="AA12" s="34">
        <f t="shared" si="8"/>
        <v>0</v>
      </c>
      <c r="AB12" s="42">
        <f t="shared" ref="AB12:AO12" si="37">SUM(AB260:AB289)</f>
        <v>0</v>
      </c>
      <c r="AC12" s="44">
        <f t="shared" si="37"/>
        <v>0</v>
      </c>
      <c r="AD12" s="44">
        <f t="shared" si="37"/>
        <v>0</v>
      </c>
      <c r="AE12" s="41">
        <f t="shared" si="9"/>
        <v>0</v>
      </c>
      <c r="AF12" s="46">
        <f t="shared" si="10"/>
        <v>0</v>
      </c>
      <c r="AG12" s="44">
        <f t="shared" si="37"/>
        <v>0</v>
      </c>
      <c r="AH12" s="44">
        <f t="shared" si="37"/>
        <v>0</v>
      </c>
      <c r="AI12" s="42">
        <f t="shared" si="37"/>
        <v>0</v>
      </c>
      <c r="AJ12" s="44">
        <f t="shared" si="37"/>
        <v>0</v>
      </c>
      <c r="AK12" s="44">
        <f t="shared" si="37"/>
        <v>0</v>
      </c>
      <c r="AL12" s="41">
        <f t="shared" si="19"/>
        <v>0</v>
      </c>
      <c r="AM12" s="46">
        <f t="shared" si="12"/>
        <v>0</v>
      </c>
      <c r="AN12" s="44">
        <f t="shared" si="37"/>
        <v>0</v>
      </c>
      <c r="AO12" s="44">
        <f t="shared" si="37"/>
        <v>0</v>
      </c>
      <c r="AP12" s="81">
        <f>AP289-AP259</f>
        <v>0</v>
      </c>
      <c r="AQ12" s="79" t="e">
        <f>AVERAGE(AQ260:AQ289)</f>
        <v>#DIV/0!</v>
      </c>
      <c r="AR12" s="79">
        <f>SUM(AR260:AR289)</f>
        <v>0</v>
      </c>
      <c r="AS12" s="79" t="e">
        <f>AVERAGE(AS260:AS289)</f>
        <v>#DIV/0!</v>
      </c>
      <c r="AT12" s="79" t="e">
        <f>AVERAGE(AT260:AT289)</f>
        <v>#DIV/0!</v>
      </c>
      <c r="AX12" s="19"/>
      <c r="AY12" s="19"/>
      <c r="AZ12" s="31"/>
      <c r="BA12" s="19"/>
    </row>
    <row r="13" spans="1:53" x14ac:dyDescent="0.25">
      <c r="A13" s="6">
        <v>44835</v>
      </c>
      <c r="B13" s="7">
        <f>SUM(B290:B320)</f>
        <v>0</v>
      </c>
      <c r="C13" s="7">
        <f t="shared" ref="C13:L13" si="38">SUM(C290:C320)</f>
        <v>0</v>
      </c>
      <c r="D13" s="15">
        <f t="shared" si="38"/>
        <v>0</v>
      </c>
      <c r="E13" s="15">
        <f t="shared" si="38"/>
        <v>0</v>
      </c>
      <c r="F13" s="7">
        <f t="shared" si="38"/>
        <v>0</v>
      </c>
      <c r="G13" s="15">
        <f t="shared" si="38"/>
        <v>0</v>
      </c>
      <c r="H13" s="15">
        <f t="shared" si="38"/>
        <v>0</v>
      </c>
      <c r="I13" s="7">
        <f t="shared" si="38"/>
        <v>0</v>
      </c>
      <c r="J13" s="15">
        <f t="shared" si="38"/>
        <v>0</v>
      </c>
      <c r="K13" s="15">
        <f t="shared" si="38"/>
        <v>0</v>
      </c>
      <c r="L13" s="7">
        <f t="shared" si="38"/>
        <v>0</v>
      </c>
      <c r="M13" s="47">
        <f>SUM(M290:M320)/1000</f>
        <v>0</v>
      </c>
      <c r="N13" s="47">
        <f t="shared" ref="N13:U13" si="39">SUM(N290:N320)/1000</f>
        <v>0</v>
      </c>
      <c r="O13" s="32">
        <f t="shared" si="39"/>
        <v>0</v>
      </c>
      <c r="P13" s="47">
        <f t="shared" si="39"/>
        <v>0</v>
      </c>
      <c r="Q13" s="47">
        <f t="shared" si="39"/>
        <v>0</v>
      </c>
      <c r="R13" s="32">
        <f t="shared" si="39"/>
        <v>0</v>
      </c>
      <c r="S13" s="47">
        <f t="shared" si="39"/>
        <v>0</v>
      </c>
      <c r="T13" s="47">
        <f t="shared" si="39"/>
        <v>0</v>
      </c>
      <c r="U13" s="32">
        <f t="shared" si="39"/>
        <v>0</v>
      </c>
      <c r="V13" s="29">
        <f>DAY(DATE(2021,11,1)-1)</f>
        <v>31</v>
      </c>
      <c r="W13" s="29">
        <f t="shared" si="4"/>
        <v>12.994520547945205</v>
      </c>
      <c r="X13" s="29">
        <f t="shared" si="5"/>
        <v>12.994520547945205</v>
      </c>
      <c r="Y13" s="34">
        <f t="shared" si="6"/>
        <v>13.995098630136987</v>
      </c>
      <c r="Z13" s="29">
        <f t="shared" si="7"/>
        <v>0</v>
      </c>
      <c r="AA13" s="34">
        <f t="shared" si="8"/>
        <v>0</v>
      </c>
      <c r="AB13" s="42">
        <f t="shared" ref="AB13:AO13" si="40">SUM(AB290:AB320)</f>
        <v>0</v>
      </c>
      <c r="AC13" s="44">
        <f t="shared" si="40"/>
        <v>0</v>
      </c>
      <c r="AD13" s="44">
        <f t="shared" si="40"/>
        <v>0</v>
      </c>
      <c r="AE13" s="41">
        <f t="shared" si="9"/>
        <v>0</v>
      </c>
      <c r="AF13" s="46">
        <f t="shared" si="10"/>
        <v>0</v>
      </c>
      <c r="AG13" s="44">
        <f t="shared" si="40"/>
        <v>0</v>
      </c>
      <c r="AH13" s="44">
        <f t="shared" si="40"/>
        <v>0</v>
      </c>
      <c r="AI13" s="42">
        <f t="shared" si="40"/>
        <v>0</v>
      </c>
      <c r="AJ13" s="44">
        <f t="shared" si="40"/>
        <v>0</v>
      </c>
      <c r="AK13" s="44">
        <f t="shared" si="40"/>
        <v>0</v>
      </c>
      <c r="AL13" s="41">
        <f t="shared" si="19"/>
        <v>0</v>
      </c>
      <c r="AM13" s="46">
        <f t="shared" si="12"/>
        <v>0</v>
      </c>
      <c r="AN13" s="44">
        <f t="shared" si="40"/>
        <v>0</v>
      </c>
      <c r="AO13" s="44">
        <f t="shared" si="40"/>
        <v>0</v>
      </c>
      <c r="AP13" s="81">
        <f>AP320-AP289</f>
        <v>0</v>
      </c>
      <c r="AQ13" s="79" t="e">
        <f>AVERAGE(AQ290:AQ320)</f>
        <v>#DIV/0!</v>
      </c>
      <c r="AR13" s="79">
        <f>SUM(AR290:AR320)</f>
        <v>0</v>
      </c>
      <c r="AS13" s="79" t="e">
        <f>AVERAGE(AS290:AS320)</f>
        <v>#DIV/0!</v>
      </c>
      <c r="AT13" s="79" t="e">
        <f>AVERAGE(AT290:AT320)</f>
        <v>#DIV/0!</v>
      </c>
      <c r="AX13" s="19"/>
      <c r="AY13" s="19"/>
      <c r="AZ13" s="31"/>
      <c r="BA13" s="19"/>
    </row>
    <row r="14" spans="1:53" x14ac:dyDescent="0.25">
      <c r="A14" s="6">
        <v>44866</v>
      </c>
      <c r="B14" s="7">
        <f>SUM(B321:B350)</f>
        <v>0</v>
      </c>
      <c r="C14" s="7">
        <f t="shared" ref="C14:L14" si="41">SUM(C321:C350)</f>
        <v>0</v>
      </c>
      <c r="D14" s="15">
        <f t="shared" si="41"/>
        <v>0</v>
      </c>
      <c r="E14" s="15">
        <f t="shared" si="41"/>
        <v>0</v>
      </c>
      <c r="F14" s="7">
        <f t="shared" si="41"/>
        <v>0</v>
      </c>
      <c r="G14" s="15">
        <f t="shared" si="41"/>
        <v>0</v>
      </c>
      <c r="H14" s="15">
        <f t="shared" si="41"/>
        <v>0</v>
      </c>
      <c r="I14" s="7">
        <f t="shared" si="41"/>
        <v>0</v>
      </c>
      <c r="J14" s="15">
        <f t="shared" si="41"/>
        <v>0</v>
      </c>
      <c r="K14" s="15">
        <f t="shared" si="41"/>
        <v>0</v>
      </c>
      <c r="L14" s="7">
        <f t="shared" si="41"/>
        <v>0</v>
      </c>
      <c r="M14" s="47">
        <f>SUM(M321:M350)/1000</f>
        <v>0</v>
      </c>
      <c r="N14" s="47">
        <f t="shared" ref="N14:U14" si="42">SUM(N321:N350)/1000</f>
        <v>0</v>
      </c>
      <c r="O14" s="32">
        <f t="shared" si="42"/>
        <v>0</v>
      </c>
      <c r="P14" s="47">
        <f t="shared" si="42"/>
        <v>0</v>
      </c>
      <c r="Q14" s="47">
        <f t="shared" si="42"/>
        <v>0</v>
      </c>
      <c r="R14" s="32">
        <f t="shared" si="42"/>
        <v>0</v>
      </c>
      <c r="S14" s="47">
        <f t="shared" si="42"/>
        <v>0</v>
      </c>
      <c r="T14" s="47">
        <f t="shared" si="42"/>
        <v>0</v>
      </c>
      <c r="U14" s="32">
        <f t="shared" si="42"/>
        <v>0</v>
      </c>
      <c r="V14" s="29">
        <f>DAY(DATE(2021,12,1)-1)</f>
        <v>30</v>
      </c>
      <c r="W14" s="29">
        <f t="shared" si="4"/>
        <v>12.575342465753424</v>
      </c>
      <c r="X14" s="29">
        <f t="shared" si="5"/>
        <v>12.575342465753424</v>
      </c>
      <c r="Y14" s="34">
        <f t="shared" si="6"/>
        <v>13.543643835616438</v>
      </c>
      <c r="Z14" s="29">
        <f t="shared" si="7"/>
        <v>0</v>
      </c>
      <c r="AA14" s="34">
        <f t="shared" si="8"/>
        <v>0</v>
      </c>
      <c r="AB14" s="42">
        <f t="shared" ref="AB14:AO14" si="43">SUM(AB321:AB350)</f>
        <v>0</v>
      </c>
      <c r="AC14" s="44">
        <f t="shared" si="43"/>
        <v>0</v>
      </c>
      <c r="AD14" s="44">
        <f t="shared" si="43"/>
        <v>0</v>
      </c>
      <c r="AE14" s="41">
        <f t="shared" si="9"/>
        <v>0</v>
      </c>
      <c r="AF14" s="46">
        <f t="shared" si="10"/>
        <v>0</v>
      </c>
      <c r="AG14" s="44">
        <f t="shared" si="43"/>
        <v>0</v>
      </c>
      <c r="AH14" s="44">
        <f t="shared" si="43"/>
        <v>0</v>
      </c>
      <c r="AI14" s="42">
        <f t="shared" si="43"/>
        <v>0</v>
      </c>
      <c r="AJ14" s="44">
        <f t="shared" si="43"/>
        <v>0</v>
      </c>
      <c r="AK14" s="44">
        <f t="shared" si="43"/>
        <v>0</v>
      </c>
      <c r="AL14" s="41">
        <f t="shared" si="19"/>
        <v>0</v>
      </c>
      <c r="AM14" s="46">
        <f t="shared" si="12"/>
        <v>0</v>
      </c>
      <c r="AN14" s="44">
        <f t="shared" si="43"/>
        <v>0</v>
      </c>
      <c r="AO14" s="44">
        <f t="shared" si="43"/>
        <v>0</v>
      </c>
      <c r="AP14" s="81">
        <f>AP350-AP320</f>
        <v>0</v>
      </c>
      <c r="AQ14" s="79" t="e">
        <f>AVERAGE(AQ321:AQ350)</f>
        <v>#DIV/0!</v>
      </c>
      <c r="AR14" s="79">
        <f>SUM(AR321:AR350)</f>
        <v>0</v>
      </c>
      <c r="AS14" s="79" t="e">
        <f>AVERAGE(AS321:AS350)</f>
        <v>#DIV/0!</v>
      </c>
      <c r="AT14" s="79" t="e">
        <f>AVERAGE(AT321:AT350)</f>
        <v>#DIV/0!</v>
      </c>
      <c r="AX14" s="19"/>
      <c r="AY14" s="19"/>
      <c r="AZ14" s="31"/>
      <c r="BA14" s="19"/>
    </row>
    <row r="15" spans="1:53" x14ac:dyDescent="0.25">
      <c r="A15" s="6">
        <v>44896</v>
      </c>
      <c r="B15" s="7">
        <f>SUM(B351:B381)</f>
        <v>0</v>
      </c>
      <c r="C15" s="7">
        <f t="shared" ref="C15:L15" si="44">SUM(C351:C381)</f>
        <v>0</v>
      </c>
      <c r="D15" s="15">
        <f t="shared" si="44"/>
        <v>0</v>
      </c>
      <c r="E15" s="15">
        <f t="shared" si="44"/>
        <v>0</v>
      </c>
      <c r="F15" s="7">
        <f t="shared" si="44"/>
        <v>0</v>
      </c>
      <c r="G15" s="15">
        <f t="shared" si="44"/>
        <v>0</v>
      </c>
      <c r="H15" s="15">
        <f t="shared" si="44"/>
        <v>0</v>
      </c>
      <c r="I15" s="7">
        <f t="shared" si="44"/>
        <v>0</v>
      </c>
      <c r="J15" s="15">
        <f t="shared" si="44"/>
        <v>0</v>
      </c>
      <c r="K15" s="15">
        <f t="shared" si="44"/>
        <v>0</v>
      </c>
      <c r="L15" s="7">
        <f t="shared" si="44"/>
        <v>0</v>
      </c>
      <c r="M15" s="47">
        <f>SUM(M351:M381)/1000</f>
        <v>0</v>
      </c>
      <c r="N15" s="47">
        <f t="shared" ref="N15:U15" si="45">SUM(N351:N381)/1000</f>
        <v>0</v>
      </c>
      <c r="O15" s="32">
        <f t="shared" si="45"/>
        <v>0</v>
      </c>
      <c r="P15" s="47">
        <f t="shared" si="45"/>
        <v>0</v>
      </c>
      <c r="Q15" s="47">
        <f t="shared" si="45"/>
        <v>0</v>
      </c>
      <c r="R15" s="32">
        <f t="shared" si="45"/>
        <v>0</v>
      </c>
      <c r="S15" s="47">
        <f t="shared" si="45"/>
        <v>0</v>
      </c>
      <c r="T15" s="47">
        <f t="shared" si="45"/>
        <v>0</v>
      </c>
      <c r="U15" s="32">
        <f t="shared" si="45"/>
        <v>0</v>
      </c>
      <c r="V15" s="29">
        <f>DAY(DATE(2021,13,1)-1)</f>
        <v>31</v>
      </c>
      <c r="W15" s="29">
        <f t="shared" si="4"/>
        <v>12.994520547945205</v>
      </c>
      <c r="X15" s="29">
        <f t="shared" si="5"/>
        <v>12.994520547945205</v>
      </c>
      <c r="Y15" s="34">
        <f t="shared" si="6"/>
        <v>13.995098630136987</v>
      </c>
      <c r="Z15" s="29">
        <f t="shared" si="7"/>
        <v>0</v>
      </c>
      <c r="AA15" s="34">
        <f t="shared" si="8"/>
        <v>0</v>
      </c>
      <c r="AB15" s="42">
        <f t="shared" ref="AB15:AO15" si="46">SUM(AB351:AB381)</f>
        <v>0</v>
      </c>
      <c r="AC15" s="44">
        <f t="shared" si="46"/>
        <v>0</v>
      </c>
      <c r="AD15" s="44">
        <f t="shared" si="46"/>
        <v>0</v>
      </c>
      <c r="AE15" s="41">
        <f t="shared" si="9"/>
        <v>0</v>
      </c>
      <c r="AF15" s="46">
        <f t="shared" si="10"/>
        <v>0</v>
      </c>
      <c r="AG15" s="44">
        <f t="shared" si="46"/>
        <v>0</v>
      </c>
      <c r="AH15" s="44">
        <f t="shared" si="46"/>
        <v>0</v>
      </c>
      <c r="AI15" s="42">
        <f t="shared" si="46"/>
        <v>0</v>
      </c>
      <c r="AJ15" s="44">
        <f t="shared" si="46"/>
        <v>0</v>
      </c>
      <c r="AK15" s="44">
        <f t="shared" si="46"/>
        <v>0</v>
      </c>
      <c r="AL15" s="41">
        <f t="shared" si="19"/>
        <v>0</v>
      </c>
      <c r="AM15" s="46">
        <f t="shared" si="12"/>
        <v>0</v>
      </c>
      <c r="AN15" s="44">
        <f t="shared" si="46"/>
        <v>0</v>
      </c>
      <c r="AO15" s="44">
        <f t="shared" si="46"/>
        <v>0</v>
      </c>
      <c r="AP15" s="81">
        <f>AP381-AP350</f>
        <v>0</v>
      </c>
      <c r="AQ15" s="79" t="e">
        <f>AVERAGE(AQ351:AQ381)</f>
        <v>#DIV/0!</v>
      </c>
      <c r="AR15" s="79">
        <f>SUM(AR351:AR381)</f>
        <v>0</v>
      </c>
      <c r="AS15" s="79" t="e">
        <f>AVERAGE(AS351:AS381)</f>
        <v>#DIV/0!</v>
      </c>
      <c r="AT15" s="79" t="e">
        <f>AVERAGE(AT351:AT381)</f>
        <v>#DIV/0!</v>
      </c>
      <c r="AX15" s="19"/>
      <c r="AY15" s="19"/>
      <c r="AZ15" s="31"/>
      <c r="BA15" s="19"/>
    </row>
    <row r="16" spans="1:53" ht="15.75" thickBot="1" x14ac:dyDescent="0.3">
      <c r="A16" s="16" t="s">
        <v>21</v>
      </c>
      <c r="B16" s="24" t="s">
        <v>22</v>
      </c>
      <c r="C16" s="16" t="s">
        <v>22</v>
      </c>
      <c r="D16" s="16" t="s">
        <v>22</v>
      </c>
      <c r="E16" s="16" t="s">
        <v>22</v>
      </c>
      <c r="F16" s="16" t="s">
        <v>22</v>
      </c>
      <c r="G16" s="16" t="s">
        <v>22</v>
      </c>
      <c r="H16" s="16" t="s">
        <v>22</v>
      </c>
      <c r="I16" s="16" t="s">
        <v>22</v>
      </c>
      <c r="J16" s="16" t="s">
        <v>22</v>
      </c>
      <c r="K16" s="16" t="s">
        <v>22</v>
      </c>
      <c r="L16" s="16" t="s">
        <v>22</v>
      </c>
      <c r="M16" s="16" t="s">
        <v>23</v>
      </c>
      <c r="N16" s="16" t="s">
        <v>23</v>
      </c>
      <c r="O16" s="16" t="s">
        <v>23</v>
      </c>
      <c r="P16" s="16" t="s">
        <v>23</v>
      </c>
      <c r="Q16" s="16" t="s">
        <v>23</v>
      </c>
      <c r="R16" s="16" t="s">
        <v>23</v>
      </c>
      <c r="S16" s="16" t="s">
        <v>23</v>
      </c>
      <c r="T16" s="16" t="s">
        <v>23</v>
      </c>
      <c r="U16" s="16" t="s">
        <v>23</v>
      </c>
      <c r="V16" s="16"/>
      <c r="W16" s="16"/>
      <c r="X16" s="16"/>
      <c r="Y16" s="16"/>
      <c r="Z16" s="16"/>
      <c r="AA16" s="16"/>
      <c r="AB16" s="36" t="s">
        <v>25</v>
      </c>
      <c r="AC16" s="36" t="s">
        <v>25</v>
      </c>
      <c r="AD16" s="36" t="s">
        <v>25</v>
      </c>
      <c r="AE16" s="36" t="s">
        <v>36</v>
      </c>
      <c r="AF16" s="36"/>
      <c r="AG16" s="36" t="s">
        <v>36</v>
      </c>
      <c r="AH16" s="36" t="s">
        <v>36</v>
      </c>
      <c r="AI16" s="36" t="s">
        <v>25</v>
      </c>
      <c r="AJ16" s="36" t="s">
        <v>25</v>
      </c>
      <c r="AK16" s="36" t="s">
        <v>25</v>
      </c>
      <c r="AL16" s="36" t="s">
        <v>36</v>
      </c>
      <c r="AM16" s="36"/>
      <c r="AN16" s="36" t="s">
        <v>36</v>
      </c>
      <c r="AO16" s="36" t="s">
        <v>36</v>
      </c>
      <c r="AP16" s="145">
        <v>69526</v>
      </c>
      <c r="AQ16" s="35" t="s">
        <v>64</v>
      </c>
      <c r="AR16" s="136" t="s">
        <v>87</v>
      </c>
      <c r="AS16" s="136" t="s">
        <v>85</v>
      </c>
      <c r="AT16" s="137" t="s">
        <v>86</v>
      </c>
    </row>
    <row r="17" spans="1:69" x14ac:dyDescent="0.25">
      <c r="A17" s="12">
        <v>44562</v>
      </c>
      <c r="B17" s="13">
        <f>F17-I17</f>
        <v>7.5435512000000005</v>
      </c>
      <c r="C17" s="13">
        <f>L17+I17</f>
        <v>5.1287552000000005</v>
      </c>
      <c r="D17" s="13">
        <f>M17*$AZ$4/100000</f>
        <v>4.5888119999999999</v>
      </c>
      <c r="E17" s="13">
        <f>N17*$AZ$3/100000</f>
        <v>5.2005055999999996</v>
      </c>
      <c r="F17" s="13">
        <f>D17+E17</f>
        <v>9.7893176000000004</v>
      </c>
      <c r="G17" s="13">
        <f>P17*$BA$4/100000</f>
        <v>0</v>
      </c>
      <c r="H17" s="13">
        <f>Q17*$BA$3/100000</f>
        <v>2.2457663999999999</v>
      </c>
      <c r="I17" s="13">
        <f>G17+H17</f>
        <v>2.2457663999999999</v>
      </c>
      <c r="J17" s="13">
        <f>S17*$AZ$4/100000</f>
        <v>0</v>
      </c>
      <c r="K17" s="13">
        <f>T17*$AZ$3/100000</f>
        <v>2.8829888000000001</v>
      </c>
      <c r="L17" s="13">
        <f>J17+K17</f>
        <v>2.8829888000000001</v>
      </c>
      <c r="M17" s="14">
        <v>23605</v>
      </c>
      <c r="N17" s="14">
        <v>19819</v>
      </c>
      <c r="O17" s="14">
        <v>43424</v>
      </c>
      <c r="P17" s="14">
        <v>0</v>
      </c>
      <c r="Q17" s="14">
        <v>9824</v>
      </c>
      <c r="R17" s="14">
        <v>9824</v>
      </c>
      <c r="S17" s="14">
        <v>0</v>
      </c>
      <c r="T17" s="14">
        <v>10987</v>
      </c>
      <c r="U17" s="14">
        <v>10987</v>
      </c>
      <c r="X17" s="29">
        <f>F17-I17+W17</f>
        <v>7.5435512000000005</v>
      </c>
      <c r="Z17" s="29">
        <f>I17+L17</f>
        <v>5.1287552000000005</v>
      </c>
      <c r="AB17" s="37">
        <v>33.143900000000002</v>
      </c>
      <c r="AC17" s="37">
        <v>20.301100000000002</v>
      </c>
      <c r="AD17" s="37">
        <v>12.8428</v>
      </c>
      <c r="AE17" s="39"/>
      <c r="AF17" s="39"/>
      <c r="AG17" s="39">
        <f t="shared" ref="AG17:AG80" si="47">AC17*$AZ$3/100</f>
        <v>5.3270086399999999</v>
      </c>
      <c r="AH17" s="39">
        <f t="shared" ref="AH17:AH80" si="48">AD17*$AZ$4/100</f>
        <v>2.49664032</v>
      </c>
      <c r="AI17" s="149">
        <v>8.0648</v>
      </c>
      <c r="AJ17" s="149">
        <v>7.9851999999999999</v>
      </c>
      <c r="AK17" s="149">
        <v>7.9600000000000004E-2</v>
      </c>
      <c r="AL17" s="39"/>
      <c r="AM17" s="39"/>
      <c r="AN17" s="39">
        <f t="shared" ref="AN17:AN80" si="49">AJ17*$AZ$3/100</f>
        <v>2.0953164799999997</v>
      </c>
      <c r="AO17" s="39">
        <f t="shared" ref="AO17:AO80" si="50">AK17*$AZ$4/100</f>
        <v>1.5474240000000002E-2</v>
      </c>
      <c r="AP17" s="146">
        <v>69626</v>
      </c>
      <c r="AQ17" s="147">
        <f>AP17-AP16</f>
        <v>100</v>
      </c>
      <c r="AR17" s="128">
        <v>27</v>
      </c>
      <c r="AS17" s="129">
        <v>1.8</v>
      </c>
      <c r="AT17" s="129">
        <v>1.8</v>
      </c>
      <c r="AU17">
        <v>1</v>
      </c>
      <c r="AV17" s="78" t="s">
        <v>63</v>
      </c>
      <c r="AW17" s="48" t="s">
        <v>42</v>
      </c>
      <c r="AX17" s="82"/>
      <c r="AY17" s="48" t="s">
        <v>43</v>
      </c>
      <c r="AZ17" s="51"/>
      <c r="BA17" s="51"/>
      <c r="BB17" s="51"/>
      <c r="BC17" s="50"/>
      <c r="BD17" s="48" t="s">
        <v>52</v>
      </c>
      <c r="BE17" s="51" t="s">
        <v>53</v>
      </c>
      <c r="BF17" s="51"/>
      <c r="BG17" s="51"/>
      <c r="BH17" s="51" t="s">
        <v>54</v>
      </c>
      <c r="BI17" s="51"/>
      <c r="BJ17" s="50"/>
      <c r="BK17" s="48" t="s">
        <v>56</v>
      </c>
      <c r="BL17" s="51" t="s">
        <v>55</v>
      </c>
      <c r="BM17" s="51"/>
      <c r="BN17" s="51"/>
      <c r="BO17" s="51" t="s">
        <v>54</v>
      </c>
      <c r="BP17" s="51"/>
      <c r="BQ17" s="50"/>
    </row>
    <row r="18" spans="1:69" ht="15.75" thickBot="1" x14ac:dyDescent="0.3">
      <c r="A18" s="1">
        <v>44563</v>
      </c>
      <c r="B18" s="13">
        <f>F18-I18</f>
        <v>18.040534599999997</v>
      </c>
      <c r="C18" s="13">
        <f>L18+I18</f>
        <v>3.7255341999999998</v>
      </c>
      <c r="D18" s="13">
        <f>M18*$AZ$4/100000</f>
        <v>11.658945600000001</v>
      </c>
      <c r="E18" s="13">
        <f>N18*$AZ$3/100000</f>
        <v>8.5983231999999994</v>
      </c>
      <c r="F18" s="13">
        <f>D18+E18</f>
        <v>20.257268799999999</v>
      </c>
      <c r="G18" s="13">
        <f>P18*$BA$4/100000</f>
        <v>0</v>
      </c>
      <c r="H18" s="13">
        <f>Q18*$BA$3/100000</f>
        <v>2.2167341999999999</v>
      </c>
      <c r="I18" s="13">
        <f>G18+H18</f>
        <v>2.2167341999999999</v>
      </c>
      <c r="J18" s="13">
        <f>S18*$AZ$4/100000</f>
        <v>0</v>
      </c>
      <c r="K18" s="13">
        <f>T18*$AZ$3/100000</f>
        <v>1.5087999999999999</v>
      </c>
      <c r="L18" s="13">
        <f>J18+K18</f>
        <v>1.5087999999999999</v>
      </c>
      <c r="M18" s="3">
        <v>59974</v>
      </c>
      <c r="N18" s="3">
        <v>32768</v>
      </c>
      <c r="O18" s="3">
        <v>92742</v>
      </c>
      <c r="P18" s="3">
        <v>0</v>
      </c>
      <c r="Q18" s="3">
        <v>9697</v>
      </c>
      <c r="R18" s="3">
        <v>9697</v>
      </c>
      <c r="S18" s="3">
        <v>0</v>
      </c>
      <c r="T18" s="3">
        <v>5750</v>
      </c>
      <c r="U18" s="3">
        <v>5750</v>
      </c>
      <c r="X18" s="29">
        <f>F18-I18+W18</f>
        <v>18.040534599999997</v>
      </c>
      <c r="Z18" s="29">
        <f t="shared" ref="Z18:Z81" si="51">I18+L18</f>
        <v>3.7255341999999998</v>
      </c>
      <c r="AB18" s="37">
        <v>22.546299999999999</v>
      </c>
      <c r="AC18" s="37">
        <v>12.7842</v>
      </c>
      <c r="AD18" s="37">
        <v>9.7621000000000002</v>
      </c>
      <c r="AE18" s="39"/>
      <c r="AF18" s="39"/>
      <c r="AG18" s="39">
        <f t="shared" si="47"/>
        <v>3.3545740799999999</v>
      </c>
      <c r="AH18" s="39">
        <f t="shared" si="48"/>
        <v>1.89775224</v>
      </c>
      <c r="AI18" s="14">
        <v>117.559</v>
      </c>
      <c r="AJ18" s="14">
        <v>44.015999999999998</v>
      </c>
      <c r="AK18" s="14">
        <v>73.543000000000006</v>
      </c>
      <c r="AL18" s="39"/>
      <c r="AM18" s="39"/>
      <c r="AN18" s="39">
        <f t="shared" si="49"/>
        <v>11.5497984</v>
      </c>
      <c r="AO18" s="39">
        <f t="shared" si="50"/>
        <v>14.296759200000002</v>
      </c>
      <c r="AP18" s="146">
        <v>69834</v>
      </c>
      <c r="AQ18" s="147">
        <f t="shared" ref="AQ18:AQ47" si="52">AP18-AP17</f>
        <v>208</v>
      </c>
      <c r="AR18" s="130">
        <v>41</v>
      </c>
      <c r="AS18" s="131">
        <v>4.9000000000000004</v>
      </c>
      <c r="AT18" s="131">
        <v>5.8</v>
      </c>
      <c r="AU18">
        <v>2</v>
      </c>
      <c r="AV18" s="76"/>
      <c r="AW18" s="53" t="s">
        <v>25</v>
      </c>
      <c r="AX18" s="55" t="s">
        <v>36</v>
      </c>
      <c r="AY18" s="49" t="s">
        <v>25</v>
      </c>
      <c r="AZ18" s="4" t="s">
        <v>36</v>
      </c>
      <c r="BA18" s="83" t="s">
        <v>64</v>
      </c>
      <c r="BB18" s="83" t="s">
        <v>65</v>
      </c>
      <c r="BC18" s="84" t="s">
        <v>66</v>
      </c>
      <c r="BD18" s="53" t="s">
        <v>25</v>
      </c>
      <c r="BE18" s="55" t="s">
        <v>25</v>
      </c>
      <c r="BF18" s="55"/>
      <c r="BG18" s="55" t="s">
        <v>36</v>
      </c>
      <c r="BH18" s="55" t="s">
        <v>25</v>
      </c>
      <c r="BI18" s="55"/>
      <c r="BJ18" s="54" t="s">
        <v>36</v>
      </c>
      <c r="BK18" s="56" t="s">
        <v>25</v>
      </c>
      <c r="BL18" s="55" t="s">
        <v>25</v>
      </c>
      <c r="BM18" s="55"/>
      <c r="BN18" s="55" t="s">
        <v>36</v>
      </c>
      <c r="BO18" s="55" t="s">
        <v>25</v>
      </c>
      <c r="BP18" s="55"/>
      <c r="BQ18" s="54" t="s">
        <v>36</v>
      </c>
    </row>
    <row r="19" spans="1:69" ht="15.75" thickBot="1" x14ac:dyDescent="0.3">
      <c r="A19" s="12">
        <v>44564</v>
      </c>
      <c r="B19" s="13">
        <f t="shared" ref="B19:B82" si="53">F19-I19</f>
        <v>10.032494</v>
      </c>
      <c r="C19" s="13">
        <f t="shared" ref="C19:C82" si="54">L19+I19</f>
        <v>3.3853660000000003</v>
      </c>
      <c r="D19" s="13">
        <f t="shared" ref="D19:D82" si="55">M19*$AZ$4/100000</f>
        <v>7.6964904000000001</v>
      </c>
      <c r="E19" s="13">
        <f t="shared" ref="E19:E82" si="56">N19*$AZ$3/100000</f>
        <v>4.2676736000000002</v>
      </c>
      <c r="F19" s="13">
        <f t="shared" ref="F19:F82" si="57">D19+E19</f>
        <v>11.964164</v>
      </c>
      <c r="G19" s="13">
        <f t="shared" ref="G19:G82" si="58">P19*$BA$4/100000</f>
        <v>0</v>
      </c>
      <c r="H19" s="13">
        <f t="shared" ref="H19:H82" si="59">Q19*$BA$3/100000</f>
        <v>1.93167</v>
      </c>
      <c r="I19" s="13">
        <f t="shared" ref="I19:I82" si="60">G19+H19</f>
        <v>1.93167</v>
      </c>
      <c r="J19" s="13">
        <f t="shared" ref="J19:J82" si="61">S19*$AZ$4/100000</f>
        <v>0</v>
      </c>
      <c r="K19" s="13">
        <f t="shared" ref="K19:K82" si="62">T19*$AZ$3/100000</f>
        <v>1.4536960000000001</v>
      </c>
      <c r="L19" s="13">
        <f t="shared" ref="L19:L82" si="63">J19+K19</f>
        <v>1.4536960000000001</v>
      </c>
      <c r="M19" s="3">
        <v>39591</v>
      </c>
      <c r="N19" s="3">
        <v>16264</v>
      </c>
      <c r="O19" s="3">
        <v>55855</v>
      </c>
      <c r="P19" s="3">
        <v>0</v>
      </c>
      <c r="Q19" s="3">
        <v>8450</v>
      </c>
      <c r="R19" s="3">
        <v>8450</v>
      </c>
      <c r="S19" s="3">
        <v>0</v>
      </c>
      <c r="T19" s="3">
        <v>5540</v>
      </c>
      <c r="U19" s="3">
        <v>5540</v>
      </c>
      <c r="X19" s="29">
        <f t="shared" ref="X19:X82" si="64">F19-I19+W19</f>
        <v>10.032494</v>
      </c>
      <c r="Z19" s="29">
        <f t="shared" si="51"/>
        <v>3.3853660000000003</v>
      </c>
      <c r="AB19" s="37">
        <v>18.002700000000001</v>
      </c>
      <c r="AC19" s="37">
        <v>8.8140999999999998</v>
      </c>
      <c r="AD19" s="37">
        <v>9.1885999999999992</v>
      </c>
      <c r="AE19" s="39"/>
      <c r="AF19" s="39"/>
      <c r="AG19" s="39">
        <f t="shared" si="47"/>
        <v>2.31281984</v>
      </c>
      <c r="AH19" s="39">
        <f t="shared" si="48"/>
        <v>1.7862638399999999</v>
      </c>
      <c r="AI19" s="14">
        <v>48.291400000000003</v>
      </c>
      <c r="AJ19" s="14">
        <v>1.4258</v>
      </c>
      <c r="AK19" s="14">
        <v>46.865600000000001</v>
      </c>
      <c r="AL19" s="39"/>
      <c r="AM19" s="39"/>
      <c r="AN19" s="39">
        <f t="shared" si="49"/>
        <v>0.37412991999999995</v>
      </c>
      <c r="AO19" s="39">
        <f t="shared" si="50"/>
        <v>9.1106726400000007</v>
      </c>
      <c r="AP19" s="146">
        <v>69853</v>
      </c>
      <c r="AQ19" s="147">
        <f t="shared" si="52"/>
        <v>19</v>
      </c>
      <c r="AR19" s="130">
        <v>28</v>
      </c>
      <c r="AS19" s="131">
        <v>10.5</v>
      </c>
      <c r="AT19" s="131">
        <v>18.7</v>
      </c>
      <c r="AU19">
        <v>3</v>
      </c>
      <c r="AV19" s="75">
        <v>2021</v>
      </c>
      <c r="AW19" s="65">
        <f>SUM(AW20:AW31)</f>
        <v>2472.5568000000003</v>
      </c>
      <c r="AX19" s="66">
        <f>SUM(AX20:AX31)</f>
        <v>577.45420939999997</v>
      </c>
      <c r="AY19" s="52">
        <f>SUM(AY20:AY31)</f>
        <v>1530.0159900000003</v>
      </c>
      <c r="AZ19" s="64">
        <f>SUM(AZ20:AZ31)</f>
        <v>325.26295925600004</v>
      </c>
      <c r="BA19" s="85">
        <f>SUM(BA20:BA31)</f>
        <v>4940</v>
      </c>
      <c r="BB19" s="85">
        <f>AVERAGE(BB20:BB31)</f>
        <v>77.481830469751515</v>
      </c>
      <c r="BC19" s="63">
        <f>100*AZ19/BA19</f>
        <v>6.5842704302834019</v>
      </c>
      <c r="BD19" s="60">
        <f>SUM(BD20:BD31)</f>
        <v>3437.799</v>
      </c>
      <c r="BE19" s="60">
        <f>SUM(BE20:BE31)</f>
        <v>2256.59</v>
      </c>
      <c r="BF19" s="61">
        <f t="shared" ref="BF19:BF31" si="65">BE19/BD19</f>
        <v>0.65640545011503004</v>
      </c>
      <c r="BG19" s="64">
        <f>SUM(BG20:BG31)</f>
        <v>515.85647399999993</v>
      </c>
      <c r="BH19" s="60">
        <f>SUM(BH20:BH31)</f>
        <v>1181.2090000000001</v>
      </c>
      <c r="BI19" s="62">
        <f t="shared" ref="BI19:BI31" si="66">BH19/BD19</f>
        <v>0.34359454988497001</v>
      </c>
      <c r="BJ19" s="63">
        <f>SUM(BJ20:BJ31)</f>
        <v>309.94910559999994</v>
      </c>
      <c r="BK19" s="60">
        <f>SUM(BK20:BK31)</f>
        <v>5147.7090000000007</v>
      </c>
      <c r="BL19" s="60">
        <f>SUM(BL20:BL31)</f>
        <v>3966.5</v>
      </c>
      <c r="BM19" s="62">
        <f t="shared" ref="BM19:BM31" si="67">BL19/BK19</f>
        <v>0.77053695148657386</v>
      </c>
      <c r="BN19" s="64">
        <f>SUM(BN20:BN31)</f>
        <v>875.71192399999995</v>
      </c>
      <c r="BO19" s="60">
        <f>SUM(BO20:BO31)</f>
        <v>1181.2090000000001</v>
      </c>
      <c r="BP19" s="62">
        <f t="shared" ref="BP19:BP31" si="68">BO19/BK19</f>
        <v>0.22946304851342605</v>
      </c>
      <c r="BQ19" s="63">
        <f>SUM(BQ20:BQ31)</f>
        <v>309.94910559999994</v>
      </c>
    </row>
    <row r="20" spans="1:69" x14ac:dyDescent="0.25">
      <c r="A20" s="1">
        <v>44565</v>
      </c>
      <c r="B20" s="13">
        <f t="shared" si="53"/>
        <v>6.4858638000000006</v>
      </c>
      <c r="C20" s="13">
        <f t="shared" si="54"/>
        <v>3.4748802000000003</v>
      </c>
      <c r="D20" s="13">
        <f t="shared" si="55"/>
        <v>3.6418896000000003</v>
      </c>
      <c r="E20" s="13">
        <f t="shared" si="56"/>
        <v>4.8499391999999997</v>
      </c>
      <c r="F20" s="13">
        <f t="shared" si="57"/>
        <v>8.4918288000000004</v>
      </c>
      <c r="G20" s="13">
        <f t="shared" si="58"/>
        <v>0</v>
      </c>
      <c r="H20" s="13">
        <f t="shared" si="59"/>
        <v>2.0059650000000002</v>
      </c>
      <c r="I20" s="13">
        <f t="shared" si="60"/>
        <v>2.0059650000000002</v>
      </c>
      <c r="J20" s="13">
        <f t="shared" si="61"/>
        <v>0</v>
      </c>
      <c r="K20" s="13">
        <f t="shared" si="62"/>
        <v>1.4689151999999999</v>
      </c>
      <c r="L20" s="13">
        <f t="shared" si="63"/>
        <v>1.4689151999999999</v>
      </c>
      <c r="M20" s="3">
        <v>18734</v>
      </c>
      <c r="N20" s="3">
        <v>18483</v>
      </c>
      <c r="O20" s="3">
        <v>37217</v>
      </c>
      <c r="P20" s="3">
        <v>0</v>
      </c>
      <c r="Q20" s="3">
        <v>8775</v>
      </c>
      <c r="R20" s="3">
        <v>8775</v>
      </c>
      <c r="S20" s="3">
        <v>0</v>
      </c>
      <c r="T20" s="3">
        <v>5598</v>
      </c>
      <c r="U20" s="3">
        <v>5598</v>
      </c>
      <c r="X20" s="29">
        <f t="shared" si="64"/>
        <v>6.4858638000000006</v>
      </c>
      <c r="Z20" s="29">
        <f t="shared" si="51"/>
        <v>3.4748802000000003</v>
      </c>
      <c r="AB20" s="37">
        <v>16.605699999999999</v>
      </c>
      <c r="AC20" s="37">
        <v>6.1452</v>
      </c>
      <c r="AD20" s="37">
        <v>10.4605</v>
      </c>
      <c r="AE20" s="39"/>
      <c r="AF20" s="39"/>
      <c r="AG20" s="39">
        <f t="shared" si="47"/>
        <v>1.61250048</v>
      </c>
      <c r="AH20" s="39">
        <f t="shared" si="48"/>
        <v>2.0335212</v>
      </c>
      <c r="AI20" s="14">
        <v>13.235799999999999</v>
      </c>
      <c r="AJ20" s="14">
        <v>1.3493999999999999</v>
      </c>
      <c r="AK20" s="14">
        <v>11.8864</v>
      </c>
      <c r="AL20" s="39"/>
      <c r="AM20" s="39"/>
      <c r="AN20" s="39">
        <f t="shared" si="49"/>
        <v>0.35408255999999994</v>
      </c>
      <c r="AO20" s="39">
        <f t="shared" si="50"/>
        <v>2.3107161600000001</v>
      </c>
      <c r="AP20" s="146">
        <v>69873</v>
      </c>
      <c r="AQ20" s="147">
        <f t="shared" si="52"/>
        <v>20</v>
      </c>
      <c r="AR20" s="128">
        <v>14</v>
      </c>
      <c r="AS20" s="129">
        <v>11</v>
      </c>
      <c r="AT20" s="129">
        <v>28.8</v>
      </c>
      <c r="AU20">
        <v>4</v>
      </c>
      <c r="AV20" s="48" t="s">
        <v>49</v>
      </c>
      <c r="AW20" s="65">
        <f t="shared" ref="AW20:AW31" si="69">AB4</f>
        <v>1121.7290000000003</v>
      </c>
      <c r="AX20" s="67">
        <f t="shared" ref="AX20:AX31" si="70">AE4</f>
        <v>262.35623719999995</v>
      </c>
      <c r="AY20" s="77">
        <f>AI4</f>
        <v>678.41550000000018</v>
      </c>
      <c r="AZ20" s="69">
        <f t="shared" ref="AZ20" si="71">AL4</f>
        <v>141.9925336</v>
      </c>
      <c r="BA20" s="80">
        <f>AP4</f>
        <v>2117</v>
      </c>
      <c r="BB20" s="80">
        <f>IF(BA20&gt;0,AY20*1000/BA20,0)</f>
        <v>320.46079357581493</v>
      </c>
      <c r="BC20" s="70">
        <f>IF(BA20&gt;0,100*AZ20/BA20,0)</f>
        <v>6.7072524137931033</v>
      </c>
      <c r="BD20" s="72">
        <f t="shared" ref="BD20:BD31" si="72">R4+U4</f>
        <v>851.31999999999994</v>
      </c>
      <c r="BE20" s="72">
        <f t="shared" ref="BE20:BE31" si="73">R4</f>
        <v>438.31799999999998</v>
      </c>
      <c r="BF20" s="73">
        <f t="shared" si="65"/>
        <v>0.51486867452896679</v>
      </c>
      <c r="BG20" s="66">
        <f t="shared" ref="BG20:BG31" si="74">I4</f>
        <v>100.19949479999998</v>
      </c>
      <c r="BH20" s="72">
        <f t="shared" ref="BH20:BH31" si="75">U4</f>
        <v>413.00200000000001</v>
      </c>
      <c r="BI20" s="74">
        <f t="shared" si="66"/>
        <v>0.48513132547103327</v>
      </c>
      <c r="BJ20" s="67">
        <f t="shared" ref="BJ20:BJ31" si="76">L4</f>
        <v>108.37172479999998</v>
      </c>
      <c r="BK20" s="65">
        <f t="shared" ref="BK20:BK31" si="77">O4+U4</f>
        <v>2273.3960000000002</v>
      </c>
      <c r="BL20" s="72">
        <f t="shared" ref="BL20:BL31" si="78">O4</f>
        <v>1860.394</v>
      </c>
      <c r="BM20" s="74">
        <f t="shared" si="67"/>
        <v>0.81833257382347813</v>
      </c>
      <c r="BN20" s="66">
        <f t="shared" ref="BN20:BN31" si="79">F4</f>
        <v>414.23832959999993</v>
      </c>
      <c r="BO20" s="72">
        <f t="shared" ref="BO20:BO31" si="80">BH20</f>
        <v>413.00200000000001</v>
      </c>
      <c r="BP20" s="74">
        <f t="shared" si="68"/>
        <v>0.18166742617652182</v>
      </c>
      <c r="BQ20" s="67">
        <f t="shared" ref="BQ20:BQ31" si="81">L4</f>
        <v>108.37172479999998</v>
      </c>
    </row>
    <row r="21" spans="1:69" x14ac:dyDescent="0.25">
      <c r="A21" s="12">
        <v>44566</v>
      </c>
      <c r="B21" s="13">
        <f t="shared" si="53"/>
        <v>9.9806046000000013</v>
      </c>
      <c r="C21" s="13">
        <f t="shared" si="54"/>
        <v>5.9467945999999996</v>
      </c>
      <c r="D21" s="13">
        <f t="shared" si="55"/>
        <v>6.7019399999999996</v>
      </c>
      <c r="E21" s="13">
        <f t="shared" si="56"/>
        <v>6.3700223999999999</v>
      </c>
      <c r="F21" s="13">
        <f t="shared" si="57"/>
        <v>13.0719624</v>
      </c>
      <c r="G21" s="13">
        <f t="shared" si="58"/>
        <v>0</v>
      </c>
      <c r="H21" s="13">
        <f t="shared" si="59"/>
        <v>3.0913577999999995</v>
      </c>
      <c r="I21" s="13">
        <f t="shared" si="60"/>
        <v>3.0913577999999995</v>
      </c>
      <c r="J21" s="13">
        <f t="shared" si="61"/>
        <v>0</v>
      </c>
      <c r="K21" s="13">
        <f t="shared" si="62"/>
        <v>2.8554368000000001</v>
      </c>
      <c r="L21" s="13">
        <f t="shared" si="63"/>
        <v>2.8554368000000001</v>
      </c>
      <c r="M21" s="3">
        <v>34475</v>
      </c>
      <c r="N21" s="3">
        <v>24276</v>
      </c>
      <c r="O21" s="3">
        <v>58751</v>
      </c>
      <c r="P21" s="3">
        <v>0</v>
      </c>
      <c r="Q21" s="3">
        <v>13523</v>
      </c>
      <c r="R21" s="3">
        <v>13523</v>
      </c>
      <c r="S21" s="3">
        <v>0</v>
      </c>
      <c r="T21" s="3">
        <v>10882</v>
      </c>
      <c r="U21" s="3">
        <v>10882</v>
      </c>
      <c r="X21" s="29">
        <f t="shared" si="64"/>
        <v>9.9806046000000013</v>
      </c>
      <c r="Z21" s="29">
        <f t="shared" si="51"/>
        <v>5.9467945999999996</v>
      </c>
      <c r="AB21" s="37">
        <v>36.841500000000003</v>
      </c>
      <c r="AC21" s="37">
        <v>18.193999999999999</v>
      </c>
      <c r="AD21" s="37">
        <v>18.647500000000001</v>
      </c>
      <c r="AE21" s="39"/>
      <c r="AF21" s="39"/>
      <c r="AG21" s="39">
        <f t="shared" si="47"/>
        <v>4.7741055999999995</v>
      </c>
      <c r="AH21" s="39">
        <f t="shared" si="48"/>
        <v>3.6250740000000001</v>
      </c>
      <c r="AI21" s="14">
        <v>17.576000000000001</v>
      </c>
      <c r="AJ21" s="14">
        <v>2.8012000000000001</v>
      </c>
      <c r="AK21" s="14">
        <v>14.774800000000001</v>
      </c>
      <c r="AL21" s="39"/>
      <c r="AM21" s="39"/>
      <c r="AN21" s="39">
        <f t="shared" si="49"/>
        <v>0.73503488000000006</v>
      </c>
      <c r="AO21" s="39">
        <f t="shared" si="50"/>
        <v>2.8722211200000003</v>
      </c>
      <c r="AP21" s="146">
        <v>69893</v>
      </c>
      <c r="AQ21" s="147">
        <f t="shared" si="52"/>
        <v>20</v>
      </c>
      <c r="AR21" s="128">
        <v>185</v>
      </c>
      <c r="AS21" s="129">
        <v>2.6</v>
      </c>
      <c r="AT21" s="129">
        <v>11.2</v>
      </c>
      <c r="AU21">
        <v>5</v>
      </c>
      <c r="AV21" s="53" t="s">
        <v>50</v>
      </c>
      <c r="AW21" s="68">
        <f t="shared" si="69"/>
        <v>857.56579999999997</v>
      </c>
      <c r="AX21" s="70">
        <f t="shared" si="70"/>
        <v>201.28354192</v>
      </c>
      <c r="AY21" s="77">
        <f>AI5</f>
        <v>401.37259999999992</v>
      </c>
      <c r="AZ21" s="69">
        <f t="shared" ref="AZ21:AZ31" si="82">AL5</f>
        <v>82.854411840000012</v>
      </c>
      <c r="BA21" s="80">
        <f t="shared" ref="BA21:BA31" si="83">AP5</f>
        <v>1517</v>
      </c>
      <c r="BB21" s="80">
        <f>IF(BA21&gt;0,AY21*1000/BA21,0)</f>
        <v>264.58312458800259</v>
      </c>
      <c r="BC21" s="70">
        <f>IF(BA21&gt;0,100*AZ21/BA21,0)</f>
        <v>5.4617278734344108</v>
      </c>
      <c r="BD21" s="57">
        <f t="shared" si="72"/>
        <v>1257.1099999999999</v>
      </c>
      <c r="BE21" s="57">
        <f t="shared" si="73"/>
        <v>875.65099999999995</v>
      </c>
      <c r="BF21" s="58">
        <f t="shared" si="65"/>
        <v>0.69655877369522157</v>
      </c>
      <c r="BG21" s="69">
        <f t="shared" si="74"/>
        <v>200.1738186</v>
      </c>
      <c r="BH21" s="57">
        <f t="shared" si="75"/>
        <v>381.459</v>
      </c>
      <c r="BI21" s="59">
        <f t="shared" si="66"/>
        <v>0.30344122630477843</v>
      </c>
      <c r="BJ21" s="70">
        <f t="shared" si="76"/>
        <v>100.09484159999997</v>
      </c>
      <c r="BK21" s="68">
        <f t="shared" si="77"/>
        <v>1768.9280000000001</v>
      </c>
      <c r="BL21" s="57">
        <f t="shared" si="78"/>
        <v>1387.4690000000001</v>
      </c>
      <c r="BM21" s="59">
        <f t="shared" si="67"/>
        <v>0.78435583585086555</v>
      </c>
      <c r="BN21" s="69">
        <f t="shared" si="79"/>
        <v>306.32823759999997</v>
      </c>
      <c r="BO21" s="57">
        <f t="shared" si="80"/>
        <v>381.459</v>
      </c>
      <c r="BP21" s="59">
        <f t="shared" si="68"/>
        <v>0.21564416414913437</v>
      </c>
      <c r="BQ21" s="70">
        <f t="shared" si="81"/>
        <v>100.09484159999997</v>
      </c>
    </row>
    <row r="22" spans="1:69" x14ac:dyDescent="0.25">
      <c r="A22" s="1">
        <v>44567</v>
      </c>
      <c r="B22" s="13">
        <f t="shared" si="53"/>
        <v>11.7870612</v>
      </c>
      <c r="C22" s="13">
        <f t="shared" si="54"/>
        <v>5.7314811999999993</v>
      </c>
      <c r="D22" s="13">
        <f t="shared" si="55"/>
        <v>5.5423439999999999</v>
      </c>
      <c r="E22" s="13">
        <f t="shared" si="56"/>
        <v>7.9971648000000002</v>
      </c>
      <c r="F22" s="13">
        <f t="shared" si="57"/>
        <v>13.5395088</v>
      </c>
      <c r="G22" s="13">
        <f t="shared" si="58"/>
        <v>0</v>
      </c>
      <c r="H22" s="13">
        <f t="shared" si="59"/>
        <v>1.7524476</v>
      </c>
      <c r="I22" s="13">
        <f t="shared" si="60"/>
        <v>1.7524476</v>
      </c>
      <c r="J22" s="13">
        <f t="shared" si="61"/>
        <v>0</v>
      </c>
      <c r="K22" s="13">
        <f t="shared" si="62"/>
        <v>3.9790335999999997</v>
      </c>
      <c r="L22" s="13">
        <f t="shared" si="63"/>
        <v>3.9790335999999997</v>
      </c>
      <c r="M22" s="3">
        <v>28510</v>
      </c>
      <c r="N22" s="3">
        <v>30477</v>
      </c>
      <c r="O22" s="3">
        <v>58987</v>
      </c>
      <c r="P22" s="3">
        <v>0</v>
      </c>
      <c r="Q22" s="3">
        <v>7666</v>
      </c>
      <c r="R22" s="3">
        <v>7666</v>
      </c>
      <c r="S22" s="3">
        <v>0</v>
      </c>
      <c r="T22" s="3">
        <v>15164</v>
      </c>
      <c r="U22" s="3">
        <v>15164</v>
      </c>
      <c r="X22" s="29">
        <f t="shared" si="64"/>
        <v>11.7870612</v>
      </c>
      <c r="Z22" s="29">
        <f t="shared" si="51"/>
        <v>5.7314811999999993</v>
      </c>
      <c r="AB22" s="37">
        <v>31.2178</v>
      </c>
      <c r="AC22" s="37">
        <v>18.126799999999999</v>
      </c>
      <c r="AD22" s="37">
        <v>13.090999999999999</v>
      </c>
      <c r="AE22" s="39"/>
      <c r="AF22" s="39"/>
      <c r="AG22" s="39">
        <f t="shared" si="47"/>
        <v>4.7564723199999994</v>
      </c>
      <c r="AH22" s="39">
        <f t="shared" si="48"/>
        <v>2.5448904000000003</v>
      </c>
      <c r="AI22" s="14">
        <v>43.824399999999997</v>
      </c>
      <c r="AJ22" s="14">
        <v>9.0084</v>
      </c>
      <c r="AK22" s="14">
        <v>34.816000000000003</v>
      </c>
      <c r="AL22" s="39"/>
      <c r="AM22" s="39"/>
      <c r="AN22" s="39">
        <f t="shared" si="49"/>
        <v>2.3638041599999999</v>
      </c>
      <c r="AO22" s="39">
        <f t="shared" si="50"/>
        <v>6.7682304000000011</v>
      </c>
      <c r="AP22" s="146">
        <v>69985</v>
      </c>
      <c r="AQ22" s="147">
        <f t="shared" si="52"/>
        <v>92</v>
      </c>
      <c r="AR22" s="128">
        <v>194</v>
      </c>
      <c r="AS22" s="129">
        <v>1</v>
      </c>
      <c r="AT22" s="129">
        <v>4.3</v>
      </c>
      <c r="AU22">
        <v>6</v>
      </c>
      <c r="AV22" s="53" t="s">
        <v>46</v>
      </c>
      <c r="AW22" s="68">
        <f t="shared" si="69"/>
        <v>493.262</v>
      </c>
      <c r="AX22" s="70">
        <f t="shared" si="70"/>
        <v>113.81443028</v>
      </c>
      <c r="AY22" s="77">
        <f t="shared" ref="AY22:AY31" si="84">AI6</f>
        <v>450.22789000000006</v>
      </c>
      <c r="AZ22" s="69">
        <f t="shared" si="82"/>
        <v>100.416013816</v>
      </c>
      <c r="BA22" s="80">
        <f t="shared" si="83"/>
        <v>1306</v>
      </c>
      <c r="BB22" s="80">
        <f t="shared" ref="BB22:BB31" si="85">IF(BA22&gt;0,AY22*1000/BA22,0)</f>
        <v>344.73804747320065</v>
      </c>
      <c r="BC22" s="70">
        <f t="shared" ref="BC22:BC31" si="86">IF(BA22&gt;0,100*AZ22/BA22,0)</f>
        <v>7.6888218848392036</v>
      </c>
      <c r="BD22" s="57">
        <f t="shared" si="72"/>
        <v>1329.3689999999999</v>
      </c>
      <c r="BE22" s="57">
        <f t="shared" si="73"/>
        <v>942.62099999999998</v>
      </c>
      <c r="BF22" s="58">
        <f t="shared" si="65"/>
        <v>0.70907400428323519</v>
      </c>
      <c r="BG22" s="69">
        <f t="shared" si="74"/>
        <v>215.48316059999996</v>
      </c>
      <c r="BH22" s="57">
        <f t="shared" si="75"/>
        <v>386.74799999999999</v>
      </c>
      <c r="BI22" s="59">
        <f t="shared" si="66"/>
        <v>0.29092599571676486</v>
      </c>
      <c r="BJ22" s="70">
        <f t="shared" si="76"/>
        <v>101.48253919999998</v>
      </c>
      <c r="BK22" s="68">
        <f t="shared" si="77"/>
        <v>1105.385</v>
      </c>
      <c r="BL22" s="57">
        <f t="shared" si="78"/>
        <v>718.63699999999994</v>
      </c>
      <c r="BM22" s="59">
        <f t="shared" si="67"/>
        <v>0.65012371255264001</v>
      </c>
      <c r="BN22" s="69">
        <f t="shared" si="79"/>
        <v>155.1453568</v>
      </c>
      <c r="BO22" s="57">
        <f t="shared" si="80"/>
        <v>386.74799999999999</v>
      </c>
      <c r="BP22" s="59">
        <f t="shared" si="68"/>
        <v>0.34987628744735999</v>
      </c>
      <c r="BQ22" s="70">
        <f t="shared" si="81"/>
        <v>101.48253919999998</v>
      </c>
    </row>
    <row r="23" spans="1:69" x14ac:dyDescent="0.25">
      <c r="A23" s="12">
        <v>44568</v>
      </c>
      <c r="B23" s="13">
        <f t="shared" si="53"/>
        <v>19.5801786</v>
      </c>
      <c r="C23" s="13">
        <f t="shared" si="54"/>
        <v>1.9790750000000001</v>
      </c>
      <c r="D23" s="13">
        <f t="shared" si="55"/>
        <v>10.158760800000001</v>
      </c>
      <c r="E23" s="13">
        <f t="shared" si="56"/>
        <v>9.7014527999999984</v>
      </c>
      <c r="F23" s="13">
        <f t="shared" si="57"/>
        <v>19.860213600000002</v>
      </c>
      <c r="G23" s="13">
        <f t="shared" si="58"/>
        <v>0</v>
      </c>
      <c r="H23" s="13">
        <f t="shared" si="59"/>
        <v>0.28003499999999998</v>
      </c>
      <c r="I23" s="13">
        <f t="shared" si="60"/>
        <v>0.28003499999999998</v>
      </c>
      <c r="J23" s="13">
        <f t="shared" si="61"/>
        <v>0</v>
      </c>
      <c r="K23" s="13">
        <f t="shared" si="62"/>
        <v>1.6990400000000001</v>
      </c>
      <c r="L23" s="13">
        <f t="shared" si="63"/>
        <v>1.6990400000000001</v>
      </c>
      <c r="M23" s="3">
        <v>52257</v>
      </c>
      <c r="N23" s="3">
        <v>36972</v>
      </c>
      <c r="O23" s="3">
        <v>89229</v>
      </c>
      <c r="P23" s="3">
        <v>0</v>
      </c>
      <c r="Q23" s="3">
        <v>1225</v>
      </c>
      <c r="R23" s="3">
        <v>1225</v>
      </c>
      <c r="S23" s="3">
        <v>0</v>
      </c>
      <c r="T23" s="3">
        <v>6475</v>
      </c>
      <c r="U23" s="3">
        <v>6475</v>
      </c>
      <c r="X23" s="29">
        <f t="shared" si="64"/>
        <v>19.5801786</v>
      </c>
      <c r="Z23" s="29">
        <f t="shared" si="51"/>
        <v>1.9790750000000001</v>
      </c>
      <c r="AB23" s="37">
        <v>43.299300000000002</v>
      </c>
      <c r="AC23" s="37">
        <v>19.1416</v>
      </c>
      <c r="AD23" s="37">
        <v>24.157699999999998</v>
      </c>
      <c r="AE23" s="39"/>
      <c r="AF23" s="39"/>
      <c r="AG23" s="39">
        <f t="shared" si="47"/>
        <v>5.0227558399999994</v>
      </c>
      <c r="AH23" s="39">
        <f t="shared" si="48"/>
        <v>4.69625688</v>
      </c>
      <c r="AI23" s="14">
        <v>25.413799999999998</v>
      </c>
      <c r="AJ23" s="14">
        <v>9.9000000000000005E-2</v>
      </c>
      <c r="AK23" s="14">
        <v>25.314800000000002</v>
      </c>
      <c r="AL23" s="39"/>
      <c r="AM23" s="39"/>
      <c r="AN23" s="39">
        <f t="shared" si="49"/>
        <v>2.59776E-2</v>
      </c>
      <c r="AO23" s="39">
        <f t="shared" si="50"/>
        <v>4.9211971200000004</v>
      </c>
      <c r="AP23" s="146">
        <v>69985</v>
      </c>
      <c r="AQ23" s="147">
        <f t="shared" si="52"/>
        <v>0</v>
      </c>
      <c r="AR23" s="128">
        <v>0</v>
      </c>
      <c r="AS23" s="129">
        <v>0.7</v>
      </c>
      <c r="AT23" s="129">
        <v>13.3</v>
      </c>
      <c r="AU23">
        <v>7</v>
      </c>
      <c r="AV23" s="53" t="s">
        <v>47</v>
      </c>
      <c r="AW23" s="68">
        <f t="shared" si="69"/>
        <v>0</v>
      </c>
      <c r="AX23" s="70">
        <f t="shared" si="70"/>
        <v>0</v>
      </c>
      <c r="AY23" s="77">
        <f t="shared" si="84"/>
        <v>0</v>
      </c>
      <c r="AZ23" s="69">
        <f t="shared" si="82"/>
        <v>0</v>
      </c>
      <c r="BA23" s="80">
        <f t="shared" si="83"/>
        <v>0</v>
      </c>
      <c r="BB23" s="80">
        <f t="shared" si="85"/>
        <v>0</v>
      </c>
      <c r="BC23" s="70">
        <f t="shared" si="86"/>
        <v>0</v>
      </c>
      <c r="BD23" s="57">
        <f t="shared" si="72"/>
        <v>0</v>
      </c>
      <c r="BE23" s="57">
        <f t="shared" si="73"/>
        <v>0</v>
      </c>
      <c r="BF23" s="58" t="e">
        <f t="shared" si="65"/>
        <v>#DIV/0!</v>
      </c>
      <c r="BG23" s="69">
        <f t="shared" si="74"/>
        <v>0</v>
      </c>
      <c r="BH23" s="57">
        <f t="shared" si="75"/>
        <v>0</v>
      </c>
      <c r="BI23" s="59" t="e">
        <f t="shared" si="66"/>
        <v>#DIV/0!</v>
      </c>
      <c r="BJ23" s="70">
        <f t="shared" si="76"/>
        <v>0</v>
      </c>
      <c r="BK23" s="68">
        <f t="shared" si="77"/>
        <v>0</v>
      </c>
      <c r="BL23" s="57">
        <f t="shared" si="78"/>
        <v>0</v>
      </c>
      <c r="BM23" s="59" t="e">
        <f t="shared" si="67"/>
        <v>#DIV/0!</v>
      </c>
      <c r="BN23" s="69">
        <f t="shared" si="79"/>
        <v>0</v>
      </c>
      <c r="BO23" s="57">
        <f t="shared" si="80"/>
        <v>0</v>
      </c>
      <c r="BP23" s="59" t="e">
        <f t="shared" si="68"/>
        <v>#DIV/0!</v>
      </c>
      <c r="BQ23" s="70">
        <f t="shared" si="81"/>
        <v>0</v>
      </c>
    </row>
    <row r="24" spans="1:69" x14ac:dyDescent="0.25">
      <c r="A24" s="1">
        <v>44569</v>
      </c>
      <c r="B24" s="13">
        <f t="shared" si="53"/>
        <v>7.162045599999999</v>
      </c>
      <c r="C24" s="13">
        <f t="shared" si="54"/>
        <v>5.3758463999999995</v>
      </c>
      <c r="D24" s="13">
        <f t="shared" si="55"/>
        <v>3.3294888</v>
      </c>
      <c r="E24" s="13">
        <f t="shared" si="56"/>
        <v>6.4587136000000003</v>
      </c>
      <c r="F24" s="13">
        <f t="shared" si="57"/>
        <v>9.7882023999999994</v>
      </c>
      <c r="G24" s="13">
        <f t="shared" si="58"/>
        <v>0</v>
      </c>
      <c r="H24" s="13">
        <f t="shared" si="59"/>
        <v>2.6261568</v>
      </c>
      <c r="I24" s="13">
        <f t="shared" si="60"/>
        <v>2.6261568</v>
      </c>
      <c r="J24" s="13">
        <f t="shared" si="61"/>
        <v>0</v>
      </c>
      <c r="K24" s="13">
        <f t="shared" si="62"/>
        <v>2.7496895999999995</v>
      </c>
      <c r="L24" s="13">
        <f t="shared" si="63"/>
        <v>2.7496895999999995</v>
      </c>
      <c r="M24" s="3">
        <v>17127</v>
      </c>
      <c r="N24" s="3">
        <v>24614</v>
      </c>
      <c r="O24" s="3">
        <v>41741</v>
      </c>
      <c r="P24" s="3">
        <v>0</v>
      </c>
      <c r="Q24" s="3">
        <v>11488</v>
      </c>
      <c r="R24" s="3">
        <v>11488</v>
      </c>
      <c r="S24" s="3">
        <v>0</v>
      </c>
      <c r="T24" s="3">
        <v>10479</v>
      </c>
      <c r="U24" s="3">
        <v>10479</v>
      </c>
      <c r="X24" s="29">
        <f t="shared" si="64"/>
        <v>7.162045599999999</v>
      </c>
      <c r="Z24" s="29">
        <f t="shared" si="51"/>
        <v>5.3758463999999995</v>
      </c>
      <c r="AB24" s="37">
        <v>26.2575</v>
      </c>
      <c r="AC24" s="37">
        <v>16.219799999999999</v>
      </c>
      <c r="AD24" s="37">
        <v>10.037699999999999</v>
      </c>
      <c r="AE24" s="39"/>
      <c r="AF24" s="39"/>
      <c r="AG24" s="39">
        <f t="shared" si="47"/>
        <v>4.2560755199999996</v>
      </c>
      <c r="AH24" s="39">
        <f t="shared" si="48"/>
        <v>1.9513288800000002</v>
      </c>
      <c r="AI24" s="14">
        <v>8.7723999999999993</v>
      </c>
      <c r="AJ24" s="14">
        <v>8.6953999999999994</v>
      </c>
      <c r="AK24" s="14">
        <v>7.6999999999999999E-2</v>
      </c>
      <c r="AL24" s="39"/>
      <c r="AM24" s="39"/>
      <c r="AN24" s="39">
        <f t="shared" si="49"/>
        <v>2.2816729599999999</v>
      </c>
      <c r="AO24" s="39">
        <f t="shared" si="50"/>
        <v>1.4968799999999999E-2</v>
      </c>
      <c r="AP24" s="146">
        <v>70292</v>
      </c>
      <c r="AQ24" s="147">
        <f t="shared" si="52"/>
        <v>307</v>
      </c>
      <c r="AR24" s="128">
        <v>72</v>
      </c>
      <c r="AS24" s="129">
        <v>2.9</v>
      </c>
      <c r="AT24" s="129">
        <v>22.3</v>
      </c>
      <c r="AU24">
        <v>8</v>
      </c>
      <c r="AV24" s="53" t="s">
        <v>48</v>
      </c>
      <c r="AW24" s="68">
        <f t="shared" si="69"/>
        <v>0</v>
      </c>
      <c r="AX24" s="70">
        <f t="shared" si="70"/>
        <v>0</v>
      </c>
      <c r="AY24" s="77">
        <f t="shared" si="84"/>
        <v>0</v>
      </c>
      <c r="AZ24" s="69">
        <f t="shared" si="82"/>
        <v>0</v>
      </c>
      <c r="BA24" s="80">
        <f t="shared" si="83"/>
        <v>0</v>
      </c>
      <c r="BB24" s="80">
        <f t="shared" si="85"/>
        <v>0</v>
      </c>
      <c r="BC24" s="70">
        <f t="shared" si="86"/>
        <v>0</v>
      </c>
      <c r="BD24" s="57">
        <f t="shared" si="72"/>
        <v>0</v>
      </c>
      <c r="BE24" s="57">
        <f t="shared" si="73"/>
        <v>0</v>
      </c>
      <c r="BF24" s="58" t="e">
        <f t="shared" si="65"/>
        <v>#DIV/0!</v>
      </c>
      <c r="BG24" s="69">
        <f t="shared" si="74"/>
        <v>0</v>
      </c>
      <c r="BH24" s="57">
        <f t="shared" si="75"/>
        <v>0</v>
      </c>
      <c r="BI24" s="59" t="e">
        <f t="shared" si="66"/>
        <v>#DIV/0!</v>
      </c>
      <c r="BJ24" s="70">
        <f t="shared" si="76"/>
        <v>0</v>
      </c>
      <c r="BK24" s="68">
        <f t="shared" si="77"/>
        <v>0</v>
      </c>
      <c r="BL24" s="57">
        <f t="shared" si="78"/>
        <v>0</v>
      </c>
      <c r="BM24" s="59" t="e">
        <f t="shared" si="67"/>
        <v>#DIV/0!</v>
      </c>
      <c r="BN24" s="69">
        <f t="shared" si="79"/>
        <v>0</v>
      </c>
      <c r="BO24" s="57">
        <f t="shared" si="80"/>
        <v>0</v>
      </c>
      <c r="BP24" s="59" t="e">
        <f t="shared" si="68"/>
        <v>#DIV/0!</v>
      </c>
      <c r="BQ24" s="70">
        <f t="shared" si="81"/>
        <v>0</v>
      </c>
    </row>
    <row r="25" spans="1:69" x14ac:dyDescent="0.25">
      <c r="A25" s="12">
        <v>44570</v>
      </c>
      <c r="B25" s="13">
        <f t="shared" si="53"/>
        <v>11.1176656</v>
      </c>
      <c r="C25" s="13">
        <f t="shared" si="54"/>
        <v>2.8472223999999997</v>
      </c>
      <c r="D25" s="13">
        <f t="shared" si="55"/>
        <v>5.0936687999999997</v>
      </c>
      <c r="E25" s="13">
        <f t="shared" si="56"/>
        <v>6.9420543999999991</v>
      </c>
      <c r="F25" s="13">
        <f t="shared" si="57"/>
        <v>12.0357232</v>
      </c>
      <c r="G25" s="13">
        <f t="shared" si="58"/>
        <v>0</v>
      </c>
      <c r="H25" s="13">
        <f t="shared" si="59"/>
        <v>0.91805759999999992</v>
      </c>
      <c r="I25" s="13">
        <f t="shared" si="60"/>
        <v>0.91805759999999992</v>
      </c>
      <c r="J25" s="13">
        <f t="shared" si="61"/>
        <v>0</v>
      </c>
      <c r="K25" s="13">
        <f t="shared" si="62"/>
        <v>1.9291647999999999</v>
      </c>
      <c r="L25" s="13">
        <f t="shared" si="63"/>
        <v>1.9291647999999999</v>
      </c>
      <c r="M25" s="3">
        <v>26202</v>
      </c>
      <c r="N25" s="3">
        <v>26456</v>
      </c>
      <c r="O25" s="3">
        <v>52658</v>
      </c>
      <c r="P25" s="3">
        <v>0</v>
      </c>
      <c r="Q25" s="3">
        <v>4016</v>
      </c>
      <c r="R25" s="3">
        <v>4016</v>
      </c>
      <c r="S25" s="3">
        <v>0</v>
      </c>
      <c r="T25" s="3">
        <v>7352</v>
      </c>
      <c r="U25" s="3">
        <v>7352</v>
      </c>
      <c r="X25" s="29">
        <f t="shared" si="64"/>
        <v>11.1176656</v>
      </c>
      <c r="Z25" s="29">
        <f t="shared" si="51"/>
        <v>2.8472223999999997</v>
      </c>
      <c r="AB25" s="37">
        <v>28.089500000000001</v>
      </c>
      <c r="AC25" s="37">
        <v>17.226600000000001</v>
      </c>
      <c r="AD25" s="37">
        <v>10.8629</v>
      </c>
      <c r="AE25" s="39"/>
      <c r="AF25" s="39"/>
      <c r="AG25" s="39">
        <f t="shared" si="47"/>
        <v>4.5202598399999996</v>
      </c>
      <c r="AH25" s="39">
        <f t="shared" si="48"/>
        <v>2.1117477600000001</v>
      </c>
      <c r="AI25" s="14">
        <v>22.276199999999999</v>
      </c>
      <c r="AJ25" s="14">
        <v>4.3727999999999998</v>
      </c>
      <c r="AK25" s="14">
        <v>17.903400000000001</v>
      </c>
      <c r="AL25" s="39"/>
      <c r="AM25" s="39"/>
      <c r="AN25" s="39">
        <f t="shared" si="49"/>
        <v>1.1474227199999998</v>
      </c>
      <c r="AO25" s="39">
        <f t="shared" si="50"/>
        <v>3.4804209600000009</v>
      </c>
      <c r="AP25" s="146">
        <v>70357</v>
      </c>
      <c r="AQ25" s="147">
        <f t="shared" si="52"/>
        <v>65</v>
      </c>
      <c r="AR25" s="130">
        <v>0</v>
      </c>
      <c r="AS25" s="131">
        <v>3.1</v>
      </c>
      <c r="AT25" s="131">
        <v>20.5</v>
      </c>
      <c r="AU25">
        <v>9</v>
      </c>
      <c r="AV25" s="53" t="s">
        <v>51</v>
      </c>
      <c r="AW25" s="68">
        <f t="shared" si="69"/>
        <v>0</v>
      </c>
      <c r="AX25" s="70">
        <f t="shared" si="70"/>
        <v>0</v>
      </c>
      <c r="AY25" s="77">
        <f t="shared" si="84"/>
        <v>0</v>
      </c>
      <c r="AZ25" s="69">
        <f t="shared" si="82"/>
        <v>0</v>
      </c>
      <c r="BA25" s="80">
        <f t="shared" si="83"/>
        <v>0</v>
      </c>
      <c r="BB25" s="80">
        <f t="shared" si="85"/>
        <v>0</v>
      </c>
      <c r="BC25" s="70">
        <f t="shared" si="86"/>
        <v>0</v>
      </c>
      <c r="BD25" s="57">
        <f t="shared" si="72"/>
        <v>0</v>
      </c>
      <c r="BE25" s="57">
        <f t="shared" si="73"/>
        <v>0</v>
      </c>
      <c r="BF25" s="58" t="e">
        <f t="shared" si="65"/>
        <v>#DIV/0!</v>
      </c>
      <c r="BG25" s="69">
        <f t="shared" si="74"/>
        <v>0</v>
      </c>
      <c r="BH25" s="57">
        <f t="shared" si="75"/>
        <v>0</v>
      </c>
      <c r="BI25" s="59" t="e">
        <f t="shared" si="66"/>
        <v>#DIV/0!</v>
      </c>
      <c r="BJ25" s="70">
        <f t="shared" si="76"/>
        <v>0</v>
      </c>
      <c r="BK25" s="68">
        <f t="shared" si="77"/>
        <v>0</v>
      </c>
      <c r="BL25" s="57">
        <f t="shared" si="78"/>
        <v>0</v>
      </c>
      <c r="BM25" s="59" t="e">
        <f t="shared" si="67"/>
        <v>#DIV/0!</v>
      </c>
      <c r="BN25" s="69">
        <f t="shared" si="79"/>
        <v>0</v>
      </c>
      <c r="BO25" s="57">
        <f t="shared" si="80"/>
        <v>0</v>
      </c>
      <c r="BP25" s="59" t="e">
        <f t="shared" si="68"/>
        <v>#DIV/0!</v>
      </c>
      <c r="BQ25" s="70">
        <f t="shared" si="81"/>
        <v>0</v>
      </c>
    </row>
    <row r="26" spans="1:69" x14ac:dyDescent="0.25">
      <c r="A26" s="1">
        <v>44571</v>
      </c>
      <c r="B26" s="13">
        <f t="shared" si="53"/>
        <v>3.9098057999999991</v>
      </c>
      <c r="C26" s="13">
        <f t="shared" si="54"/>
        <v>9.7511238000000002</v>
      </c>
      <c r="D26" s="13">
        <f t="shared" si="55"/>
        <v>5.0166864000000002</v>
      </c>
      <c r="E26" s="13">
        <f t="shared" si="56"/>
        <v>5.4962303999999991</v>
      </c>
      <c r="F26" s="13">
        <f t="shared" si="57"/>
        <v>10.512916799999999</v>
      </c>
      <c r="G26" s="13">
        <f t="shared" si="58"/>
        <v>0</v>
      </c>
      <c r="H26" s="13">
        <f t="shared" si="59"/>
        <v>6.6031110000000002</v>
      </c>
      <c r="I26" s="13">
        <f t="shared" si="60"/>
        <v>6.6031110000000002</v>
      </c>
      <c r="J26" s="13">
        <f t="shared" si="61"/>
        <v>0</v>
      </c>
      <c r="K26" s="13">
        <f t="shared" si="62"/>
        <v>3.1480127999999996</v>
      </c>
      <c r="L26" s="13">
        <f t="shared" si="63"/>
        <v>3.1480127999999996</v>
      </c>
      <c r="M26" s="3">
        <v>25806</v>
      </c>
      <c r="N26" s="3">
        <v>20946</v>
      </c>
      <c r="O26" s="3">
        <v>46752</v>
      </c>
      <c r="P26" s="3">
        <v>0</v>
      </c>
      <c r="Q26" s="3">
        <v>28885</v>
      </c>
      <c r="R26" s="3">
        <v>28885</v>
      </c>
      <c r="S26" s="3">
        <v>0</v>
      </c>
      <c r="T26" s="3">
        <v>11997</v>
      </c>
      <c r="U26" s="3">
        <v>11997</v>
      </c>
      <c r="X26" s="29">
        <f t="shared" si="64"/>
        <v>3.9098057999999991</v>
      </c>
      <c r="Z26" s="29">
        <f t="shared" si="51"/>
        <v>9.7511238000000002</v>
      </c>
      <c r="AB26" s="37">
        <v>41.666600000000003</v>
      </c>
      <c r="AC26" s="37">
        <v>17.213000000000001</v>
      </c>
      <c r="AD26" s="37">
        <v>24.453600000000002</v>
      </c>
      <c r="AE26" s="39"/>
      <c r="AF26" s="39"/>
      <c r="AG26" s="39">
        <f t="shared" si="47"/>
        <v>4.5166912000000004</v>
      </c>
      <c r="AH26" s="39">
        <f t="shared" si="48"/>
        <v>4.7537798400000009</v>
      </c>
      <c r="AI26" s="14">
        <v>0.19020000000000001</v>
      </c>
      <c r="AJ26" s="14">
        <v>0.1048</v>
      </c>
      <c r="AK26" s="14">
        <v>8.5400000000000004E-2</v>
      </c>
      <c r="AL26" s="39"/>
      <c r="AM26" s="39"/>
      <c r="AN26" s="39">
        <f t="shared" si="49"/>
        <v>2.749952E-2</v>
      </c>
      <c r="AO26" s="39">
        <f t="shared" si="50"/>
        <v>1.660176E-2</v>
      </c>
      <c r="AP26" s="146">
        <v>70379</v>
      </c>
      <c r="AQ26" s="147">
        <f t="shared" si="52"/>
        <v>22</v>
      </c>
      <c r="AR26" s="130">
        <v>408</v>
      </c>
      <c r="AS26" s="131">
        <v>1.8</v>
      </c>
      <c r="AT26" s="131">
        <v>11.9</v>
      </c>
      <c r="AU26">
        <v>10</v>
      </c>
      <c r="AV26" s="53" t="s">
        <v>57</v>
      </c>
      <c r="AW26" s="68">
        <f t="shared" si="69"/>
        <v>0</v>
      </c>
      <c r="AX26" s="70">
        <f t="shared" si="70"/>
        <v>0</v>
      </c>
      <c r="AY26" s="77">
        <f t="shared" si="84"/>
        <v>0</v>
      </c>
      <c r="AZ26" s="69">
        <f t="shared" si="82"/>
        <v>0</v>
      </c>
      <c r="BA26" s="80">
        <f t="shared" si="83"/>
        <v>0</v>
      </c>
      <c r="BB26" s="80">
        <f t="shared" si="85"/>
        <v>0</v>
      </c>
      <c r="BC26" s="70">
        <f t="shared" si="86"/>
        <v>0</v>
      </c>
      <c r="BD26" s="57">
        <f t="shared" si="72"/>
        <v>0</v>
      </c>
      <c r="BE26" s="57">
        <f t="shared" si="73"/>
        <v>0</v>
      </c>
      <c r="BF26" s="58" t="e">
        <f t="shared" si="65"/>
        <v>#DIV/0!</v>
      </c>
      <c r="BG26" s="69">
        <f t="shared" si="74"/>
        <v>0</v>
      </c>
      <c r="BH26" s="57">
        <f t="shared" si="75"/>
        <v>0</v>
      </c>
      <c r="BI26" s="59" t="e">
        <f t="shared" si="66"/>
        <v>#DIV/0!</v>
      </c>
      <c r="BJ26" s="70">
        <f t="shared" si="76"/>
        <v>0</v>
      </c>
      <c r="BK26" s="68">
        <f t="shared" si="77"/>
        <v>0</v>
      </c>
      <c r="BL26" s="57">
        <f t="shared" si="78"/>
        <v>0</v>
      </c>
      <c r="BM26" s="59" t="e">
        <f t="shared" si="67"/>
        <v>#DIV/0!</v>
      </c>
      <c r="BN26" s="69">
        <f t="shared" si="79"/>
        <v>0</v>
      </c>
      <c r="BO26" s="57">
        <f t="shared" si="80"/>
        <v>0</v>
      </c>
      <c r="BP26" s="59" t="e">
        <f t="shared" si="68"/>
        <v>#DIV/0!</v>
      </c>
      <c r="BQ26" s="70">
        <f t="shared" si="81"/>
        <v>0</v>
      </c>
    </row>
    <row r="27" spans="1:69" x14ac:dyDescent="0.25">
      <c r="A27" s="12">
        <v>44572</v>
      </c>
      <c r="B27" s="13">
        <f t="shared" si="53"/>
        <v>8.2702238000000019</v>
      </c>
      <c r="C27" s="13">
        <f t="shared" si="54"/>
        <v>6.9537457999999992</v>
      </c>
      <c r="D27" s="13">
        <f t="shared" si="55"/>
        <v>6.7445136000000012</v>
      </c>
      <c r="E27" s="13">
        <f t="shared" si="56"/>
        <v>5.6988031999999995</v>
      </c>
      <c r="F27" s="13">
        <f t="shared" si="57"/>
        <v>12.443316800000002</v>
      </c>
      <c r="G27" s="13">
        <f t="shared" si="58"/>
        <v>0</v>
      </c>
      <c r="H27" s="13">
        <f t="shared" si="59"/>
        <v>4.1730929999999997</v>
      </c>
      <c r="I27" s="13">
        <f t="shared" si="60"/>
        <v>4.1730929999999997</v>
      </c>
      <c r="J27" s="13">
        <f t="shared" si="61"/>
        <v>0</v>
      </c>
      <c r="K27" s="13">
        <f t="shared" si="62"/>
        <v>2.7806527999999995</v>
      </c>
      <c r="L27" s="13">
        <f t="shared" si="63"/>
        <v>2.7806527999999995</v>
      </c>
      <c r="M27" s="3">
        <v>34694</v>
      </c>
      <c r="N27" s="3">
        <v>21718</v>
      </c>
      <c r="O27" s="3">
        <v>56412</v>
      </c>
      <c r="P27" s="3">
        <v>0</v>
      </c>
      <c r="Q27" s="3">
        <v>18255</v>
      </c>
      <c r="R27" s="3">
        <v>18255</v>
      </c>
      <c r="S27" s="3">
        <v>0</v>
      </c>
      <c r="T27" s="3">
        <v>10597</v>
      </c>
      <c r="U27" s="3">
        <v>10597</v>
      </c>
      <c r="X27" s="29">
        <f t="shared" si="64"/>
        <v>8.2702238000000019</v>
      </c>
      <c r="Z27" s="29">
        <f t="shared" si="51"/>
        <v>6.9537457999999992</v>
      </c>
      <c r="AB27" s="37">
        <v>37.167299999999997</v>
      </c>
      <c r="AC27" s="37">
        <v>19.606300000000001</v>
      </c>
      <c r="AD27" s="37">
        <v>17.561</v>
      </c>
      <c r="AE27" s="39"/>
      <c r="AF27" s="39"/>
      <c r="AG27" s="39">
        <f t="shared" si="47"/>
        <v>5.1446931199999995</v>
      </c>
      <c r="AH27" s="39">
        <f t="shared" si="48"/>
        <v>3.4138584000000005</v>
      </c>
      <c r="AI27" s="14">
        <v>6.7521000000000004</v>
      </c>
      <c r="AJ27" s="14">
        <v>5.2600000000000001E-2</v>
      </c>
      <c r="AK27" s="14">
        <v>6.6994999999999996</v>
      </c>
      <c r="AL27" s="39"/>
      <c r="AM27" s="39"/>
      <c r="AN27" s="39">
        <f t="shared" si="49"/>
        <v>1.3802239999999999E-2</v>
      </c>
      <c r="AO27" s="39">
        <f t="shared" si="50"/>
        <v>1.3023828</v>
      </c>
      <c r="AP27" s="146">
        <v>70399</v>
      </c>
      <c r="AQ27" s="147">
        <f t="shared" si="52"/>
        <v>20</v>
      </c>
      <c r="AR27" s="128">
        <v>261</v>
      </c>
      <c r="AS27" s="129">
        <v>2.2999999999999998</v>
      </c>
      <c r="AT27" s="129">
        <v>23.4</v>
      </c>
      <c r="AU27">
        <v>11</v>
      </c>
      <c r="AV27" s="53" t="s">
        <v>58</v>
      </c>
      <c r="AW27" s="68">
        <f t="shared" si="69"/>
        <v>0</v>
      </c>
      <c r="AX27" s="70">
        <f t="shared" si="70"/>
        <v>0</v>
      </c>
      <c r="AY27" s="77">
        <f t="shared" si="84"/>
        <v>0</v>
      </c>
      <c r="AZ27" s="69">
        <f t="shared" si="82"/>
        <v>0</v>
      </c>
      <c r="BA27" s="80">
        <f t="shared" si="83"/>
        <v>0</v>
      </c>
      <c r="BB27" s="80">
        <f t="shared" si="85"/>
        <v>0</v>
      </c>
      <c r="BC27" s="70">
        <f t="shared" si="86"/>
        <v>0</v>
      </c>
      <c r="BD27" s="57">
        <f t="shared" si="72"/>
        <v>0</v>
      </c>
      <c r="BE27" s="57">
        <f t="shared" si="73"/>
        <v>0</v>
      </c>
      <c r="BF27" s="58" t="e">
        <f t="shared" si="65"/>
        <v>#DIV/0!</v>
      </c>
      <c r="BG27" s="69">
        <f t="shared" si="74"/>
        <v>0</v>
      </c>
      <c r="BH27" s="57">
        <f t="shared" si="75"/>
        <v>0</v>
      </c>
      <c r="BI27" s="59" t="e">
        <f t="shared" si="66"/>
        <v>#DIV/0!</v>
      </c>
      <c r="BJ27" s="70">
        <f t="shared" si="76"/>
        <v>0</v>
      </c>
      <c r="BK27" s="68">
        <f t="shared" si="77"/>
        <v>0</v>
      </c>
      <c r="BL27" s="57">
        <f t="shared" si="78"/>
        <v>0</v>
      </c>
      <c r="BM27" s="59" t="e">
        <f t="shared" si="67"/>
        <v>#DIV/0!</v>
      </c>
      <c r="BN27" s="69">
        <f t="shared" si="79"/>
        <v>0</v>
      </c>
      <c r="BO27" s="57">
        <f t="shared" si="80"/>
        <v>0</v>
      </c>
      <c r="BP27" s="59" t="e">
        <f t="shared" si="68"/>
        <v>#DIV/0!</v>
      </c>
      <c r="BQ27" s="70">
        <f t="shared" si="81"/>
        <v>0</v>
      </c>
    </row>
    <row r="28" spans="1:69" x14ac:dyDescent="0.25">
      <c r="A28" s="1">
        <v>44573</v>
      </c>
      <c r="B28" s="13">
        <f t="shared" si="53"/>
        <v>8.8337491999999997</v>
      </c>
      <c r="C28" s="13">
        <f t="shared" si="54"/>
        <v>9.3330500000000001</v>
      </c>
      <c r="D28" s="13">
        <f t="shared" si="55"/>
        <v>8.6828760000000003</v>
      </c>
      <c r="E28" s="13">
        <f t="shared" si="56"/>
        <v>6.0428096</v>
      </c>
      <c r="F28" s="13">
        <f t="shared" si="57"/>
        <v>14.7256856</v>
      </c>
      <c r="G28" s="13">
        <f t="shared" si="58"/>
        <v>0</v>
      </c>
      <c r="H28" s="13">
        <f t="shared" si="59"/>
        <v>5.8919364000000005</v>
      </c>
      <c r="I28" s="13">
        <f t="shared" si="60"/>
        <v>5.8919364000000005</v>
      </c>
      <c r="J28" s="13">
        <f t="shared" si="61"/>
        <v>0</v>
      </c>
      <c r="K28" s="13">
        <f t="shared" si="62"/>
        <v>3.4411136</v>
      </c>
      <c r="L28" s="13">
        <f t="shared" si="63"/>
        <v>3.4411136</v>
      </c>
      <c r="M28" s="3">
        <v>44665</v>
      </c>
      <c r="N28" s="3">
        <v>23029</v>
      </c>
      <c r="O28" s="3">
        <v>67694</v>
      </c>
      <c r="P28" s="3">
        <v>0</v>
      </c>
      <c r="Q28" s="3">
        <v>25774</v>
      </c>
      <c r="R28" s="3">
        <v>25774</v>
      </c>
      <c r="S28" s="3">
        <v>0</v>
      </c>
      <c r="T28" s="3">
        <v>13114</v>
      </c>
      <c r="U28" s="3">
        <v>13114</v>
      </c>
      <c r="X28" s="29">
        <f t="shared" si="64"/>
        <v>8.8337491999999997</v>
      </c>
      <c r="Z28" s="29">
        <f t="shared" si="51"/>
        <v>9.3330500000000001</v>
      </c>
      <c r="AB28" s="37">
        <v>40.379100000000001</v>
      </c>
      <c r="AC28" s="37">
        <v>21.461300000000001</v>
      </c>
      <c r="AD28" s="37">
        <v>18.9178</v>
      </c>
      <c r="AE28" s="39"/>
      <c r="AF28" s="39"/>
      <c r="AG28" s="39">
        <f t="shared" si="47"/>
        <v>5.6314451199999995</v>
      </c>
      <c r="AH28" s="39">
        <f t="shared" si="48"/>
        <v>3.6776203200000004</v>
      </c>
      <c r="AI28" s="14">
        <v>20.715800000000002</v>
      </c>
      <c r="AJ28" s="14">
        <v>4.0262000000000002</v>
      </c>
      <c r="AK28" s="14">
        <v>16.689599999999999</v>
      </c>
      <c r="AL28" s="39"/>
      <c r="AM28" s="39"/>
      <c r="AN28" s="39">
        <f t="shared" si="49"/>
        <v>1.0564748799999999</v>
      </c>
      <c r="AO28" s="39">
        <f t="shared" si="50"/>
        <v>3.2444582400000002</v>
      </c>
      <c r="AP28" s="146">
        <v>70539</v>
      </c>
      <c r="AQ28" s="147">
        <f t="shared" si="52"/>
        <v>140</v>
      </c>
      <c r="AR28" s="128">
        <v>407</v>
      </c>
      <c r="AS28" s="129">
        <v>0.1</v>
      </c>
      <c r="AT28" s="129">
        <v>18.399999999999999</v>
      </c>
      <c r="AU28">
        <v>12</v>
      </c>
      <c r="AV28" s="53" t="s">
        <v>59</v>
      </c>
      <c r="AW28" s="68">
        <f t="shared" si="69"/>
        <v>0</v>
      </c>
      <c r="AX28" s="70">
        <f t="shared" si="70"/>
        <v>0</v>
      </c>
      <c r="AY28" s="77">
        <f t="shared" si="84"/>
        <v>0</v>
      </c>
      <c r="AZ28" s="69">
        <f t="shared" si="82"/>
        <v>0</v>
      </c>
      <c r="BA28" s="80">
        <f t="shared" si="83"/>
        <v>0</v>
      </c>
      <c r="BB28" s="80">
        <f t="shared" si="85"/>
        <v>0</v>
      </c>
      <c r="BC28" s="70">
        <f t="shared" si="86"/>
        <v>0</v>
      </c>
      <c r="BD28" s="57">
        <f t="shared" si="72"/>
        <v>0</v>
      </c>
      <c r="BE28" s="57">
        <f t="shared" si="73"/>
        <v>0</v>
      </c>
      <c r="BF28" s="58" t="e">
        <f t="shared" si="65"/>
        <v>#DIV/0!</v>
      </c>
      <c r="BG28" s="69">
        <f t="shared" si="74"/>
        <v>0</v>
      </c>
      <c r="BH28" s="57">
        <f t="shared" si="75"/>
        <v>0</v>
      </c>
      <c r="BI28" s="59" t="e">
        <f t="shared" si="66"/>
        <v>#DIV/0!</v>
      </c>
      <c r="BJ28" s="70">
        <f t="shared" si="76"/>
        <v>0</v>
      </c>
      <c r="BK28" s="68">
        <f t="shared" si="77"/>
        <v>0</v>
      </c>
      <c r="BL28" s="57">
        <f t="shared" si="78"/>
        <v>0</v>
      </c>
      <c r="BM28" s="59" t="e">
        <f t="shared" si="67"/>
        <v>#DIV/0!</v>
      </c>
      <c r="BN28" s="69">
        <f t="shared" si="79"/>
        <v>0</v>
      </c>
      <c r="BO28" s="57">
        <f t="shared" si="80"/>
        <v>0</v>
      </c>
      <c r="BP28" s="59" t="e">
        <f t="shared" si="68"/>
        <v>#DIV/0!</v>
      </c>
      <c r="BQ28" s="70">
        <f t="shared" si="81"/>
        <v>0</v>
      </c>
    </row>
    <row r="29" spans="1:69" x14ac:dyDescent="0.25">
      <c r="A29" s="12">
        <v>44574</v>
      </c>
      <c r="B29" s="13">
        <f t="shared" si="53"/>
        <v>10.154699200000001</v>
      </c>
      <c r="C29" s="13">
        <f t="shared" si="54"/>
        <v>10.437230400000001</v>
      </c>
      <c r="D29" s="13">
        <f t="shared" si="55"/>
        <v>9.8972928000000007</v>
      </c>
      <c r="E29" s="13">
        <f t="shared" si="56"/>
        <v>5.9541183999999996</v>
      </c>
      <c r="F29" s="13">
        <f t="shared" si="57"/>
        <v>15.851411200000001</v>
      </c>
      <c r="G29" s="13">
        <f t="shared" si="58"/>
        <v>0</v>
      </c>
      <c r="H29" s="13">
        <f t="shared" si="59"/>
        <v>5.6967119999999998</v>
      </c>
      <c r="I29" s="13">
        <f t="shared" si="60"/>
        <v>5.6967119999999998</v>
      </c>
      <c r="J29" s="13">
        <f t="shared" si="61"/>
        <v>0</v>
      </c>
      <c r="K29" s="13">
        <f t="shared" si="62"/>
        <v>4.7405184</v>
      </c>
      <c r="L29" s="13">
        <f t="shared" si="63"/>
        <v>4.7405184</v>
      </c>
      <c r="M29" s="3">
        <v>50912</v>
      </c>
      <c r="N29" s="3">
        <v>22691</v>
      </c>
      <c r="O29" s="3">
        <v>73603</v>
      </c>
      <c r="P29" s="3">
        <v>0</v>
      </c>
      <c r="Q29" s="3">
        <v>24920</v>
      </c>
      <c r="R29" s="3">
        <v>24920</v>
      </c>
      <c r="S29" s="3">
        <v>0</v>
      </c>
      <c r="T29" s="3">
        <v>18066</v>
      </c>
      <c r="U29" s="3">
        <v>18066</v>
      </c>
      <c r="X29" s="29">
        <f t="shared" si="64"/>
        <v>10.154699200000001</v>
      </c>
      <c r="Z29" s="29">
        <f t="shared" si="51"/>
        <v>10.437230400000001</v>
      </c>
      <c r="AB29" s="37">
        <v>42.310400000000001</v>
      </c>
      <c r="AC29" s="37">
        <v>26.447700000000001</v>
      </c>
      <c r="AD29" s="37">
        <v>15.8627</v>
      </c>
      <c r="AE29" s="39"/>
      <c r="AF29" s="39"/>
      <c r="AG29" s="39">
        <f t="shared" si="47"/>
        <v>6.9398764800000006</v>
      </c>
      <c r="AH29" s="39">
        <f t="shared" si="48"/>
        <v>3.0837088800000005</v>
      </c>
      <c r="AI29" s="14">
        <v>27.783899999999999</v>
      </c>
      <c r="AJ29" s="14">
        <v>5.2699999999999997E-2</v>
      </c>
      <c r="AK29" s="14">
        <v>27.731200000000001</v>
      </c>
      <c r="AL29" s="39"/>
      <c r="AM29" s="39"/>
      <c r="AN29" s="39">
        <f t="shared" si="49"/>
        <v>1.3828479999999999E-2</v>
      </c>
      <c r="AO29" s="39">
        <f t="shared" si="50"/>
        <v>5.3909452800000004</v>
      </c>
      <c r="AP29" s="146">
        <v>70625</v>
      </c>
      <c r="AQ29" s="147">
        <f t="shared" si="52"/>
        <v>86</v>
      </c>
      <c r="AR29" s="128">
        <v>433</v>
      </c>
      <c r="AS29" s="129">
        <v>-0.7</v>
      </c>
      <c r="AT29" s="129">
        <v>14.8</v>
      </c>
      <c r="AU29">
        <v>13</v>
      </c>
      <c r="AV29" s="53" t="s">
        <v>60</v>
      </c>
      <c r="AW29" s="68">
        <f t="shared" si="69"/>
        <v>0</v>
      </c>
      <c r="AX29" s="70">
        <f t="shared" si="70"/>
        <v>0</v>
      </c>
      <c r="AY29" s="77">
        <f t="shared" si="84"/>
        <v>0</v>
      </c>
      <c r="AZ29" s="69">
        <f t="shared" si="82"/>
        <v>0</v>
      </c>
      <c r="BA29" s="80">
        <f t="shared" si="83"/>
        <v>0</v>
      </c>
      <c r="BB29" s="80">
        <f t="shared" si="85"/>
        <v>0</v>
      </c>
      <c r="BC29" s="70">
        <f t="shared" si="86"/>
        <v>0</v>
      </c>
      <c r="BD29" s="57">
        <f t="shared" si="72"/>
        <v>0</v>
      </c>
      <c r="BE29" s="57">
        <f t="shared" si="73"/>
        <v>0</v>
      </c>
      <c r="BF29" s="58" t="e">
        <f t="shared" si="65"/>
        <v>#DIV/0!</v>
      </c>
      <c r="BG29" s="69">
        <f t="shared" si="74"/>
        <v>0</v>
      </c>
      <c r="BH29" s="57">
        <f t="shared" si="75"/>
        <v>0</v>
      </c>
      <c r="BI29" s="59" t="e">
        <f t="shared" si="66"/>
        <v>#DIV/0!</v>
      </c>
      <c r="BJ29" s="70">
        <f t="shared" si="76"/>
        <v>0</v>
      </c>
      <c r="BK29" s="68">
        <f t="shared" si="77"/>
        <v>0</v>
      </c>
      <c r="BL29" s="57">
        <f t="shared" si="78"/>
        <v>0</v>
      </c>
      <c r="BM29" s="59" t="e">
        <f t="shared" si="67"/>
        <v>#DIV/0!</v>
      </c>
      <c r="BN29" s="69">
        <f t="shared" si="79"/>
        <v>0</v>
      </c>
      <c r="BO29" s="57">
        <f t="shared" si="80"/>
        <v>0</v>
      </c>
      <c r="BP29" s="59" t="e">
        <f t="shared" si="68"/>
        <v>#DIV/0!</v>
      </c>
      <c r="BQ29" s="70">
        <f t="shared" si="81"/>
        <v>0</v>
      </c>
    </row>
    <row r="30" spans="1:69" x14ac:dyDescent="0.25">
      <c r="A30" s="1">
        <v>44575</v>
      </c>
      <c r="B30" s="13">
        <f t="shared" si="53"/>
        <v>9.7854859999999988</v>
      </c>
      <c r="C30" s="13">
        <f t="shared" si="54"/>
        <v>10.1652188</v>
      </c>
      <c r="D30" s="13">
        <f t="shared" si="55"/>
        <v>4.6249704000000005</v>
      </c>
      <c r="E30" s="13">
        <f t="shared" si="56"/>
        <v>7.0409791999999989</v>
      </c>
      <c r="F30" s="13">
        <f t="shared" si="57"/>
        <v>11.665949599999999</v>
      </c>
      <c r="G30" s="13">
        <f t="shared" si="58"/>
        <v>0</v>
      </c>
      <c r="H30" s="13">
        <f t="shared" si="59"/>
        <v>1.8804635999999999</v>
      </c>
      <c r="I30" s="13">
        <f t="shared" si="60"/>
        <v>1.8804635999999999</v>
      </c>
      <c r="J30" s="13">
        <f t="shared" si="61"/>
        <v>0</v>
      </c>
      <c r="K30" s="13">
        <f t="shared" si="62"/>
        <v>8.2847551999999993</v>
      </c>
      <c r="L30" s="13">
        <f t="shared" si="63"/>
        <v>8.2847551999999993</v>
      </c>
      <c r="M30" s="3">
        <v>23791</v>
      </c>
      <c r="N30" s="3">
        <v>26833</v>
      </c>
      <c r="O30" s="3">
        <v>50624</v>
      </c>
      <c r="P30" s="3">
        <v>0</v>
      </c>
      <c r="Q30" s="3">
        <v>8226</v>
      </c>
      <c r="R30" s="3">
        <v>8226</v>
      </c>
      <c r="S30" s="3">
        <v>0</v>
      </c>
      <c r="T30" s="3">
        <v>31573</v>
      </c>
      <c r="U30" s="3">
        <v>31573</v>
      </c>
      <c r="X30" s="29">
        <f t="shared" si="64"/>
        <v>9.7854859999999988</v>
      </c>
      <c r="Z30" s="29">
        <f t="shared" si="51"/>
        <v>10.1652188</v>
      </c>
      <c r="AB30" s="37">
        <v>45.4236</v>
      </c>
      <c r="AC30" s="37">
        <v>26.962199999999999</v>
      </c>
      <c r="AD30" s="37">
        <v>18.461400000000001</v>
      </c>
      <c r="AE30" s="39"/>
      <c r="AF30" s="39"/>
      <c r="AG30" s="39">
        <f t="shared" si="47"/>
        <v>7.0748812799999996</v>
      </c>
      <c r="AH30" s="39">
        <f t="shared" si="48"/>
        <v>3.5888961600000004</v>
      </c>
      <c r="AI30" s="14">
        <v>19.791799999999999</v>
      </c>
      <c r="AJ30" s="14">
        <v>19.750599999999999</v>
      </c>
      <c r="AK30" s="14">
        <v>4.1200000000000001E-2</v>
      </c>
      <c r="AL30" s="39"/>
      <c r="AM30" s="39"/>
      <c r="AN30" s="39">
        <f t="shared" si="49"/>
        <v>5.1825574399999992</v>
      </c>
      <c r="AO30" s="39">
        <f t="shared" si="50"/>
        <v>8.0092800000000006E-3</v>
      </c>
      <c r="AP30" s="146">
        <v>70663</v>
      </c>
      <c r="AQ30" s="147">
        <f t="shared" si="52"/>
        <v>38</v>
      </c>
      <c r="AR30" s="128">
        <v>432</v>
      </c>
      <c r="AS30" s="129">
        <v>-2.1</v>
      </c>
      <c r="AT30" s="129">
        <v>1.8</v>
      </c>
      <c r="AU30">
        <v>14</v>
      </c>
      <c r="AV30" s="53" t="s">
        <v>61</v>
      </c>
      <c r="AW30" s="68">
        <f t="shared" si="69"/>
        <v>0</v>
      </c>
      <c r="AX30" s="70">
        <f t="shared" si="70"/>
        <v>0</v>
      </c>
      <c r="AY30" s="77">
        <f t="shared" si="84"/>
        <v>0</v>
      </c>
      <c r="AZ30" s="69">
        <f t="shared" si="82"/>
        <v>0</v>
      </c>
      <c r="BA30" s="80">
        <f t="shared" si="83"/>
        <v>0</v>
      </c>
      <c r="BB30" s="80">
        <f t="shared" si="85"/>
        <v>0</v>
      </c>
      <c r="BC30" s="70">
        <f t="shared" si="86"/>
        <v>0</v>
      </c>
      <c r="BD30" s="57">
        <f t="shared" si="72"/>
        <v>0</v>
      </c>
      <c r="BE30" s="57">
        <f t="shared" si="73"/>
        <v>0</v>
      </c>
      <c r="BF30" s="58" t="e">
        <f t="shared" si="65"/>
        <v>#DIV/0!</v>
      </c>
      <c r="BG30" s="69">
        <f t="shared" si="74"/>
        <v>0</v>
      </c>
      <c r="BH30" s="57">
        <f t="shared" si="75"/>
        <v>0</v>
      </c>
      <c r="BI30" s="59" t="e">
        <f t="shared" si="66"/>
        <v>#DIV/0!</v>
      </c>
      <c r="BJ30" s="70">
        <f t="shared" si="76"/>
        <v>0</v>
      </c>
      <c r="BK30" s="68">
        <f t="shared" si="77"/>
        <v>0</v>
      </c>
      <c r="BL30" s="57">
        <f t="shared" si="78"/>
        <v>0</v>
      </c>
      <c r="BM30" s="59" t="e">
        <f t="shared" si="67"/>
        <v>#DIV/0!</v>
      </c>
      <c r="BN30" s="69">
        <f t="shared" si="79"/>
        <v>0</v>
      </c>
      <c r="BO30" s="57">
        <f t="shared" si="80"/>
        <v>0</v>
      </c>
      <c r="BP30" s="59" t="e">
        <f t="shared" si="68"/>
        <v>#DIV/0!</v>
      </c>
      <c r="BQ30" s="70">
        <f t="shared" si="81"/>
        <v>0</v>
      </c>
    </row>
    <row r="31" spans="1:69" ht="15.75" thickBot="1" x14ac:dyDescent="0.3">
      <c r="A31" s="12">
        <v>44576</v>
      </c>
      <c r="B31" s="13">
        <f t="shared" si="53"/>
        <v>14.180638800000002</v>
      </c>
      <c r="C31" s="13">
        <f t="shared" si="54"/>
        <v>6.6307132000000006</v>
      </c>
      <c r="D31" s="13">
        <f t="shared" si="55"/>
        <v>9.5633136000000007</v>
      </c>
      <c r="E31" s="13">
        <f t="shared" si="56"/>
        <v>7.1524991999999994</v>
      </c>
      <c r="F31" s="13">
        <f t="shared" si="57"/>
        <v>16.715812800000002</v>
      </c>
      <c r="G31" s="13">
        <f t="shared" si="58"/>
        <v>0</v>
      </c>
      <c r="H31" s="13">
        <f t="shared" si="59"/>
        <v>2.535174</v>
      </c>
      <c r="I31" s="13">
        <f t="shared" si="60"/>
        <v>2.535174</v>
      </c>
      <c r="J31" s="13">
        <f t="shared" si="61"/>
        <v>0</v>
      </c>
      <c r="K31" s="13">
        <f t="shared" si="62"/>
        <v>4.0955392000000002</v>
      </c>
      <c r="L31" s="13">
        <f t="shared" si="63"/>
        <v>4.0955392000000002</v>
      </c>
      <c r="M31" s="3">
        <v>49194</v>
      </c>
      <c r="N31" s="3">
        <v>27258</v>
      </c>
      <c r="O31" s="3">
        <v>76452</v>
      </c>
      <c r="P31" s="3">
        <v>0</v>
      </c>
      <c r="Q31" s="3">
        <v>11090</v>
      </c>
      <c r="R31" s="3">
        <v>11090</v>
      </c>
      <c r="S31" s="3">
        <v>0</v>
      </c>
      <c r="T31" s="3">
        <v>15608</v>
      </c>
      <c r="U31" s="3">
        <v>15608</v>
      </c>
      <c r="X31" s="29">
        <f t="shared" si="64"/>
        <v>14.180638800000002</v>
      </c>
      <c r="Z31" s="29">
        <f t="shared" si="51"/>
        <v>6.6307132000000006</v>
      </c>
      <c r="AB31" s="37">
        <v>45.4617</v>
      </c>
      <c r="AC31" s="37">
        <v>26.409300000000002</v>
      </c>
      <c r="AD31" s="37">
        <v>19.052399999999999</v>
      </c>
      <c r="AE31" s="39"/>
      <c r="AF31" s="39"/>
      <c r="AG31" s="39">
        <f t="shared" si="47"/>
        <v>6.9298003200000009</v>
      </c>
      <c r="AH31" s="39">
        <f t="shared" si="48"/>
        <v>3.7037865599999997</v>
      </c>
      <c r="AI31" s="14">
        <v>20.865200000000002</v>
      </c>
      <c r="AJ31" s="14">
        <v>0.48959999999999998</v>
      </c>
      <c r="AK31" s="14">
        <v>20.375599999999999</v>
      </c>
      <c r="AL31" s="39"/>
      <c r="AM31" s="39"/>
      <c r="AN31" s="39">
        <f t="shared" si="49"/>
        <v>0.12847103999999998</v>
      </c>
      <c r="AO31" s="39">
        <f t="shared" si="50"/>
        <v>3.9610166399999995</v>
      </c>
      <c r="AP31" s="146">
        <v>70693</v>
      </c>
      <c r="AQ31" s="147">
        <f t="shared" si="52"/>
        <v>30</v>
      </c>
      <c r="AR31" s="128">
        <v>407</v>
      </c>
      <c r="AS31" s="129">
        <v>-1.6</v>
      </c>
      <c r="AT31" s="129">
        <v>3.2</v>
      </c>
      <c r="AU31">
        <v>15</v>
      </c>
      <c r="AV31" s="49" t="s">
        <v>62</v>
      </c>
      <c r="AW31" s="71">
        <f t="shared" si="69"/>
        <v>0</v>
      </c>
      <c r="AX31" s="93">
        <f t="shared" si="70"/>
        <v>0</v>
      </c>
      <c r="AY31" s="94">
        <f t="shared" si="84"/>
        <v>0</v>
      </c>
      <c r="AZ31" s="95">
        <f t="shared" si="82"/>
        <v>0</v>
      </c>
      <c r="BA31" s="86">
        <f t="shared" si="83"/>
        <v>0</v>
      </c>
      <c r="BB31" s="86">
        <f t="shared" si="85"/>
        <v>0</v>
      </c>
      <c r="BC31" s="93">
        <f t="shared" si="86"/>
        <v>0</v>
      </c>
      <c r="BD31" s="71">
        <f t="shared" si="72"/>
        <v>0</v>
      </c>
      <c r="BE31" s="101">
        <f t="shared" si="73"/>
        <v>0</v>
      </c>
      <c r="BF31" s="102" t="e">
        <f t="shared" si="65"/>
        <v>#DIV/0!</v>
      </c>
      <c r="BG31" s="95">
        <f t="shared" si="74"/>
        <v>0</v>
      </c>
      <c r="BH31" s="101">
        <f t="shared" si="75"/>
        <v>0</v>
      </c>
      <c r="BI31" s="103" t="e">
        <f t="shared" si="66"/>
        <v>#DIV/0!</v>
      </c>
      <c r="BJ31" s="93">
        <f t="shared" si="76"/>
        <v>0</v>
      </c>
      <c r="BK31" s="71">
        <f t="shared" si="77"/>
        <v>0</v>
      </c>
      <c r="BL31" s="101">
        <f t="shared" si="78"/>
        <v>0</v>
      </c>
      <c r="BM31" s="103" t="e">
        <f t="shared" si="67"/>
        <v>#DIV/0!</v>
      </c>
      <c r="BN31" s="95">
        <f t="shared" si="79"/>
        <v>0</v>
      </c>
      <c r="BO31" s="101">
        <f t="shared" si="80"/>
        <v>0</v>
      </c>
      <c r="BP31" s="103" t="e">
        <f t="shared" si="68"/>
        <v>#DIV/0!</v>
      </c>
      <c r="BQ31" s="93">
        <f t="shared" si="81"/>
        <v>0</v>
      </c>
    </row>
    <row r="32" spans="1:69" x14ac:dyDescent="0.25">
      <c r="A32" s="1">
        <v>44577</v>
      </c>
      <c r="B32" s="13">
        <f t="shared" si="53"/>
        <v>13.221396599999999</v>
      </c>
      <c r="C32" s="13">
        <f t="shared" si="54"/>
        <v>6.9739930000000001</v>
      </c>
      <c r="D32" s="13">
        <f t="shared" si="55"/>
        <v>7.5689640000000002</v>
      </c>
      <c r="E32" s="13">
        <f t="shared" si="56"/>
        <v>8.8260863999999994</v>
      </c>
      <c r="F32" s="13">
        <f t="shared" si="57"/>
        <v>16.395050399999999</v>
      </c>
      <c r="G32" s="13">
        <f t="shared" si="58"/>
        <v>0</v>
      </c>
      <c r="H32" s="13">
        <f t="shared" si="59"/>
        <v>3.1736537999999999</v>
      </c>
      <c r="I32" s="13">
        <f t="shared" si="60"/>
        <v>3.1736537999999999</v>
      </c>
      <c r="J32" s="13">
        <f t="shared" si="61"/>
        <v>0</v>
      </c>
      <c r="K32" s="13">
        <f t="shared" si="62"/>
        <v>3.8003391999999998</v>
      </c>
      <c r="L32" s="13">
        <f t="shared" si="63"/>
        <v>3.8003391999999998</v>
      </c>
      <c r="M32" s="3">
        <v>38935</v>
      </c>
      <c r="N32" s="3">
        <v>33636</v>
      </c>
      <c r="O32" s="3">
        <v>72571</v>
      </c>
      <c r="P32" s="3">
        <v>0</v>
      </c>
      <c r="Q32" s="3">
        <v>13883</v>
      </c>
      <c r="R32" s="3">
        <v>13883</v>
      </c>
      <c r="S32" s="3">
        <v>0</v>
      </c>
      <c r="T32" s="3">
        <v>14483</v>
      </c>
      <c r="U32" s="3">
        <v>14483</v>
      </c>
      <c r="X32" s="29">
        <f t="shared" si="64"/>
        <v>13.221396599999999</v>
      </c>
      <c r="Z32" s="29">
        <f t="shared" si="51"/>
        <v>6.9739930000000001</v>
      </c>
      <c r="AB32" s="37">
        <v>47.788600000000002</v>
      </c>
      <c r="AC32" s="37">
        <v>31.046700000000001</v>
      </c>
      <c r="AD32" s="37">
        <v>16.741900000000001</v>
      </c>
      <c r="AE32" s="39"/>
      <c r="AF32" s="39"/>
      <c r="AG32" s="39">
        <f t="shared" si="47"/>
        <v>8.1466540799999994</v>
      </c>
      <c r="AH32" s="39">
        <f t="shared" si="48"/>
        <v>3.2546253600000004</v>
      </c>
      <c r="AI32" s="14">
        <v>12.1425</v>
      </c>
      <c r="AJ32" s="14">
        <v>0.1762</v>
      </c>
      <c r="AK32" s="14">
        <v>11.9663</v>
      </c>
      <c r="AL32" s="39"/>
      <c r="AM32" s="39"/>
      <c r="AN32" s="39">
        <f t="shared" si="49"/>
        <v>4.6234879999999999E-2</v>
      </c>
      <c r="AO32" s="39">
        <f t="shared" si="50"/>
        <v>2.3262487200000002</v>
      </c>
      <c r="AP32" s="146">
        <v>70749</v>
      </c>
      <c r="AQ32" s="147">
        <f t="shared" si="52"/>
        <v>56</v>
      </c>
      <c r="AR32" s="128">
        <v>237</v>
      </c>
      <c r="AS32" s="131">
        <v>0.1</v>
      </c>
      <c r="AT32" s="131">
        <v>4.3</v>
      </c>
      <c r="AU32">
        <v>16</v>
      </c>
    </row>
    <row r="33" spans="1:47" x14ac:dyDescent="0.25">
      <c r="A33" s="12">
        <v>44578</v>
      </c>
      <c r="B33" s="13">
        <f t="shared" si="53"/>
        <v>5.1270003999999982</v>
      </c>
      <c r="C33" s="13">
        <f t="shared" si="54"/>
        <v>10.5447516</v>
      </c>
      <c r="D33" s="13">
        <f t="shared" si="55"/>
        <v>7.5843216</v>
      </c>
      <c r="E33" s="13">
        <f t="shared" si="56"/>
        <v>4.5584127999999993</v>
      </c>
      <c r="F33" s="13">
        <f t="shared" si="57"/>
        <v>12.142734399999998</v>
      </c>
      <c r="G33" s="13">
        <f t="shared" si="58"/>
        <v>0</v>
      </c>
      <c r="H33" s="13">
        <f t="shared" si="59"/>
        <v>7.0157340000000001</v>
      </c>
      <c r="I33" s="13">
        <f t="shared" si="60"/>
        <v>7.0157340000000001</v>
      </c>
      <c r="J33" s="13">
        <f t="shared" si="61"/>
        <v>0</v>
      </c>
      <c r="K33" s="13">
        <f t="shared" si="62"/>
        <v>3.5290175999999995</v>
      </c>
      <c r="L33" s="13">
        <f t="shared" si="63"/>
        <v>3.5290175999999995</v>
      </c>
      <c r="M33" s="3">
        <v>39014</v>
      </c>
      <c r="N33" s="3">
        <v>17372</v>
      </c>
      <c r="O33" s="3">
        <v>56386</v>
      </c>
      <c r="P33" s="3">
        <v>0</v>
      </c>
      <c r="Q33" s="3">
        <v>30690</v>
      </c>
      <c r="R33" s="3">
        <v>30690</v>
      </c>
      <c r="S33" s="3">
        <v>0</v>
      </c>
      <c r="T33" s="3">
        <v>13449</v>
      </c>
      <c r="U33" s="3">
        <v>13449</v>
      </c>
      <c r="X33" s="29">
        <f t="shared" si="64"/>
        <v>5.1270003999999982</v>
      </c>
      <c r="Z33" s="29">
        <f t="shared" si="51"/>
        <v>10.5447516</v>
      </c>
      <c r="AB33" s="37">
        <v>31.339300000000001</v>
      </c>
      <c r="AC33" s="37">
        <v>16.001200000000001</v>
      </c>
      <c r="AD33" s="37">
        <v>15.338100000000001</v>
      </c>
      <c r="AE33" s="39"/>
      <c r="AF33" s="39"/>
      <c r="AG33" s="39">
        <f t="shared" si="47"/>
        <v>4.1987148799999998</v>
      </c>
      <c r="AH33" s="39">
        <f t="shared" si="48"/>
        <v>2.9817266400000006</v>
      </c>
      <c r="AI33" s="14">
        <v>18.600999999999999</v>
      </c>
      <c r="AJ33" s="14">
        <v>5.3100000000000001E-2</v>
      </c>
      <c r="AK33" s="14">
        <v>18.547899999999998</v>
      </c>
      <c r="AL33" s="39"/>
      <c r="AM33" s="39"/>
      <c r="AN33" s="39">
        <f t="shared" si="49"/>
        <v>1.3933439999999998E-2</v>
      </c>
      <c r="AO33" s="39">
        <f t="shared" si="50"/>
        <v>3.6057117599999997</v>
      </c>
      <c r="AP33" s="146">
        <v>70772</v>
      </c>
      <c r="AQ33" s="147">
        <f t="shared" si="52"/>
        <v>23</v>
      </c>
      <c r="AR33" s="130">
        <v>454</v>
      </c>
      <c r="AS33" s="131">
        <v>1.5</v>
      </c>
      <c r="AT33" s="131">
        <v>3.6</v>
      </c>
      <c r="AU33">
        <v>17</v>
      </c>
    </row>
    <row r="34" spans="1:47" x14ac:dyDescent="0.25">
      <c r="A34" s="1">
        <v>44579</v>
      </c>
      <c r="B34" s="13">
        <f t="shared" si="53"/>
        <v>7.5102355999999997</v>
      </c>
      <c r="C34" s="13">
        <f t="shared" si="54"/>
        <v>6.3112260000000004</v>
      </c>
      <c r="D34" s="13">
        <f t="shared" si="55"/>
        <v>5.9192856000000003</v>
      </c>
      <c r="E34" s="13">
        <f t="shared" si="56"/>
        <v>5.4492607999999993</v>
      </c>
      <c r="F34" s="13">
        <f t="shared" si="57"/>
        <v>11.3685464</v>
      </c>
      <c r="G34" s="13">
        <f t="shared" si="58"/>
        <v>0</v>
      </c>
      <c r="H34" s="13">
        <f t="shared" si="59"/>
        <v>3.8583108000000004</v>
      </c>
      <c r="I34" s="13">
        <f t="shared" si="60"/>
        <v>3.8583108000000004</v>
      </c>
      <c r="J34" s="13">
        <f t="shared" si="61"/>
        <v>0</v>
      </c>
      <c r="K34" s="13">
        <f t="shared" si="62"/>
        <v>2.4529152000000001</v>
      </c>
      <c r="L34" s="13">
        <f t="shared" si="63"/>
        <v>2.4529152000000001</v>
      </c>
      <c r="M34" s="3">
        <v>30449</v>
      </c>
      <c r="N34" s="3">
        <v>20767</v>
      </c>
      <c r="O34" s="3">
        <v>51216</v>
      </c>
      <c r="P34" s="3">
        <v>0</v>
      </c>
      <c r="Q34" s="3">
        <v>16878</v>
      </c>
      <c r="R34" s="3">
        <v>16878</v>
      </c>
      <c r="S34" s="3">
        <v>0</v>
      </c>
      <c r="T34" s="3">
        <v>9348</v>
      </c>
      <c r="U34" s="3">
        <v>9348</v>
      </c>
      <c r="X34" s="29">
        <f t="shared" si="64"/>
        <v>7.5102355999999997</v>
      </c>
      <c r="Z34" s="29">
        <f t="shared" si="51"/>
        <v>6.3112260000000004</v>
      </c>
      <c r="AB34" s="37">
        <v>31.465299999999999</v>
      </c>
      <c r="AC34" s="37">
        <v>15.3414</v>
      </c>
      <c r="AD34" s="37">
        <v>16.123899999999999</v>
      </c>
      <c r="AE34" s="39"/>
      <c r="AF34" s="39"/>
      <c r="AG34" s="39">
        <f t="shared" si="47"/>
        <v>4.0255833599999997</v>
      </c>
      <c r="AH34" s="39">
        <f t="shared" si="48"/>
        <v>3.1344861600000002</v>
      </c>
      <c r="AI34" s="14">
        <v>11.661899999999999</v>
      </c>
      <c r="AJ34" s="14">
        <v>5.1200000000000002E-2</v>
      </c>
      <c r="AK34" s="14">
        <v>11.6107</v>
      </c>
      <c r="AL34" s="39"/>
      <c r="AM34" s="39"/>
      <c r="AN34" s="39">
        <f t="shared" si="49"/>
        <v>1.343488E-2</v>
      </c>
      <c r="AO34" s="39">
        <f t="shared" si="50"/>
        <v>2.25712008</v>
      </c>
      <c r="AP34" s="146">
        <v>70826</v>
      </c>
      <c r="AQ34" s="147">
        <f t="shared" si="52"/>
        <v>54</v>
      </c>
      <c r="AR34" s="128">
        <v>280</v>
      </c>
      <c r="AS34" s="129">
        <v>3.2</v>
      </c>
      <c r="AT34" s="129">
        <v>16.600000000000001</v>
      </c>
      <c r="AU34">
        <v>18</v>
      </c>
    </row>
    <row r="35" spans="1:47" x14ac:dyDescent="0.25">
      <c r="A35" s="12">
        <v>44580</v>
      </c>
      <c r="B35" s="13">
        <f t="shared" si="53"/>
        <v>11.5198318</v>
      </c>
      <c r="C35" s="13">
        <f t="shared" si="54"/>
        <v>5.2550849999999993</v>
      </c>
      <c r="D35" s="13">
        <f t="shared" si="55"/>
        <v>7.6877424000000012</v>
      </c>
      <c r="E35" s="13">
        <f t="shared" si="56"/>
        <v>6.2989119999999996</v>
      </c>
      <c r="F35" s="13">
        <f t="shared" si="57"/>
        <v>13.986654400000001</v>
      </c>
      <c r="G35" s="13">
        <f t="shared" si="58"/>
        <v>0</v>
      </c>
      <c r="H35" s="13">
        <f t="shared" si="59"/>
        <v>2.4668226</v>
      </c>
      <c r="I35" s="13">
        <f t="shared" si="60"/>
        <v>2.4668226</v>
      </c>
      <c r="J35" s="13">
        <f t="shared" si="61"/>
        <v>0</v>
      </c>
      <c r="K35" s="13">
        <f t="shared" si="62"/>
        <v>2.7882623999999998</v>
      </c>
      <c r="L35" s="13">
        <f t="shared" si="63"/>
        <v>2.7882623999999998</v>
      </c>
      <c r="M35" s="3">
        <v>39546</v>
      </c>
      <c r="N35" s="3">
        <v>24005</v>
      </c>
      <c r="O35" s="3">
        <v>63551</v>
      </c>
      <c r="P35" s="3">
        <v>0</v>
      </c>
      <c r="Q35" s="3">
        <v>10791</v>
      </c>
      <c r="R35" s="3">
        <v>10791</v>
      </c>
      <c r="S35" s="3">
        <v>0</v>
      </c>
      <c r="T35" s="3">
        <v>10626</v>
      </c>
      <c r="U35" s="3">
        <v>10626</v>
      </c>
      <c r="X35" s="29">
        <f t="shared" si="64"/>
        <v>11.5198318</v>
      </c>
      <c r="Z35" s="29">
        <f t="shared" si="51"/>
        <v>5.2550849999999993</v>
      </c>
      <c r="AB35" s="37">
        <v>34.039099999999998</v>
      </c>
      <c r="AC35" s="37">
        <v>21.994499999999999</v>
      </c>
      <c r="AD35" s="37">
        <v>12.044600000000001</v>
      </c>
      <c r="AE35" s="39"/>
      <c r="AF35" s="39"/>
      <c r="AG35" s="39">
        <f t="shared" si="47"/>
        <v>5.7713567999999995</v>
      </c>
      <c r="AH35" s="39">
        <f t="shared" si="48"/>
        <v>2.3414702400000005</v>
      </c>
      <c r="AI35" s="14">
        <v>19.729600000000001</v>
      </c>
      <c r="AJ35" s="14">
        <v>5.4300000000000001E-2</v>
      </c>
      <c r="AK35" s="14">
        <v>19.6753</v>
      </c>
      <c r="AL35" s="39"/>
      <c r="AM35" s="39"/>
      <c r="AN35" s="39">
        <f t="shared" si="49"/>
        <v>1.4248319999999998E-2</v>
      </c>
      <c r="AO35" s="39">
        <f t="shared" si="50"/>
        <v>3.8248783200000003</v>
      </c>
      <c r="AP35" s="146">
        <v>70852</v>
      </c>
      <c r="AQ35" s="147">
        <f t="shared" si="52"/>
        <v>26</v>
      </c>
      <c r="AR35" s="128">
        <v>121</v>
      </c>
      <c r="AS35" s="129">
        <v>2.7</v>
      </c>
      <c r="AT35" s="129">
        <v>7.9</v>
      </c>
      <c r="AU35">
        <v>19</v>
      </c>
    </row>
    <row r="36" spans="1:47" x14ac:dyDescent="0.25">
      <c r="A36" s="1">
        <v>44581</v>
      </c>
      <c r="B36" s="13">
        <f t="shared" si="53"/>
        <v>6.8943026000000005</v>
      </c>
      <c r="C36" s="13">
        <f t="shared" si="54"/>
        <v>7.6493389999999994</v>
      </c>
      <c r="D36" s="13">
        <f t="shared" si="55"/>
        <v>5.8351104000000005</v>
      </c>
      <c r="E36" s="13">
        <f t="shared" si="56"/>
        <v>5.2839488000000001</v>
      </c>
      <c r="F36" s="13">
        <f t="shared" si="57"/>
        <v>11.119059200000001</v>
      </c>
      <c r="G36" s="13">
        <f t="shared" si="58"/>
        <v>0</v>
      </c>
      <c r="H36" s="13">
        <f t="shared" si="59"/>
        <v>4.2247566000000001</v>
      </c>
      <c r="I36" s="13">
        <f t="shared" si="60"/>
        <v>4.2247566000000001</v>
      </c>
      <c r="J36" s="13">
        <f t="shared" si="61"/>
        <v>0</v>
      </c>
      <c r="K36" s="13">
        <f t="shared" si="62"/>
        <v>3.4245823999999998</v>
      </c>
      <c r="L36" s="13">
        <f t="shared" si="63"/>
        <v>3.4245823999999998</v>
      </c>
      <c r="M36" s="3">
        <v>30016</v>
      </c>
      <c r="N36" s="3">
        <v>20137</v>
      </c>
      <c r="O36" s="3">
        <v>50153</v>
      </c>
      <c r="P36" s="3">
        <v>0</v>
      </c>
      <c r="Q36" s="3">
        <v>18481</v>
      </c>
      <c r="R36" s="3">
        <v>18481</v>
      </c>
      <c r="S36" s="3">
        <v>0</v>
      </c>
      <c r="T36" s="3">
        <v>13051</v>
      </c>
      <c r="U36" s="3">
        <v>13051</v>
      </c>
      <c r="X36" s="29">
        <f t="shared" si="64"/>
        <v>6.8943026000000005</v>
      </c>
      <c r="Z36" s="29">
        <f t="shared" si="51"/>
        <v>7.6493389999999994</v>
      </c>
      <c r="AB36" s="37">
        <v>33.8553</v>
      </c>
      <c r="AC36" s="37">
        <v>22.2865</v>
      </c>
      <c r="AD36" s="37">
        <v>11.5688</v>
      </c>
      <c r="AE36" s="39"/>
      <c r="AF36" s="39"/>
      <c r="AG36" s="39">
        <f t="shared" si="47"/>
        <v>5.8479775999999992</v>
      </c>
      <c r="AH36" s="39">
        <f t="shared" si="48"/>
        <v>2.2489747200000001</v>
      </c>
      <c r="AI36" s="14">
        <v>24.5337</v>
      </c>
      <c r="AJ36" s="14">
        <v>5.4100000000000002E-2</v>
      </c>
      <c r="AK36" s="14">
        <v>24.479600000000001</v>
      </c>
      <c r="AL36" s="39"/>
      <c r="AM36" s="39"/>
      <c r="AN36" s="39">
        <f t="shared" si="49"/>
        <v>1.419584E-2</v>
      </c>
      <c r="AO36" s="39">
        <f t="shared" si="50"/>
        <v>4.7588342400000005</v>
      </c>
      <c r="AP36" s="146">
        <v>70937</v>
      </c>
      <c r="AQ36" s="147">
        <f t="shared" si="52"/>
        <v>85</v>
      </c>
      <c r="AR36" s="128">
        <v>219</v>
      </c>
      <c r="AS36" s="129">
        <v>3</v>
      </c>
      <c r="AT36" s="129">
        <v>9.6999999999999993</v>
      </c>
      <c r="AU36">
        <v>20</v>
      </c>
    </row>
    <row r="37" spans="1:47" x14ac:dyDescent="0.25">
      <c r="A37" s="12">
        <v>44582</v>
      </c>
      <c r="B37" s="13">
        <f t="shared" si="53"/>
        <v>7.7256652000000017</v>
      </c>
      <c r="C37" s="13">
        <f t="shared" si="54"/>
        <v>12.509812399999998</v>
      </c>
      <c r="D37" s="13">
        <f t="shared" si="55"/>
        <v>8.7108696000000005</v>
      </c>
      <c r="E37" s="13">
        <f t="shared" si="56"/>
        <v>5.3227840000000004</v>
      </c>
      <c r="F37" s="13">
        <f t="shared" si="57"/>
        <v>14.033653600000001</v>
      </c>
      <c r="G37" s="13">
        <f t="shared" si="58"/>
        <v>0</v>
      </c>
      <c r="H37" s="13">
        <f t="shared" si="59"/>
        <v>6.3079883999999993</v>
      </c>
      <c r="I37" s="13">
        <f t="shared" si="60"/>
        <v>6.3079883999999993</v>
      </c>
      <c r="J37" s="13">
        <f t="shared" si="61"/>
        <v>0</v>
      </c>
      <c r="K37" s="13">
        <f t="shared" si="62"/>
        <v>6.2018239999999993</v>
      </c>
      <c r="L37" s="13">
        <f t="shared" si="63"/>
        <v>6.2018239999999993</v>
      </c>
      <c r="M37" s="3">
        <v>44809</v>
      </c>
      <c r="N37" s="3">
        <v>20285</v>
      </c>
      <c r="O37" s="3">
        <v>65094</v>
      </c>
      <c r="P37" s="3">
        <v>0</v>
      </c>
      <c r="Q37" s="3">
        <v>27594</v>
      </c>
      <c r="R37" s="3">
        <v>27594</v>
      </c>
      <c r="S37" s="3">
        <v>0</v>
      </c>
      <c r="T37" s="3">
        <v>23635</v>
      </c>
      <c r="U37" s="3">
        <v>23635</v>
      </c>
      <c r="X37" s="29">
        <f t="shared" si="64"/>
        <v>7.7256652000000017</v>
      </c>
      <c r="Z37" s="29">
        <f t="shared" si="51"/>
        <v>12.509812399999998</v>
      </c>
      <c r="AB37" s="37">
        <v>37.086500000000001</v>
      </c>
      <c r="AC37" s="37">
        <v>20.7639</v>
      </c>
      <c r="AD37" s="37">
        <v>16.322600000000001</v>
      </c>
      <c r="AE37" s="39"/>
      <c r="AF37" s="39"/>
      <c r="AG37" s="39">
        <f t="shared" si="47"/>
        <v>5.4484473600000003</v>
      </c>
      <c r="AH37" s="39">
        <f t="shared" si="48"/>
        <v>3.1731134400000003</v>
      </c>
      <c r="AI37" s="14">
        <v>19.8047</v>
      </c>
      <c r="AJ37" s="14">
        <v>6.9185999999999996</v>
      </c>
      <c r="AK37" s="14">
        <v>12.886100000000001</v>
      </c>
      <c r="AL37" s="39"/>
      <c r="AM37" s="39"/>
      <c r="AN37" s="39">
        <f t="shared" si="49"/>
        <v>1.8154406399999998</v>
      </c>
      <c r="AO37" s="39">
        <f t="shared" si="50"/>
        <v>2.5050578400000005</v>
      </c>
      <c r="AP37" s="146">
        <v>70992</v>
      </c>
      <c r="AQ37" s="147">
        <f t="shared" si="52"/>
        <v>55</v>
      </c>
      <c r="AR37" s="130">
        <v>390</v>
      </c>
      <c r="AS37" s="131">
        <v>0.7</v>
      </c>
      <c r="AT37" s="131">
        <v>13.7</v>
      </c>
      <c r="AU37">
        <v>21</v>
      </c>
    </row>
    <row r="38" spans="1:47" x14ac:dyDescent="0.25">
      <c r="A38" s="1">
        <v>44583</v>
      </c>
      <c r="B38" s="13">
        <f t="shared" si="53"/>
        <v>5.6408566000000002</v>
      </c>
      <c r="C38" s="13">
        <f t="shared" si="54"/>
        <v>11.027832999999999</v>
      </c>
      <c r="D38" s="13">
        <f t="shared" si="55"/>
        <v>6.3238320000000003</v>
      </c>
      <c r="E38" s="13">
        <f t="shared" si="56"/>
        <v>4.944928</v>
      </c>
      <c r="F38" s="13">
        <f t="shared" si="57"/>
        <v>11.26876</v>
      </c>
      <c r="G38" s="13">
        <f t="shared" si="58"/>
        <v>0</v>
      </c>
      <c r="H38" s="13">
        <f t="shared" si="59"/>
        <v>5.6279034000000001</v>
      </c>
      <c r="I38" s="13">
        <f t="shared" si="60"/>
        <v>5.6279034000000001</v>
      </c>
      <c r="J38" s="13">
        <f t="shared" si="61"/>
        <v>0</v>
      </c>
      <c r="K38" s="13">
        <f t="shared" si="62"/>
        <v>5.3999295999999992</v>
      </c>
      <c r="L38" s="13">
        <f t="shared" si="63"/>
        <v>5.3999295999999992</v>
      </c>
      <c r="M38" s="3">
        <v>32530</v>
      </c>
      <c r="N38" s="3">
        <v>18845</v>
      </c>
      <c r="O38" s="3">
        <v>51375</v>
      </c>
      <c r="P38" s="3">
        <v>0</v>
      </c>
      <c r="Q38" s="3">
        <v>24619</v>
      </c>
      <c r="R38" s="3">
        <v>24619</v>
      </c>
      <c r="S38" s="3">
        <v>0</v>
      </c>
      <c r="T38" s="3">
        <v>20579</v>
      </c>
      <c r="U38" s="3">
        <v>20579</v>
      </c>
      <c r="X38" s="29">
        <f t="shared" si="64"/>
        <v>5.6408566000000002</v>
      </c>
      <c r="Z38" s="29">
        <f t="shared" si="51"/>
        <v>11.027832999999999</v>
      </c>
      <c r="AB38" s="37">
        <v>40.243000000000002</v>
      </c>
      <c r="AC38" s="37">
        <v>25.570799999999998</v>
      </c>
      <c r="AD38" s="37">
        <v>14.6722</v>
      </c>
      <c r="AE38" s="39"/>
      <c r="AF38" s="39"/>
      <c r="AG38" s="39">
        <f t="shared" si="47"/>
        <v>6.7097779199999987</v>
      </c>
      <c r="AH38" s="39">
        <f t="shared" si="48"/>
        <v>2.85227568</v>
      </c>
      <c r="AI38" s="14">
        <v>12.4191</v>
      </c>
      <c r="AJ38" s="14">
        <v>0.51849999999999996</v>
      </c>
      <c r="AK38" s="14">
        <v>11.900600000000001</v>
      </c>
      <c r="AL38" s="39"/>
      <c r="AM38" s="39"/>
      <c r="AN38" s="39">
        <f t="shared" si="49"/>
        <v>0.13605439999999999</v>
      </c>
      <c r="AO38" s="39">
        <f t="shared" si="50"/>
        <v>2.3134766400000002</v>
      </c>
      <c r="AP38" s="146">
        <v>71024</v>
      </c>
      <c r="AQ38" s="147">
        <f t="shared" si="52"/>
        <v>32</v>
      </c>
      <c r="AR38" s="130">
        <v>410</v>
      </c>
      <c r="AS38" s="131">
        <v>1.3</v>
      </c>
      <c r="AT38" s="131">
        <v>9.4</v>
      </c>
      <c r="AU38">
        <v>22</v>
      </c>
    </row>
    <row r="39" spans="1:47" x14ac:dyDescent="0.25">
      <c r="A39" s="12">
        <v>44584</v>
      </c>
      <c r="B39" s="13">
        <f t="shared" si="53"/>
        <v>14.752199199999998</v>
      </c>
      <c r="C39" s="13">
        <f t="shared" si="54"/>
        <v>5.2639560000000003</v>
      </c>
      <c r="D39" s="13">
        <f t="shared" si="55"/>
        <v>7.2141840000000004</v>
      </c>
      <c r="E39" s="13">
        <f t="shared" si="56"/>
        <v>9.4390527999999989</v>
      </c>
      <c r="F39" s="13">
        <f t="shared" si="57"/>
        <v>16.653236799999998</v>
      </c>
      <c r="G39" s="13">
        <f t="shared" si="58"/>
        <v>0</v>
      </c>
      <c r="H39" s="13">
        <f t="shared" si="59"/>
        <v>1.9010376</v>
      </c>
      <c r="I39" s="13">
        <f t="shared" si="60"/>
        <v>1.9010376</v>
      </c>
      <c r="J39" s="13">
        <f t="shared" si="61"/>
        <v>0</v>
      </c>
      <c r="K39" s="13">
        <f t="shared" si="62"/>
        <v>3.3629183999999999</v>
      </c>
      <c r="L39" s="13">
        <f t="shared" si="63"/>
        <v>3.3629183999999999</v>
      </c>
      <c r="M39" s="3">
        <v>37110</v>
      </c>
      <c r="N39" s="3">
        <v>35972</v>
      </c>
      <c r="O39" s="3">
        <v>73082</v>
      </c>
      <c r="P39" s="3">
        <v>0</v>
      </c>
      <c r="Q39" s="3">
        <v>8316</v>
      </c>
      <c r="R39" s="3">
        <v>8316</v>
      </c>
      <c r="S39" s="3">
        <v>0</v>
      </c>
      <c r="T39" s="3">
        <v>12816</v>
      </c>
      <c r="U39" s="3">
        <v>12816</v>
      </c>
      <c r="X39" s="29">
        <f t="shared" si="64"/>
        <v>14.752199199999998</v>
      </c>
      <c r="Z39" s="29">
        <f t="shared" si="51"/>
        <v>5.2639560000000003</v>
      </c>
      <c r="AB39" s="37">
        <v>44.806199999999997</v>
      </c>
      <c r="AC39" s="37">
        <v>29.917100000000001</v>
      </c>
      <c r="AD39" s="37">
        <v>14.889099999999999</v>
      </c>
      <c r="AE39" s="39"/>
      <c r="AF39" s="39"/>
      <c r="AG39" s="39">
        <f t="shared" si="47"/>
        <v>7.8502470400000002</v>
      </c>
      <c r="AH39" s="39">
        <f t="shared" si="48"/>
        <v>2.8944410399999998</v>
      </c>
      <c r="AI39" s="14">
        <v>11.502700000000001</v>
      </c>
      <c r="AJ39" s="14">
        <v>0.1701</v>
      </c>
      <c r="AK39" s="14">
        <v>11.332599999999999</v>
      </c>
      <c r="AL39" s="39"/>
      <c r="AM39" s="39"/>
      <c r="AN39" s="39">
        <f t="shared" si="49"/>
        <v>4.4634239999999999E-2</v>
      </c>
      <c r="AO39" s="39">
        <f t="shared" si="50"/>
        <v>2.2030574400000003</v>
      </c>
      <c r="AP39" s="146">
        <v>71189</v>
      </c>
      <c r="AQ39" s="147">
        <f t="shared" si="52"/>
        <v>165</v>
      </c>
      <c r="AR39" s="128">
        <v>187</v>
      </c>
      <c r="AS39" s="129">
        <v>1.7</v>
      </c>
      <c r="AT39" s="129">
        <v>13.7</v>
      </c>
      <c r="AU39">
        <v>23</v>
      </c>
    </row>
    <row r="40" spans="1:47" x14ac:dyDescent="0.25">
      <c r="A40" s="1">
        <v>44585</v>
      </c>
      <c r="B40" s="13">
        <f t="shared" si="53"/>
        <v>7.7747273999999997</v>
      </c>
      <c r="C40" s="13">
        <f t="shared" si="54"/>
        <v>3.9872101999999994</v>
      </c>
      <c r="D40" s="13">
        <f t="shared" si="55"/>
        <v>3.6566640000000001</v>
      </c>
      <c r="E40" s="13">
        <f t="shared" si="56"/>
        <v>6.0504191999999994</v>
      </c>
      <c r="F40" s="13">
        <f t="shared" si="57"/>
        <v>9.7070831999999996</v>
      </c>
      <c r="G40" s="13">
        <f t="shared" si="58"/>
        <v>0</v>
      </c>
      <c r="H40" s="13">
        <f t="shared" si="59"/>
        <v>1.9323557999999998</v>
      </c>
      <c r="I40" s="13">
        <f t="shared" si="60"/>
        <v>1.9323557999999998</v>
      </c>
      <c r="J40" s="13">
        <f t="shared" si="61"/>
        <v>0</v>
      </c>
      <c r="K40" s="13">
        <f t="shared" si="62"/>
        <v>2.0548543999999995</v>
      </c>
      <c r="L40" s="13">
        <f t="shared" si="63"/>
        <v>2.0548543999999995</v>
      </c>
      <c r="M40" s="3">
        <v>18810</v>
      </c>
      <c r="N40" s="3">
        <v>23058</v>
      </c>
      <c r="O40" s="3">
        <v>41868</v>
      </c>
      <c r="P40" s="3">
        <v>0</v>
      </c>
      <c r="Q40" s="3">
        <v>8453</v>
      </c>
      <c r="R40" s="3">
        <v>8453</v>
      </c>
      <c r="S40" s="3">
        <v>0</v>
      </c>
      <c r="T40" s="3">
        <v>7831</v>
      </c>
      <c r="U40" s="3">
        <v>7831</v>
      </c>
      <c r="X40" s="29">
        <f t="shared" si="64"/>
        <v>7.7747273999999997</v>
      </c>
      <c r="Z40" s="29">
        <f t="shared" si="51"/>
        <v>3.9872101999999994</v>
      </c>
      <c r="AB40" s="37">
        <v>34.981200000000001</v>
      </c>
      <c r="AC40" s="37">
        <v>22.0745</v>
      </c>
      <c r="AD40" s="37">
        <v>12.906700000000001</v>
      </c>
      <c r="AE40" s="39"/>
      <c r="AF40" s="39"/>
      <c r="AG40" s="39">
        <f t="shared" si="47"/>
        <v>5.7923488000000001</v>
      </c>
      <c r="AH40" s="39">
        <f t="shared" si="48"/>
        <v>2.5090624800000003</v>
      </c>
      <c r="AI40" s="14">
        <v>9.1399999999999995E-2</v>
      </c>
      <c r="AJ40" s="14">
        <v>5.2900000000000003E-2</v>
      </c>
      <c r="AK40" s="14">
        <v>3.85E-2</v>
      </c>
      <c r="AL40" s="39"/>
      <c r="AM40" s="39"/>
      <c r="AN40" s="39">
        <f t="shared" si="49"/>
        <v>1.3880959999999999E-2</v>
      </c>
      <c r="AO40" s="39">
        <f t="shared" si="50"/>
        <v>7.4843999999999996E-3</v>
      </c>
      <c r="AP40" s="146">
        <v>71218</v>
      </c>
      <c r="AQ40" s="147">
        <f t="shared" si="52"/>
        <v>29</v>
      </c>
      <c r="AR40" s="128">
        <v>0</v>
      </c>
      <c r="AS40" s="129">
        <v>0.6</v>
      </c>
      <c r="AT40" s="129">
        <v>5</v>
      </c>
      <c r="AU40">
        <v>24</v>
      </c>
    </row>
    <row r="41" spans="1:47" x14ac:dyDescent="0.25">
      <c r="A41" s="12">
        <v>44586</v>
      </c>
      <c r="B41" s="13">
        <f t="shared" si="53"/>
        <v>14.485787200000001</v>
      </c>
      <c r="C41" s="13">
        <f t="shared" si="54"/>
        <v>2.5201224</v>
      </c>
      <c r="D41" s="13">
        <f t="shared" si="55"/>
        <v>6.6237912000000003</v>
      </c>
      <c r="E41" s="13">
        <f t="shared" si="56"/>
        <v>8.7242751999999992</v>
      </c>
      <c r="F41" s="13">
        <f t="shared" si="57"/>
        <v>15.3480664</v>
      </c>
      <c r="G41" s="13">
        <f t="shared" si="58"/>
        <v>0</v>
      </c>
      <c r="H41" s="13">
        <f t="shared" si="59"/>
        <v>0.86227920000000002</v>
      </c>
      <c r="I41" s="13">
        <f t="shared" si="60"/>
        <v>0.86227920000000002</v>
      </c>
      <c r="J41" s="13">
        <f t="shared" si="61"/>
        <v>0</v>
      </c>
      <c r="K41" s="13">
        <f t="shared" si="62"/>
        <v>1.6578431999999999</v>
      </c>
      <c r="L41" s="13">
        <f t="shared" si="63"/>
        <v>1.6578431999999999</v>
      </c>
      <c r="M41" s="3">
        <v>34073</v>
      </c>
      <c r="N41" s="3">
        <v>33248</v>
      </c>
      <c r="O41" s="3">
        <v>67321</v>
      </c>
      <c r="P41" s="3">
        <v>0</v>
      </c>
      <c r="Q41" s="3">
        <v>3772</v>
      </c>
      <c r="R41" s="3">
        <v>3772</v>
      </c>
      <c r="S41" s="3">
        <v>0</v>
      </c>
      <c r="T41" s="3">
        <v>6318</v>
      </c>
      <c r="U41" s="3">
        <v>6318</v>
      </c>
      <c r="X41" s="29">
        <f t="shared" si="64"/>
        <v>14.485787200000001</v>
      </c>
      <c r="Z41" s="29">
        <f t="shared" si="51"/>
        <v>2.5201224</v>
      </c>
      <c r="AB41" s="37">
        <v>48.133400000000002</v>
      </c>
      <c r="AC41" s="37">
        <v>26.929099999999998</v>
      </c>
      <c r="AD41" s="37">
        <v>21.2043</v>
      </c>
      <c r="AE41" s="39"/>
      <c r="AF41" s="39"/>
      <c r="AG41" s="39">
        <f t="shared" si="47"/>
        <v>7.0661958399999989</v>
      </c>
      <c r="AH41" s="39">
        <f t="shared" si="48"/>
        <v>4.1221159200000006</v>
      </c>
      <c r="AI41" s="14">
        <v>10.6096</v>
      </c>
      <c r="AJ41" s="14">
        <v>5.1700000000000003E-2</v>
      </c>
      <c r="AK41" s="14">
        <v>10.5579</v>
      </c>
      <c r="AL41" s="39"/>
      <c r="AM41" s="39"/>
      <c r="AN41" s="39">
        <f t="shared" si="49"/>
        <v>1.3566080000000001E-2</v>
      </c>
      <c r="AO41" s="39">
        <f t="shared" si="50"/>
        <v>2.0524557600000004</v>
      </c>
      <c r="AP41" s="146">
        <v>71240</v>
      </c>
      <c r="AQ41" s="147">
        <f t="shared" si="52"/>
        <v>22</v>
      </c>
      <c r="AR41" s="128">
        <v>0</v>
      </c>
      <c r="AS41" s="129">
        <v>-0.3</v>
      </c>
      <c r="AT41" s="129">
        <v>4</v>
      </c>
      <c r="AU41">
        <v>25</v>
      </c>
    </row>
    <row r="42" spans="1:47" x14ac:dyDescent="0.25">
      <c r="A42" s="1">
        <v>44587</v>
      </c>
      <c r="B42" s="13">
        <f t="shared" si="53"/>
        <v>14.167367999999998</v>
      </c>
      <c r="C42" s="13">
        <f t="shared" si="54"/>
        <v>3.5139671999999997</v>
      </c>
      <c r="D42" s="13">
        <f t="shared" si="55"/>
        <v>7.6964904000000001</v>
      </c>
      <c r="E42" s="13">
        <f t="shared" si="56"/>
        <v>7.9019135999999994</v>
      </c>
      <c r="F42" s="13">
        <f t="shared" si="57"/>
        <v>15.598403999999999</v>
      </c>
      <c r="G42" s="13">
        <f t="shared" si="58"/>
        <v>0</v>
      </c>
      <c r="H42" s="13">
        <f t="shared" si="59"/>
        <v>1.431036</v>
      </c>
      <c r="I42" s="13">
        <f t="shared" si="60"/>
        <v>1.431036</v>
      </c>
      <c r="J42" s="13">
        <f t="shared" si="61"/>
        <v>0</v>
      </c>
      <c r="K42" s="13">
        <f t="shared" si="62"/>
        <v>2.0829312</v>
      </c>
      <c r="L42" s="13">
        <f t="shared" si="63"/>
        <v>2.0829312</v>
      </c>
      <c r="M42" s="3">
        <v>39591</v>
      </c>
      <c r="N42" s="3">
        <v>30114</v>
      </c>
      <c r="O42" s="3">
        <v>69705</v>
      </c>
      <c r="P42" s="3">
        <v>0</v>
      </c>
      <c r="Q42" s="3">
        <v>6260</v>
      </c>
      <c r="R42" s="3">
        <v>6260</v>
      </c>
      <c r="S42" s="3">
        <v>0</v>
      </c>
      <c r="T42" s="3">
        <v>7938</v>
      </c>
      <c r="U42" s="3">
        <v>7938</v>
      </c>
      <c r="X42" s="29">
        <f t="shared" si="64"/>
        <v>14.167367999999998</v>
      </c>
      <c r="Z42" s="29">
        <f t="shared" si="51"/>
        <v>3.5139671999999997</v>
      </c>
      <c r="AB42" s="37">
        <v>47.625799999999998</v>
      </c>
      <c r="AC42" s="37">
        <v>27.7227</v>
      </c>
      <c r="AD42" s="37">
        <v>19.903099999999998</v>
      </c>
      <c r="AE42" s="39"/>
      <c r="AF42" s="39"/>
      <c r="AG42" s="39">
        <f t="shared" si="47"/>
        <v>7.2744364799999994</v>
      </c>
      <c r="AH42" s="39">
        <f t="shared" si="48"/>
        <v>3.8691626400000003</v>
      </c>
      <c r="AI42" s="14">
        <v>14.4156</v>
      </c>
      <c r="AJ42" s="14">
        <v>5.33E-2</v>
      </c>
      <c r="AK42" s="14">
        <v>14.362299999999999</v>
      </c>
      <c r="AL42" s="39"/>
      <c r="AM42" s="39"/>
      <c r="AN42" s="39">
        <f t="shared" si="49"/>
        <v>1.3985919999999999E-2</v>
      </c>
      <c r="AO42" s="39">
        <f t="shared" si="50"/>
        <v>2.7920311200000003</v>
      </c>
      <c r="AP42" s="146">
        <v>71267</v>
      </c>
      <c r="AQ42" s="147">
        <f t="shared" si="52"/>
        <v>27</v>
      </c>
      <c r="AR42" s="128">
        <v>0</v>
      </c>
      <c r="AS42" s="129">
        <v>-1</v>
      </c>
      <c r="AT42" s="129">
        <v>3.6</v>
      </c>
      <c r="AU42">
        <v>26</v>
      </c>
    </row>
    <row r="43" spans="1:47" x14ac:dyDescent="0.25">
      <c r="A43" s="12">
        <v>44588</v>
      </c>
      <c r="B43" s="13">
        <f t="shared" si="53"/>
        <v>14.645370000000002</v>
      </c>
      <c r="C43" s="13">
        <f t="shared" si="54"/>
        <v>4.4361979999999992</v>
      </c>
      <c r="D43" s="13">
        <f t="shared" si="55"/>
        <v>7.1119296000000007</v>
      </c>
      <c r="E43" s="13">
        <f t="shared" si="56"/>
        <v>8.8835519999999999</v>
      </c>
      <c r="F43" s="13">
        <f t="shared" si="57"/>
        <v>15.995481600000002</v>
      </c>
      <c r="G43" s="13">
        <f t="shared" si="58"/>
        <v>0</v>
      </c>
      <c r="H43" s="13">
        <f t="shared" si="59"/>
        <v>1.3501116</v>
      </c>
      <c r="I43" s="13">
        <f t="shared" si="60"/>
        <v>1.3501116</v>
      </c>
      <c r="J43" s="13">
        <f t="shared" si="61"/>
        <v>0</v>
      </c>
      <c r="K43" s="13">
        <f t="shared" si="62"/>
        <v>3.0860863999999997</v>
      </c>
      <c r="L43" s="13">
        <f t="shared" si="63"/>
        <v>3.0860863999999997</v>
      </c>
      <c r="M43" s="3">
        <v>36584</v>
      </c>
      <c r="N43" s="3">
        <v>33855</v>
      </c>
      <c r="O43" s="3">
        <v>70439</v>
      </c>
      <c r="P43" s="3">
        <v>0</v>
      </c>
      <c r="Q43" s="3">
        <v>5906</v>
      </c>
      <c r="R43" s="3">
        <v>5906</v>
      </c>
      <c r="S43" s="3">
        <v>0</v>
      </c>
      <c r="T43" s="3">
        <v>11761</v>
      </c>
      <c r="U43" s="3">
        <v>11761</v>
      </c>
      <c r="X43" s="29">
        <f t="shared" si="64"/>
        <v>14.645370000000002</v>
      </c>
      <c r="Z43" s="29">
        <f t="shared" si="51"/>
        <v>4.4361979999999992</v>
      </c>
      <c r="AB43" s="37">
        <v>48.692799999999998</v>
      </c>
      <c r="AC43" s="37">
        <v>32.037599999999998</v>
      </c>
      <c r="AD43" s="37">
        <v>16.655200000000001</v>
      </c>
      <c r="AE43" s="39"/>
      <c r="AF43" s="39"/>
      <c r="AG43" s="39">
        <f t="shared" si="47"/>
        <v>8.4066662399999981</v>
      </c>
      <c r="AH43" s="39">
        <f t="shared" si="48"/>
        <v>3.2377708800000007</v>
      </c>
      <c r="AI43" s="14">
        <v>25.758400000000002</v>
      </c>
      <c r="AJ43" s="14">
        <v>5.3699999999999998E-2</v>
      </c>
      <c r="AK43" s="14">
        <v>25.704699999999999</v>
      </c>
      <c r="AL43" s="39"/>
      <c r="AM43" s="39"/>
      <c r="AN43" s="39">
        <f t="shared" si="49"/>
        <v>1.4090879999999998E-2</v>
      </c>
      <c r="AO43" s="39">
        <f t="shared" si="50"/>
        <v>4.9969936800000001</v>
      </c>
      <c r="AP43" s="146">
        <v>71351</v>
      </c>
      <c r="AQ43" s="147">
        <f t="shared" si="52"/>
        <v>84</v>
      </c>
      <c r="AR43" s="128">
        <v>203</v>
      </c>
      <c r="AS43" s="129">
        <v>-0.6</v>
      </c>
      <c r="AT43" s="129">
        <v>4</v>
      </c>
      <c r="AU43">
        <v>27</v>
      </c>
    </row>
    <row r="44" spans="1:47" x14ac:dyDescent="0.25">
      <c r="A44" s="1">
        <v>44589</v>
      </c>
      <c r="B44" s="13">
        <f t="shared" si="53"/>
        <v>6.5475738000000012</v>
      </c>
      <c r="C44" s="13">
        <f t="shared" si="54"/>
        <v>10.771914199999999</v>
      </c>
      <c r="D44" s="13">
        <f t="shared" si="55"/>
        <v>8.1585792000000001</v>
      </c>
      <c r="E44" s="13">
        <f t="shared" si="56"/>
        <v>4.4398080000000002</v>
      </c>
      <c r="F44" s="13">
        <f t="shared" si="57"/>
        <v>12.598387200000001</v>
      </c>
      <c r="G44" s="13">
        <f t="shared" si="58"/>
        <v>0</v>
      </c>
      <c r="H44" s="13">
        <f t="shared" si="59"/>
        <v>6.0508134</v>
      </c>
      <c r="I44" s="13">
        <f t="shared" si="60"/>
        <v>6.0508134</v>
      </c>
      <c r="J44" s="13">
        <f t="shared" si="61"/>
        <v>0</v>
      </c>
      <c r="K44" s="13">
        <f t="shared" si="62"/>
        <v>4.7211007999999994</v>
      </c>
      <c r="L44" s="13">
        <f t="shared" si="63"/>
        <v>4.7211007999999994</v>
      </c>
      <c r="M44" s="3">
        <v>41968</v>
      </c>
      <c r="N44" s="3">
        <v>16920</v>
      </c>
      <c r="O44" s="3">
        <v>58888</v>
      </c>
      <c r="P44" s="3">
        <v>0</v>
      </c>
      <c r="Q44" s="3">
        <v>26469</v>
      </c>
      <c r="R44" s="3">
        <v>26469</v>
      </c>
      <c r="S44" s="3">
        <v>0</v>
      </c>
      <c r="T44" s="3">
        <v>17992</v>
      </c>
      <c r="U44" s="3">
        <v>17992</v>
      </c>
      <c r="X44" s="29">
        <f t="shared" si="64"/>
        <v>6.5475738000000012</v>
      </c>
      <c r="Z44" s="29">
        <f t="shared" si="51"/>
        <v>10.771914199999999</v>
      </c>
      <c r="AB44" s="37">
        <v>38.174100000000003</v>
      </c>
      <c r="AC44" s="37">
        <v>21.8352</v>
      </c>
      <c r="AD44" s="37">
        <v>16.338899999999999</v>
      </c>
      <c r="AE44" s="39"/>
      <c r="AF44" s="39"/>
      <c r="AG44" s="39">
        <f t="shared" si="47"/>
        <v>5.7295564800000003</v>
      </c>
      <c r="AH44" s="39">
        <f t="shared" si="48"/>
        <v>3.17628216</v>
      </c>
      <c r="AI44" s="14">
        <v>13.733700000000001</v>
      </c>
      <c r="AJ44" s="14">
        <v>5.2299999999999999E-2</v>
      </c>
      <c r="AK44" s="14">
        <v>13.6814</v>
      </c>
      <c r="AL44" s="39"/>
      <c r="AM44" s="39"/>
      <c r="AN44" s="39">
        <f t="shared" si="49"/>
        <v>1.3723519999999998E-2</v>
      </c>
      <c r="AO44" s="39">
        <f t="shared" si="50"/>
        <v>2.6596641600000002</v>
      </c>
      <c r="AP44" s="146">
        <v>71413</v>
      </c>
      <c r="AQ44" s="147">
        <f t="shared" si="52"/>
        <v>62</v>
      </c>
      <c r="AR44" s="130">
        <v>315</v>
      </c>
      <c r="AS44" s="131">
        <v>1.6</v>
      </c>
      <c r="AT44" s="131">
        <v>3.6</v>
      </c>
      <c r="AU44">
        <v>28</v>
      </c>
    </row>
    <row r="45" spans="1:47" x14ac:dyDescent="0.25">
      <c r="A45" s="12">
        <v>44590</v>
      </c>
      <c r="B45" s="13">
        <f t="shared" si="53"/>
        <v>5.4293828000000017</v>
      </c>
      <c r="C45" s="13">
        <f t="shared" si="54"/>
        <v>12.4445628</v>
      </c>
      <c r="D45" s="13">
        <f t="shared" si="55"/>
        <v>4.5023040000000005</v>
      </c>
      <c r="E45" s="13">
        <f t="shared" si="56"/>
        <v>5.115488</v>
      </c>
      <c r="F45" s="13">
        <f t="shared" si="57"/>
        <v>9.6177920000000015</v>
      </c>
      <c r="G45" s="13">
        <f t="shared" si="58"/>
        <v>0</v>
      </c>
      <c r="H45" s="13">
        <f t="shared" si="59"/>
        <v>4.1884091999999997</v>
      </c>
      <c r="I45" s="13">
        <f t="shared" si="60"/>
        <v>4.1884091999999997</v>
      </c>
      <c r="J45" s="13">
        <f t="shared" si="61"/>
        <v>0</v>
      </c>
      <c r="K45" s="13">
        <f t="shared" si="62"/>
        <v>8.2561535999999993</v>
      </c>
      <c r="L45" s="13">
        <f t="shared" si="63"/>
        <v>8.2561535999999993</v>
      </c>
      <c r="M45" s="3">
        <v>23160</v>
      </c>
      <c r="N45" s="3">
        <v>19495</v>
      </c>
      <c r="O45" s="3">
        <v>42655</v>
      </c>
      <c r="P45" s="3">
        <v>0</v>
      </c>
      <c r="Q45" s="3">
        <v>18322</v>
      </c>
      <c r="R45" s="3">
        <v>18322</v>
      </c>
      <c r="S45" s="3">
        <v>0</v>
      </c>
      <c r="T45" s="3">
        <v>31464</v>
      </c>
      <c r="U45" s="3">
        <v>31464</v>
      </c>
      <c r="X45" s="29">
        <f t="shared" si="64"/>
        <v>5.4293828000000017</v>
      </c>
      <c r="Z45" s="29">
        <f t="shared" si="51"/>
        <v>12.4445628</v>
      </c>
      <c r="AB45" s="37">
        <v>31.035799999999998</v>
      </c>
      <c r="AC45" s="37">
        <v>19.620799999999999</v>
      </c>
      <c r="AD45" s="37">
        <v>11.414999999999999</v>
      </c>
      <c r="AE45" s="39"/>
      <c r="AF45" s="39"/>
      <c r="AG45" s="39">
        <f t="shared" si="47"/>
        <v>5.1484979199999996</v>
      </c>
      <c r="AH45" s="39">
        <f t="shared" si="48"/>
        <v>2.2190759999999998</v>
      </c>
      <c r="AI45" s="14">
        <v>29.569800000000001</v>
      </c>
      <c r="AJ45" s="14">
        <v>20.7194</v>
      </c>
      <c r="AK45" s="14">
        <v>8.8504000000000005</v>
      </c>
      <c r="AL45" s="39"/>
      <c r="AM45" s="39"/>
      <c r="AN45" s="39">
        <f t="shared" si="49"/>
        <v>5.4367705600000003</v>
      </c>
      <c r="AO45" s="39">
        <f t="shared" si="50"/>
        <v>1.7205177600000001</v>
      </c>
      <c r="AP45" s="146">
        <v>71492</v>
      </c>
      <c r="AQ45" s="147">
        <f t="shared" si="52"/>
        <v>79</v>
      </c>
      <c r="AR45" s="130">
        <v>322</v>
      </c>
      <c r="AS45" s="131">
        <v>3</v>
      </c>
      <c r="AT45" s="131">
        <v>7.2</v>
      </c>
      <c r="AU45">
        <v>29</v>
      </c>
    </row>
    <row r="46" spans="1:47" x14ac:dyDescent="0.25">
      <c r="A46" s="1">
        <v>44591</v>
      </c>
      <c r="B46" s="13">
        <f t="shared" si="53"/>
        <v>11.414694799999999</v>
      </c>
      <c r="C46" s="13">
        <f t="shared" si="54"/>
        <v>11.3125836</v>
      </c>
      <c r="D46" s="13">
        <f t="shared" si="55"/>
        <v>9.2965967999999997</v>
      </c>
      <c r="E46" s="13">
        <f t="shared" si="56"/>
        <v>6.3632</v>
      </c>
      <c r="F46" s="13">
        <f t="shared" si="57"/>
        <v>15.659796799999999</v>
      </c>
      <c r="G46" s="13">
        <f t="shared" si="58"/>
        <v>0</v>
      </c>
      <c r="H46" s="13">
        <f t="shared" si="59"/>
        <v>4.2451020000000002</v>
      </c>
      <c r="I46" s="13">
        <f t="shared" si="60"/>
        <v>4.2451020000000002</v>
      </c>
      <c r="J46" s="13">
        <f t="shared" si="61"/>
        <v>0</v>
      </c>
      <c r="K46" s="13">
        <f t="shared" si="62"/>
        <v>7.0674815999999989</v>
      </c>
      <c r="L46" s="13">
        <f t="shared" si="63"/>
        <v>7.0674815999999989</v>
      </c>
      <c r="M46" s="3">
        <v>47822</v>
      </c>
      <c r="N46" s="3">
        <v>24250</v>
      </c>
      <c r="O46" s="3">
        <v>72072</v>
      </c>
      <c r="P46" s="3">
        <v>0</v>
      </c>
      <c r="Q46" s="3">
        <v>18570</v>
      </c>
      <c r="R46" s="3">
        <v>18570</v>
      </c>
      <c r="S46" s="3">
        <v>0</v>
      </c>
      <c r="T46" s="3">
        <v>26934</v>
      </c>
      <c r="U46" s="3">
        <v>26934</v>
      </c>
      <c r="X46" s="29">
        <f t="shared" si="64"/>
        <v>11.414694799999999</v>
      </c>
      <c r="Z46" s="29">
        <f t="shared" si="51"/>
        <v>11.3125836</v>
      </c>
      <c r="AB46" s="37">
        <v>32.464799999999997</v>
      </c>
      <c r="AC46" s="37">
        <v>22.0077</v>
      </c>
      <c r="AD46" s="37">
        <v>10.457100000000001</v>
      </c>
      <c r="AE46" s="39"/>
      <c r="AF46" s="39"/>
      <c r="AG46" s="39">
        <f t="shared" si="47"/>
        <v>5.7748204799999998</v>
      </c>
      <c r="AH46" s="39">
        <f t="shared" si="48"/>
        <v>2.0328602400000002</v>
      </c>
      <c r="AI46" s="14">
        <v>35.491199999999999</v>
      </c>
      <c r="AJ46" s="14">
        <v>15.3918</v>
      </c>
      <c r="AK46" s="14">
        <v>20.099399999999999</v>
      </c>
      <c r="AL46" s="39"/>
      <c r="AM46" s="39"/>
      <c r="AN46" s="39">
        <f t="shared" si="49"/>
        <v>4.0388083200000002</v>
      </c>
      <c r="AO46" s="39">
        <f t="shared" si="50"/>
        <v>3.9073233600000004</v>
      </c>
      <c r="AP46" s="146">
        <v>71564</v>
      </c>
      <c r="AQ46" s="147">
        <f t="shared" si="52"/>
        <v>72</v>
      </c>
      <c r="AR46" s="128">
        <v>356</v>
      </c>
      <c r="AS46" s="129">
        <v>4.2</v>
      </c>
      <c r="AT46" s="129">
        <v>5.4</v>
      </c>
      <c r="AU46">
        <v>30</v>
      </c>
    </row>
    <row r="47" spans="1:47" ht="15.75" thickBot="1" x14ac:dyDescent="0.3">
      <c r="A47" s="10">
        <v>44592</v>
      </c>
      <c r="B47" s="25">
        <f t="shared" si="53"/>
        <v>10.317840800000001</v>
      </c>
      <c r="C47" s="25">
        <f t="shared" si="54"/>
        <v>3.1826279999999998</v>
      </c>
      <c r="D47" s="25">
        <f t="shared" si="55"/>
        <v>4.5174672000000005</v>
      </c>
      <c r="E47" s="25">
        <f t="shared" si="56"/>
        <v>7.5148735999999996</v>
      </c>
      <c r="F47" s="25">
        <f t="shared" si="57"/>
        <v>12.0323408</v>
      </c>
      <c r="G47" s="25">
        <f t="shared" si="58"/>
        <v>0</v>
      </c>
      <c r="H47" s="25">
        <f t="shared" si="59"/>
        <v>1.7144999999999999</v>
      </c>
      <c r="I47" s="25">
        <f t="shared" si="60"/>
        <v>1.7144999999999999</v>
      </c>
      <c r="J47" s="25">
        <f t="shared" si="61"/>
        <v>0</v>
      </c>
      <c r="K47" s="25">
        <f t="shared" si="62"/>
        <v>1.4681279999999999</v>
      </c>
      <c r="L47" s="25">
        <f t="shared" si="63"/>
        <v>1.4681279999999999</v>
      </c>
      <c r="M47" s="11">
        <v>23238</v>
      </c>
      <c r="N47" s="11">
        <v>28639</v>
      </c>
      <c r="O47" s="11">
        <v>51877</v>
      </c>
      <c r="P47" s="11">
        <v>0</v>
      </c>
      <c r="Q47" s="11">
        <v>7500</v>
      </c>
      <c r="R47" s="11">
        <v>7500</v>
      </c>
      <c r="S47" s="11">
        <v>0</v>
      </c>
      <c r="T47" s="11">
        <v>5595</v>
      </c>
      <c r="U47" s="11">
        <v>5595</v>
      </c>
      <c r="V47" s="4"/>
      <c r="W47" s="4"/>
      <c r="X47" s="87">
        <f t="shared" si="64"/>
        <v>10.317840800000001</v>
      </c>
      <c r="Y47" s="4"/>
      <c r="Z47" s="87">
        <f t="shared" si="51"/>
        <v>3.1826279999999998</v>
      </c>
      <c r="AA47" s="4"/>
      <c r="AB47" s="38">
        <v>31.584900000000001</v>
      </c>
      <c r="AC47" s="38">
        <v>21.151800000000001</v>
      </c>
      <c r="AD47" s="38">
        <v>10.4331</v>
      </c>
      <c r="AE47" s="25"/>
      <c r="AF47" s="25"/>
      <c r="AG47" s="25">
        <f t="shared" si="47"/>
        <v>5.5502323200000001</v>
      </c>
      <c r="AH47" s="25">
        <f t="shared" si="48"/>
        <v>2.0281946400000002</v>
      </c>
      <c r="AI47" s="11">
        <v>17.2378</v>
      </c>
      <c r="AJ47" s="11">
        <v>5.4399999999999997E-2</v>
      </c>
      <c r="AK47" s="11">
        <v>17.183399999999999</v>
      </c>
      <c r="AL47" s="25"/>
      <c r="AM47" s="25"/>
      <c r="AN47" s="25">
        <f t="shared" si="49"/>
        <v>1.4274559999999999E-2</v>
      </c>
      <c r="AO47" s="25">
        <f t="shared" si="50"/>
        <v>3.3404529599999999</v>
      </c>
      <c r="AP47" s="148">
        <v>71643</v>
      </c>
      <c r="AQ47" s="148">
        <f t="shared" si="52"/>
        <v>79</v>
      </c>
      <c r="AR47" s="132">
        <v>91</v>
      </c>
      <c r="AS47" s="133">
        <v>3.1</v>
      </c>
      <c r="AT47" s="133">
        <v>20.5</v>
      </c>
      <c r="AU47">
        <v>31</v>
      </c>
    </row>
    <row r="48" spans="1:47" x14ac:dyDescent="0.25">
      <c r="A48" s="12">
        <v>44593</v>
      </c>
      <c r="B48" s="13">
        <f t="shared" si="53"/>
        <v>14.211071199999999</v>
      </c>
      <c r="C48" s="13">
        <f t="shared" si="54"/>
        <v>3.854304</v>
      </c>
      <c r="D48" s="13">
        <f t="shared" si="55"/>
        <v>8.1626615999999999</v>
      </c>
      <c r="E48" s="13">
        <f t="shared" si="56"/>
        <v>7.6284927999999992</v>
      </c>
      <c r="F48" s="13">
        <f t="shared" si="57"/>
        <v>15.7911544</v>
      </c>
      <c r="G48" s="13">
        <f t="shared" si="58"/>
        <v>0</v>
      </c>
      <c r="H48" s="13">
        <f t="shared" si="59"/>
        <v>1.5800832</v>
      </c>
      <c r="I48" s="13">
        <f t="shared" si="60"/>
        <v>1.5800832</v>
      </c>
      <c r="J48" s="13">
        <f t="shared" si="61"/>
        <v>0</v>
      </c>
      <c r="K48" s="13">
        <f t="shared" si="62"/>
        <v>2.2742207999999997</v>
      </c>
      <c r="L48" s="13">
        <f t="shared" si="63"/>
        <v>2.2742207999999997</v>
      </c>
      <c r="M48" s="14">
        <v>41989</v>
      </c>
      <c r="N48" s="14">
        <v>29072</v>
      </c>
      <c r="O48" s="14">
        <v>71061</v>
      </c>
      <c r="P48" s="14">
        <v>0</v>
      </c>
      <c r="Q48" s="14">
        <v>6912</v>
      </c>
      <c r="R48" s="14">
        <v>6912</v>
      </c>
      <c r="S48" s="14">
        <v>0</v>
      </c>
      <c r="T48" s="14">
        <v>8667</v>
      </c>
      <c r="U48" s="14">
        <v>8667</v>
      </c>
      <c r="X48" s="29">
        <f t="shared" si="64"/>
        <v>14.211071199999999</v>
      </c>
      <c r="Z48" s="29">
        <f t="shared" si="51"/>
        <v>3.854304</v>
      </c>
      <c r="AB48" s="37">
        <v>39.227800000000002</v>
      </c>
      <c r="AC48" s="37">
        <v>24.054500000000001</v>
      </c>
      <c r="AD48" s="37">
        <v>15.173299999999999</v>
      </c>
      <c r="AE48" s="39"/>
      <c r="AF48" s="39"/>
      <c r="AG48" s="39">
        <f t="shared" si="47"/>
        <v>6.3119008000000001</v>
      </c>
      <c r="AH48" s="39">
        <f t="shared" si="48"/>
        <v>2.9496895200000002</v>
      </c>
      <c r="AI48" s="37">
        <v>12.9399</v>
      </c>
      <c r="AJ48" s="37">
        <v>5.1700000000000003E-2</v>
      </c>
      <c r="AK48" s="37">
        <v>12.888199999999999</v>
      </c>
      <c r="AL48" s="39"/>
      <c r="AM48" s="39"/>
      <c r="AN48" s="39">
        <f t="shared" si="49"/>
        <v>1.3566080000000001E-2</v>
      </c>
      <c r="AO48" s="39">
        <f t="shared" si="50"/>
        <v>2.5054660799999997</v>
      </c>
      <c r="AP48" s="79">
        <v>71695</v>
      </c>
      <c r="AQ48" s="123"/>
      <c r="AR48" s="128"/>
      <c r="AS48" s="129"/>
      <c r="AT48" s="129"/>
      <c r="AU48">
        <v>1</v>
      </c>
    </row>
    <row r="49" spans="1:47" x14ac:dyDescent="0.25">
      <c r="A49" s="1">
        <v>44594</v>
      </c>
      <c r="B49" s="13">
        <f t="shared" si="53"/>
        <v>15.023105999999999</v>
      </c>
      <c r="C49" s="13">
        <f t="shared" si="54"/>
        <v>1.456286</v>
      </c>
      <c r="D49" s="13">
        <f t="shared" si="55"/>
        <v>7.5333888</v>
      </c>
      <c r="E49" s="13">
        <f t="shared" si="56"/>
        <v>7.7224319999999995</v>
      </c>
      <c r="F49" s="13">
        <f t="shared" si="57"/>
        <v>15.255820799999999</v>
      </c>
      <c r="G49" s="13">
        <f t="shared" si="58"/>
        <v>0</v>
      </c>
      <c r="H49" s="13">
        <f t="shared" si="59"/>
        <v>0.2327148</v>
      </c>
      <c r="I49" s="13">
        <f t="shared" si="60"/>
        <v>0.2327148</v>
      </c>
      <c r="J49" s="13">
        <f t="shared" si="61"/>
        <v>0</v>
      </c>
      <c r="K49" s="13">
        <f t="shared" si="62"/>
        <v>1.2235711999999999</v>
      </c>
      <c r="L49" s="13">
        <f t="shared" si="63"/>
        <v>1.2235711999999999</v>
      </c>
      <c r="M49" s="14">
        <v>38752</v>
      </c>
      <c r="N49" s="14">
        <v>29430</v>
      </c>
      <c r="O49" s="14">
        <v>68182</v>
      </c>
      <c r="P49" s="14">
        <v>0</v>
      </c>
      <c r="Q49" s="14">
        <v>1018</v>
      </c>
      <c r="R49" s="14">
        <v>1018</v>
      </c>
      <c r="S49" s="14">
        <v>0</v>
      </c>
      <c r="T49" s="14">
        <v>4663</v>
      </c>
      <c r="U49" s="14">
        <v>4663</v>
      </c>
      <c r="X49" s="29">
        <f t="shared" si="64"/>
        <v>15.023105999999999</v>
      </c>
      <c r="Z49" s="29">
        <f t="shared" si="51"/>
        <v>1.456286</v>
      </c>
      <c r="AB49" s="37">
        <v>35.807699999999997</v>
      </c>
      <c r="AC49" s="37">
        <v>18.453900000000001</v>
      </c>
      <c r="AD49" s="37">
        <v>17.3538</v>
      </c>
      <c r="AE49" s="39"/>
      <c r="AF49" s="39"/>
      <c r="AG49" s="39">
        <f t="shared" si="47"/>
        <v>4.8423033599999998</v>
      </c>
      <c r="AH49" s="39">
        <f t="shared" si="48"/>
        <v>3.3735787200000003</v>
      </c>
      <c r="AI49" s="37">
        <v>18.164999999999999</v>
      </c>
      <c r="AJ49" s="37">
        <v>5.2400000000000002E-2</v>
      </c>
      <c r="AK49" s="37">
        <v>18.1126</v>
      </c>
      <c r="AL49" s="39"/>
      <c r="AM49" s="39"/>
      <c r="AN49" s="39">
        <f t="shared" si="49"/>
        <v>1.374976E-2</v>
      </c>
      <c r="AO49" s="39">
        <f t="shared" si="50"/>
        <v>3.5210894399999999</v>
      </c>
      <c r="AP49" s="79">
        <v>71717</v>
      </c>
      <c r="AQ49" s="123"/>
      <c r="AR49" s="128"/>
      <c r="AS49" s="129"/>
      <c r="AT49" s="129"/>
      <c r="AU49">
        <v>2</v>
      </c>
    </row>
    <row r="50" spans="1:47" x14ac:dyDescent="0.25">
      <c r="A50" s="12">
        <v>44595</v>
      </c>
      <c r="B50" s="13">
        <f t="shared" si="53"/>
        <v>10.595527199999999</v>
      </c>
      <c r="C50" s="13">
        <f t="shared" si="54"/>
        <v>2.8785824</v>
      </c>
      <c r="D50" s="13">
        <f t="shared" si="55"/>
        <v>3.8629224000000004</v>
      </c>
      <c r="E50" s="13">
        <f t="shared" si="56"/>
        <v>7.6799231999999993</v>
      </c>
      <c r="F50" s="13">
        <f t="shared" si="57"/>
        <v>11.5428456</v>
      </c>
      <c r="G50" s="13">
        <f t="shared" si="58"/>
        <v>0</v>
      </c>
      <c r="H50" s="13">
        <f t="shared" si="59"/>
        <v>0.9473184</v>
      </c>
      <c r="I50" s="13">
        <f t="shared" si="60"/>
        <v>0.9473184</v>
      </c>
      <c r="J50" s="13">
        <f t="shared" si="61"/>
        <v>0</v>
      </c>
      <c r="K50" s="13">
        <f t="shared" si="62"/>
        <v>1.9312639999999999</v>
      </c>
      <c r="L50" s="13">
        <f t="shared" si="63"/>
        <v>1.9312639999999999</v>
      </c>
      <c r="M50" s="3">
        <v>19871</v>
      </c>
      <c r="N50" s="3">
        <v>29268</v>
      </c>
      <c r="O50" s="3">
        <v>49139</v>
      </c>
      <c r="P50" s="3">
        <v>0</v>
      </c>
      <c r="Q50" s="3">
        <v>4144</v>
      </c>
      <c r="R50" s="3">
        <v>4144</v>
      </c>
      <c r="S50" s="3">
        <v>0</v>
      </c>
      <c r="T50" s="3">
        <v>7360</v>
      </c>
      <c r="U50" s="3">
        <v>7360</v>
      </c>
      <c r="X50" s="29">
        <f t="shared" si="64"/>
        <v>10.595527199999999</v>
      </c>
      <c r="Z50" s="29">
        <f t="shared" si="51"/>
        <v>2.8785824</v>
      </c>
      <c r="AB50" s="37">
        <v>38.7425</v>
      </c>
      <c r="AC50" s="37">
        <v>26.825700000000001</v>
      </c>
      <c r="AD50" s="37">
        <v>11.9168</v>
      </c>
      <c r="AE50" s="39"/>
      <c r="AF50" s="39"/>
      <c r="AG50" s="39">
        <f t="shared" si="47"/>
        <v>7.0390636800000008</v>
      </c>
      <c r="AH50" s="39">
        <f t="shared" si="48"/>
        <v>2.3166259200000003</v>
      </c>
      <c r="AI50" s="37">
        <v>8.9599999999999999E-2</v>
      </c>
      <c r="AJ50" s="37">
        <v>5.2400000000000002E-2</v>
      </c>
      <c r="AK50" s="37">
        <v>3.7199999999999997E-2</v>
      </c>
      <c r="AL50" s="39"/>
      <c r="AM50" s="39"/>
      <c r="AN50" s="39">
        <f t="shared" si="49"/>
        <v>1.374976E-2</v>
      </c>
      <c r="AO50" s="39">
        <f t="shared" si="50"/>
        <v>7.2316800000000007E-3</v>
      </c>
      <c r="AP50" s="79">
        <f t="shared" ref="AP49:AP112" si="87">AP49</f>
        <v>71717</v>
      </c>
      <c r="AQ50" s="123"/>
      <c r="AR50" s="128"/>
      <c r="AS50" s="129"/>
      <c r="AT50" s="129"/>
      <c r="AU50">
        <v>3</v>
      </c>
    </row>
    <row r="51" spans="1:47" x14ac:dyDescent="0.25">
      <c r="A51" s="1">
        <v>44596</v>
      </c>
      <c r="B51" s="13">
        <f t="shared" si="53"/>
        <v>1.5522962000000007</v>
      </c>
      <c r="C51" s="13">
        <f t="shared" si="54"/>
        <v>9.7299317999999992</v>
      </c>
      <c r="D51" s="13">
        <f t="shared" si="55"/>
        <v>3.6972936000000005</v>
      </c>
      <c r="E51" s="13">
        <f t="shared" si="56"/>
        <v>5.1036799999999998</v>
      </c>
      <c r="F51" s="13">
        <f t="shared" si="57"/>
        <v>8.8009736000000007</v>
      </c>
      <c r="G51" s="13">
        <f t="shared" si="58"/>
        <v>0</v>
      </c>
      <c r="H51" s="13">
        <f t="shared" si="59"/>
        <v>7.2486774</v>
      </c>
      <c r="I51" s="13">
        <f t="shared" si="60"/>
        <v>7.2486774</v>
      </c>
      <c r="J51" s="13">
        <f t="shared" si="61"/>
        <v>0</v>
      </c>
      <c r="K51" s="13">
        <f t="shared" si="62"/>
        <v>2.4812543999999996</v>
      </c>
      <c r="L51" s="13">
        <f t="shared" si="63"/>
        <v>2.4812543999999996</v>
      </c>
      <c r="M51" s="3">
        <v>19019</v>
      </c>
      <c r="N51" s="3">
        <v>19450</v>
      </c>
      <c r="O51" s="3">
        <v>38469</v>
      </c>
      <c r="P51" s="3">
        <v>0</v>
      </c>
      <c r="Q51" s="3">
        <v>31709</v>
      </c>
      <c r="R51" s="3">
        <v>31709</v>
      </c>
      <c r="S51" s="3">
        <v>0</v>
      </c>
      <c r="T51" s="3">
        <v>9456</v>
      </c>
      <c r="U51" s="3">
        <v>9456</v>
      </c>
      <c r="X51" s="29">
        <f t="shared" si="64"/>
        <v>1.5522962000000007</v>
      </c>
      <c r="Z51" s="29">
        <f t="shared" si="51"/>
        <v>9.7299317999999992</v>
      </c>
      <c r="AB51" s="37">
        <v>29.862400000000001</v>
      </c>
      <c r="AC51" s="37">
        <v>15.436999999999999</v>
      </c>
      <c r="AD51" s="37">
        <v>14.4254</v>
      </c>
      <c r="AE51" s="39"/>
      <c r="AF51" s="39"/>
      <c r="AG51" s="39">
        <f t="shared" si="47"/>
        <v>4.0506687999999995</v>
      </c>
      <c r="AH51" s="39">
        <f t="shared" si="48"/>
        <v>2.8042977599999999</v>
      </c>
      <c r="AI51" s="37">
        <v>8.8099999999999998E-2</v>
      </c>
      <c r="AJ51" s="37">
        <v>4.9500000000000002E-2</v>
      </c>
      <c r="AK51" s="37">
        <v>3.8600000000000002E-2</v>
      </c>
      <c r="AL51" s="39"/>
      <c r="AM51" s="39"/>
      <c r="AN51" s="39">
        <f t="shared" si="49"/>
        <v>1.29888E-2</v>
      </c>
      <c r="AO51" s="39">
        <f t="shared" si="50"/>
        <v>7.5038400000000003E-3</v>
      </c>
      <c r="AP51" s="79">
        <v>71754</v>
      </c>
      <c r="AQ51" s="123"/>
      <c r="AR51" s="130"/>
      <c r="AS51" s="131"/>
      <c r="AT51" s="131"/>
      <c r="AU51">
        <v>4</v>
      </c>
    </row>
    <row r="52" spans="1:47" x14ac:dyDescent="0.25">
      <c r="A52" s="12">
        <v>44597</v>
      </c>
      <c r="B52" s="13">
        <f t="shared" si="53"/>
        <v>3.4769536000000016</v>
      </c>
      <c r="C52" s="13">
        <f t="shared" si="54"/>
        <v>13.386447999999998</v>
      </c>
      <c r="D52" s="13">
        <f t="shared" si="55"/>
        <v>7.3537632000000004</v>
      </c>
      <c r="E52" s="13">
        <f t="shared" si="56"/>
        <v>3.5956671999999998</v>
      </c>
      <c r="F52" s="13">
        <f t="shared" si="57"/>
        <v>10.949430400000001</v>
      </c>
      <c r="G52" s="13">
        <f t="shared" si="58"/>
        <v>0</v>
      </c>
      <c r="H52" s="13">
        <f t="shared" si="59"/>
        <v>7.472476799999999</v>
      </c>
      <c r="I52" s="13">
        <f t="shared" si="60"/>
        <v>7.472476799999999</v>
      </c>
      <c r="J52" s="13">
        <f t="shared" si="61"/>
        <v>0</v>
      </c>
      <c r="K52" s="13">
        <f t="shared" si="62"/>
        <v>5.9139711999999998</v>
      </c>
      <c r="L52" s="13">
        <f t="shared" si="63"/>
        <v>5.9139711999999998</v>
      </c>
      <c r="M52" s="3">
        <v>37828</v>
      </c>
      <c r="N52" s="3">
        <v>13703</v>
      </c>
      <c r="O52" s="3">
        <v>51531</v>
      </c>
      <c r="P52" s="3">
        <v>0</v>
      </c>
      <c r="Q52" s="3">
        <v>32688</v>
      </c>
      <c r="R52" s="3">
        <v>32688</v>
      </c>
      <c r="S52" s="3">
        <v>0</v>
      </c>
      <c r="T52" s="3">
        <v>22538</v>
      </c>
      <c r="U52" s="3">
        <v>22538</v>
      </c>
      <c r="X52" s="29">
        <f t="shared" si="64"/>
        <v>3.4769536000000016</v>
      </c>
      <c r="Z52" s="29">
        <f t="shared" si="51"/>
        <v>13.386447999999998</v>
      </c>
      <c r="AB52" s="37">
        <v>32.990900000000003</v>
      </c>
      <c r="AC52" s="37">
        <v>22.5472</v>
      </c>
      <c r="AD52" s="37">
        <v>10.4437</v>
      </c>
      <c r="AE52" s="39"/>
      <c r="AF52" s="39"/>
      <c r="AG52" s="39">
        <f t="shared" si="47"/>
        <v>5.9163852799999992</v>
      </c>
      <c r="AH52" s="39">
        <f t="shared" si="48"/>
        <v>2.03025528</v>
      </c>
      <c r="AI52" s="37">
        <v>22.7348</v>
      </c>
      <c r="AJ52" s="37">
        <v>5.11E-2</v>
      </c>
      <c r="AK52" s="37">
        <v>22.683700000000002</v>
      </c>
      <c r="AL52" s="39"/>
      <c r="AM52" s="39"/>
      <c r="AN52" s="39">
        <f t="shared" si="49"/>
        <v>1.3408639999999998E-2</v>
      </c>
      <c r="AO52" s="39">
        <f t="shared" si="50"/>
        <v>4.4097112800000007</v>
      </c>
      <c r="AP52" s="79">
        <v>71800</v>
      </c>
      <c r="AQ52" s="123"/>
      <c r="AR52" s="130"/>
      <c r="AS52" s="131"/>
      <c r="AT52" s="131"/>
      <c r="AU52">
        <v>5</v>
      </c>
    </row>
    <row r="53" spans="1:47" x14ac:dyDescent="0.25">
      <c r="A53" s="1">
        <v>44598</v>
      </c>
      <c r="B53" s="13">
        <f t="shared" si="53"/>
        <v>14.328929000000002</v>
      </c>
      <c r="C53" s="13">
        <f t="shared" si="54"/>
        <v>5.8188693999999996</v>
      </c>
      <c r="D53" s="13">
        <f t="shared" si="55"/>
        <v>9.2930975999999994</v>
      </c>
      <c r="E53" s="13">
        <f t="shared" si="56"/>
        <v>8.6232512000000003</v>
      </c>
      <c r="F53" s="13">
        <f t="shared" si="57"/>
        <v>17.916348800000002</v>
      </c>
      <c r="G53" s="13">
        <f t="shared" si="58"/>
        <v>0</v>
      </c>
      <c r="H53" s="13">
        <f t="shared" si="59"/>
        <v>3.5874197999999997</v>
      </c>
      <c r="I53" s="13">
        <f t="shared" si="60"/>
        <v>3.5874197999999997</v>
      </c>
      <c r="J53" s="13">
        <f t="shared" si="61"/>
        <v>0</v>
      </c>
      <c r="K53" s="13">
        <f t="shared" si="62"/>
        <v>2.2314495999999999</v>
      </c>
      <c r="L53" s="13">
        <f t="shared" si="63"/>
        <v>2.2314495999999999</v>
      </c>
      <c r="M53" s="3">
        <v>47804</v>
      </c>
      <c r="N53" s="3">
        <v>32863</v>
      </c>
      <c r="O53" s="3">
        <v>80667</v>
      </c>
      <c r="P53" s="3">
        <v>0</v>
      </c>
      <c r="Q53" s="3">
        <v>15693</v>
      </c>
      <c r="R53" s="3">
        <v>15693</v>
      </c>
      <c r="S53" s="3">
        <v>0</v>
      </c>
      <c r="T53" s="3">
        <v>8504</v>
      </c>
      <c r="U53" s="3">
        <v>8504</v>
      </c>
      <c r="X53" s="29">
        <f t="shared" si="64"/>
        <v>14.328929000000002</v>
      </c>
      <c r="Z53" s="29">
        <f t="shared" si="51"/>
        <v>5.8188693999999996</v>
      </c>
      <c r="AB53" s="37">
        <v>34.418500000000002</v>
      </c>
      <c r="AC53" s="37">
        <v>22.535499999999999</v>
      </c>
      <c r="AD53" s="37">
        <v>11.882999999999999</v>
      </c>
      <c r="AE53" s="39"/>
      <c r="AF53" s="39"/>
      <c r="AG53" s="39">
        <f t="shared" si="47"/>
        <v>5.9133151999999995</v>
      </c>
      <c r="AH53" s="39">
        <f t="shared" si="48"/>
        <v>2.3100551999999999</v>
      </c>
      <c r="AI53" s="37">
        <v>35.511400000000002</v>
      </c>
      <c r="AJ53" s="37">
        <v>18.604299999999999</v>
      </c>
      <c r="AK53" s="37">
        <v>16.9071</v>
      </c>
      <c r="AL53" s="39"/>
      <c r="AM53" s="39"/>
      <c r="AN53" s="39">
        <f t="shared" si="49"/>
        <v>4.8817683199999991</v>
      </c>
      <c r="AO53" s="39">
        <f t="shared" si="50"/>
        <v>3.2867402400000003</v>
      </c>
      <c r="AP53" s="79">
        <v>71877</v>
      </c>
      <c r="AQ53" s="123"/>
      <c r="AR53" s="128"/>
      <c r="AS53" s="129"/>
      <c r="AT53" s="129"/>
      <c r="AU53">
        <v>6</v>
      </c>
    </row>
    <row r="54" spans="1:47" x14ac:dyDescent="0.25">
      <c r="A54" s="12">
        <v>44599</v>
      </c>
      <c r="B54" s="13">
        <f t="shared" si="53"/>
        <v>-3.1578652000000007</v>
      </c>
      <c r="C54" s="13">
        <f t="shared" si="54"/>
        <v>13.627298800000002</v>
      </c>
      <c r="D54" s="13">
        <f t="shared" si="55"/>
        <v>3.1508352000000004</v>
      </c>
      <c r="E54" s="13">
        <f t="shared" si="56"/>
        <v>4.0354495999999997</v>
      </c>
      <c r="F54" s="13">
        <f t="shared" si="57"/>
        <v>7.1862848000000001</v>
      </c>
      <c r="G54" s="13">
        <f t="shared" si="58"/>
        <v>0</v>
      </c>
      <c r="H54" s="13">
        <f t="shared" si="59"/>
        <v>10.344150000000001</v>
      </c>
      <c r="I54" s="13">
        <f t="shared" si="60"/>
        <v>10.344150000000001</v>
      </c>
      <c r="J54" s="13">
        <f t="shared" si="61"/>
        <v>0</v>
      </c>
      <c r="K54" s="13">
        <f t="shared" si="62"/>
        <v>3.2831488000000002</v>
      </c>
      <c r="L54" s="13">
        <f t="shared" si="63"/>
        <v>3.2831488000000002</v>
      </c>
      <c r="M54" s="3">
        <v>16208</v>
      </c>
      <c r="N54" s="3">
        <v>15379</v>
      </c>
      <c r="O54" s="3">
        <v>31587</v>
      </c>
      <c r="P54" s="3">
        <v>0</v>
      </c>
      <c r="Q54" s="3">
        <v>45250</v>
      </c>
      <c r="R54" s="3">
        <v>45250</v>
      </c>
      <c r="S54" s="3">
        <v>0</v>
      </c>
      <c r="T54" s="3">
        <v>12512</v>
      </c>
      <c r="U54" s="3">
        <v>12512</v>
      </c>
      <c r="X54" s="29">
        <f t="shared" si="64"/>
        <v>-3.1578652000000007</v>
      </c>
      <c r="Z54" s="29">
        <f t="shared" si="51"/>
        <v>13.627298800000002</v>
      </c>
      <c r="AB54" s="37">
        <v>25.0672</v>
      </c>
      <c r="AC54" s="37">
        <v>15.043200000000001</v>
      </c>
      <c r="AD54" s="37">
        <v>10.023999999999999</v>
      </c>
      <c r="AE54" s="39"/>
      <c r="AF54" s="39"/>
      <c r="AG54" s="39">
        <f t="shared" si="47"/>
        <v>3.9473356800000001</v>
      </c>
      <c r="AH54" s="39">
        <f t="shared" si="48"/>
        <v>1.9486656</v>
      </c>
      <c r="AI54" s="37">
        <v>0.2747</v>
      </c>
      <c r="AJ54" s="37">
        <v>5.0500000000000003E-2</v>
      </c>
      <c r="AK54" s="37">
        <v>0.22420000000000001</v>
      </c>
      <c r="AL54" s="39"/>
      <c r="AM54" s="39"/>
      <c r="AN54" s="39">
        <f t="shared" si="49"/>
        <v>1.3251200000000001E-2</v>
      </c>
      <c r="AO54" s="39">
        <f t="shared" si="50"/>
        <v>4.3584480000000002E-2</v>
      </c>
      <c r="AP54" s="79">
        <v>71898</v>
      </c>
      <c r="AQ54" s="123"/>
      <c r="AR54" s="128"/>
      <c r="AS54" s="129"/>
      <c r="AT54" s="129"/>
      <c r="AU54">
        <v>7</v>
      </c>
    </row>
    <row r="55" spans="1:47" x14ac:dyDescent="0.25">
      <c r="A55" s="1">
        <v>44600</v>
      </c>
      <c r="B55" s="13">
        <f t="shared" si="53"/>
        <v>2.0737982000000006</v>
      </c>
      <c r="C55" s="13">
        <f t="shared" si="54"/>
        <v>13.4368322</v>
      </c>
      <c r="D55" s="13">
        <f t="shared" si="55"/>
        <v>7.0217280000000004</v>
      </c>
      <c r="E55" s="13">
        <f t="shared" si="56"/>
        <v>4.8706687999999998</v>
      </c>
      <c r="F55" s="13">
        <f t="shared" si="57"/>
        <v>11.8923968</v>
      </c>
      <c r="G55" s="13">
        <f t="shared" si="58"/>
        <v>0</v>
      </c>
      <c r="H55" s="13">
        <f t="shared" si="59"/>
        <v>9.8185985999999996</v>
      </c>
      <c r="I55" s="13">
        <f t="shared" si="60"/>
        <v>9.8185985999999996</v>
      </c>
      <c r="J55" s="13">
        <f t="shared" si="61"/>
        <v>0</v>
      </c>
      <c r="K55" s="13">
        <f t="shared" si="62"/>
        <v>3.6182335999999999</v>
      </c>
      <c r="L55" s="13">
        <f t="shared" si="63"/>
        <v>3.6182335999999999</v>
      </c>
      <c r="M55" s="3">
        <v>36120</v>
      </c>
      <c r="N55" s="3">
        <v>18562</v>
      </c>
      <c r="O55" s="3">
        <v>54682</v>
      </c>
      <c r="P55" s="3">
        <v>0</v>
      </c>
      <c r="Q55" s="3">
        <v>42951</v>
      </c>
      <c r="R55" s="3">
        <v>42951</v>
      </c>
      <c r="S55" s="3">
        <v>0</v>
      </c>
      <c r="T55" s="3">
        <v>13789</v>
      </c>
      <c r="U55" s="3">
        <v>13789</v>
      </c>
      <c r="X55" s="29">
        <f t="shared" si="64"/>
        <v>2.0737982000000006</v>
      </c>
      <c r="Z55" s="29">
        <f t="shared" si="51"/>
        <v>13.4368322</v>
      </c>
      <c r="AB55" s="37">
        <v>41.223599999999998</v>
      </c>
      <c r="AC55" s="37">
        <v>20.842500000000001</v>
      </c>
      <c r="AD55" s="37">
        <v>20.3811</v>
      </c>
      <c r="AE55" s="39"/>
      <c r="AF55" s="39"/>
      <c r="AG55" s="39">
        <f t="shared" si="47"/>
        <v>5.4690719999999997</v>
      </c>
      <c r="AH55" s="39">
        <f t="shared" si="48"/>
        <v>3.9620858400000003</v>
      </c>
      <c r="AI55" s="37">
        <v>11.4513</v>
      </c>
      <c r="AJ55" s="37">
        <v>0.65249999999999997</v>
      </c>
      <c r="AK55" s="37">
        <v>10.7988</v>
      </c>
      <c r="AL55" s="39"/>
      <c r="AM55" s="39"/>
      <c r="AN55" s="39">
        <f t="shared" si="49"/>
        <v>0.17121599999999998</v>
      </c>
      <c r="AO55" s="39">
        <f t="shared" si="50"/>
        <v>2.0992867200000003</v>
      </c>
      <c r="AP55" s="79">
        <v>71919</v>
      </c>
      <c r="AQ55" s="123"/>
      <c r="AR55" s="128"/>
      <c r="AS55" s="129"/>
      <c r="AT55" s="129"/>
      <c r="AU55">
        <v>8</v>
      </c>
    </row>
    <row r="56" spans="1:47" x14ac:dyDescent="0.25">
      <c r="A56" s="12">
        <v>44601</v>
      </c>
      <c r="B56" s="13">
        <f t="shared" si="53"/>
        <v>3.1318217999999991</v>
      </c>
      <c r="C56" s="13">
        <f t="shared" si="54"/>
        <v>14.0316686</v>
      </c>
      <c r="D56" s="13">
        <f t="shared" si="55"/>
        <v>6.6548952000000003</v>
      </c>
      <c r="E56" s="13">
        <f t="shared" si="56"/>
        <v>4.6665215999999994</v>
      </c>
      <c r="F56" s="13">
        <f t="shared" si="57"/>
        <v>11.3214168</v>
      </c>
      <c r="G56" s="13">
        <f t="shared" si="58"/>
        <v>0</v>
      </c>
      <c r="H56" s="13">
        <f t="shared" si="59"/>
        <v>8.1895950000000006</v>
      </c>
      <c r="I56" s="13">
        <f t="shared" si="60"/>
        <v>8.1895950000000006</v>
      </c>
      <c r="J56" s="13">
        <f t="shared" si="61"/>
        <v>0</v>
      </c>
      <c r="K56" s="13">
        <f t="shared" si="62"/>
        <v>5.8420736</v>
      </c>
      <c r="L56" s="13">
        <f t="shared" si="63"/>
        <v>5.8420736</v>
      </c>
      <c r="M56" s="3">
        <v>34233</v>
      </c>
      <c r="N56" s="3">
        <v>17784</v>
      </c>
      <c r="O56" s="3">
        <v>52017</v>
      </c>
      <c r="P56" s="3">
        <v>0</v>
      </c>
      <c r="Q56" s="3">
        <v>35825</v>
      </c>
      <c r="R56" s="3">
        <v>35825</v>
      </c>
      <c r="S56" s="3">
        <v>0</v>
      </c>
      <c r="T56" s="3">
        <v>22264</v>
      </c>
      <c r="U56" s="3">
        <v>22264</v>
      </c>
      <c r="X56" s="29">
        <f t="shared" si="64"/>
        <v>3.1318217999999991</v>
      </c>
      <c r="Z56" s="29">
        <f t="shared" si="51"/>
        <v>14.0316686</v>
      </c>
      <c r="AB56" s="37">
        <v>35.569499999999998</v>
      </c>
      <c r="AC56" s="37">
        <v>15.2516</v>
      </c>
      <c r="AD56" s="37">
        <v>20.317900000000002</v>
      </c>
      <c r="AE56" s="39"/>
      <c r="AF56" s="39"/>
      <c r="AG56" s="39">
        <f t="shared" si="47"/>
        <v>4.00201984</v>
      </c>
      <c r="AH56" s="39">
        <f t="shared" si="48"/>
        <v>3.9497997600000008</v>
      </c>
      <c r="AI56" s="37">
        <v>17.995899999999999</v>
      </c>
      <c r="AJ56" s="37">
        <v>8.7822999999999993</v>
      </c>
      <c r="AK56" s="37">
        <v>9.2135999999999996</v>
      </c>
      <c r="AL56" s="39"/>
      <c r="AM56" s="39"/>
      <c r="AN56" s="39">
        <f t="shared" si="49"/>
        <v>2.3044755199999996</v>
      </c>
      <c r="AO56" s="39">
        <f t="shared" si="50"/>
        <v>1.79112384</v>
      </c>
      <c r="AP56" s="79">
        <v>71941</v>
      </c>
      <c r="AQ56" s="123"/>
      <c r="AR56" s="130"/>
      <c r="AS56" s="131"/>
      <c r="AT56" s="131"/>
      <c r="AU56">
        <v>9</v>
      </c>
    </row>
    <row r="57" spans="1:47" x14ac:dyDescent="0.25">
      <c r="A57" s="1">
        <v>44602</v>
      </c>
      <c r="B57" s="13">
        <f t="shared" si="53"/>
        <v>-1.9508128000000005</v>
      </c>
      <c r="C57" s="13">
        <f t="shared" si="54"/>
        <v>13.268603200000001</v>
      </c>
      <c r="D57" s="13">
        <f t="shared" si="55"/>
        <v>3.5851248000000004</v>
      </c>
      <c r="E57" s="13">
        <f t="shared" si="56"/>
        <v>3.5623423999999999</v>
      </c>
      <c r="F57" s="13">
        <f t="shared" si="57"/>
        <v>7.1474672000000004</v>
      </c>
      <c r="G57" s="13">
        <f t="shared" si="58"/>
        <v>0</v>
      </c>
      <c r="H57" s="13">
        <f t="shared" si="59"/>
        <v>9.0982800000000008</v>
      </c>
      <c r="I57" s="13">
        <f t="shared" si="60"/>
        <v>9.0982800000000008</v>
      </c>
      <c r="J57" s="13">
        <f t="shared" si="61"/>
        <v>0</v>
      </c>
      <c r="K57" s="13">
        <f t="shared" si="62"/>
        <v>4.1703231999999995</v>
      </c>
      <c r="L57" s="13">
        <f t="shared" si="63"/>
        <v>4.1703231999999995</v>
      </c>
      <c r="M57" s="3">
        <v>18442</v>
      </c>
      <c r="N57" s="3">
        <v>13576</v>
      </c>
      <c r="O57" s="3">
        <v>32018</v>
      </c>
      <c r="P57" s="3">
        <v>0</v>
      </c>
      <c r="Q57" s="3">
        <v>39800</v>
      </c>
      <c r="R57" s="3">
        <v>39800</v>
      </c>
      <c r="S57" s="3">
        <v>0</v>
      </c>
      <c r="T57" s="3">
        <v>15893</v>
      </c>
      <c r="U57" s="3">
        <v>15893</v>
      </c>
      <c r="X57" s="29">
        <f t="shared" si="64"/>
        <v>-1.9508128000000005</v>
      </c>
      <c r="Z57" s="29">
        <f t="shared" si="51"/>
        <v>13.268603200000001</v>
      </c>
      <c r="AB57" s="37">
        <v>27.706700000000001</v>
      </c>
      <c r="AC57" s="37">
        <v>14.4039</v>
      </c>
      <c r="AD57" s="37">
        <v>13.3028</v>
      </c>
      <c r="AE57" s="39"/>
      <c r="AF57" s="39"/>
      <c r="AG57" s="39">
        <f t="shared" si="47"/>
        <v>3.7795833599999997</v>
      </c>
      <c r="AH57" s="39">
        <f t="shared" si="48"/>
        <v>2.5860643199999997</v>
      </c>
      <c r="AI57" s="37">
        <v>3.4559000000000002</v>
      </c>
      <c r="AJ57" s="37">
        <v>5.1400000000000001E-2</v>
      </c>
      <c r="AK57" s="37">
        <v>3.4045000000000001</v>
      </c>
      <c r="AL57" s="39"/>
      <c r="AM57" s="39"/>
      <c r="AN57" s="39">
        <f t="shared" si="49"/>
        <v>1.3487359999999999E-2</v>
      </c>
      <c r="AO57" s="39">
        <f t="shared" si="50"/>
        <v>0.66183480000000006</v>
      </c>
      <c r="AP57" s="79">
        <v>72024</v>
      </c>
      <c r="AQ57" s="123"/>
      <c r="AR57" s="130"/>
      <c r="AS57" s="131"/>
      <c r="AT57" s="131"/>
      <c r="AU57">
        <v>10</v>
      </c>
    </row>
    <row r="58" spans="1:47" x14ac:dyDescent="0.25">
      <c r="A58" s="12">
        <v>44603</v>
      </c>
      <c r="B58" s="13">
        <f t="shared" si="53"/>
        <v>-1.5474601999999997</v>
      </c>
      <c r="C58" s="13">
        <f t="shared" si="54"/>
        <v>13.372527399999999</v>
      </c>
      <c r="D58" s="13">
        <f t="shared" si="55"/>
        <v>3.5804592000000004</v>
      </c>
      <c r="E58" s="13">
        <f t="shared" si="56"/>
        <v>4.1246656000000002</v>
      </c>
      <c r="F58" s="13">
        <f t="shared" si="57"/>
        <v>7.7051248000000001</v>
      </c>
      <c r="G58" s="13">
        <f t="shared" si="58"/>
        <v>0</v>
      </c>
      <c r="H58" s="13">
        <f t="shared" si="59"/>
        <v>9.2525849999999998</v>
      </c>
      <c r="I58" s="13">
        <f t="shared" si="60"/>
        <v>9.2525849999999998</v>
      </c>
      <c r="J58" s="13">
        <f t="shared" si="61"/>
        <v>0</v>
      </c>
      <c r="K58" s="13">
        <f t="shared" si="62"/>
        <v>4.1199424000000002</v>
      </c>
      <c r="L58" s="13">
        <f t="shared" si="63"/>
        <v>4.1199424000000002</v>
      </c>
      <c r="M58" s="3">
        <v>18418</v>
      </c>
      <c r="N58" s="3">
        <v>15719</v>
      </c>
      <c r="O58" s="3">
        <v>34137</v>
      </c>
      <c r="P58" s="3">
        <v>0</v>
      </c>
      <c r="Q58" s="3">
        <v>40475</v>
      </c>
      <c r="R58" s="3">
        <v>40475</v>
      </c>
      <c r="S58" s="3">
        <v>0</v>
      </c>
      <c r="T58" s="3">
        <v>15701</v>
      </c>
      <c r="U58" s="3">
        <v>15701</v>
      </c>
      <c r="X58" s="29">
        <f t="shared" si="64"/>
        <v>-1.5474601999999997</v>
      </c>
      <c r="Z58" s="29">
        <f t="shared" si="51"/>
        <v>13.372527399999999</v>
      </c>
      <c r="AB58" s="37">
        <v>28.023399999999999</v>
      </c>
      <c r="AC58" s="37">
        <v>20.0931</v>
      </c>
      <c r="AD58" s="37">
        <v>7.9302999999999999</v>
      </c>
      <c r="AE58" s="39"/>
      <c r="AF58" s="39"/>
      <c r="AG58" s="39">
        <f t="shared" si="47"/>
        <v>5.2724294399999998</v>
      </c>
      <c r="AH58" s="39">
        <f t="shared" si="48"/>
        <v>1.54165032</v>
      </c>
      <c r="AI58" s="37">
        <v>2.5688</v>
      </c>
      <c r="AJ58" s="37">
        <v>5.21E-2</v>
      </c>
      <c r="AK58" s="37">
        <v>2.5167000000000002</v>
      </c>
      <c r="AL58" s="39"/>
      <c r="AM58" s="39"/>
      <c r="AN58" s="39">
        <f t="shared" si="49"/>
        <v>1.3671039999999999E-2</v>
      </c>
      <c r="AO58" s="39">
        <f t="shared" si="50"/>
        <v>0.48924648000000004</v>
      </c>
      <c r="AP58" s="79">
        <v>72049</v>
      </c>
      <c r="AQ58" s="123"/>
      <c r="AR58" s="128"/>
      <c r="AS58" s="129"/>
      <c r="AT58" s="129"/>
      <c r="AU58">
        <v>11</v>
      </c>
    </row>
    <row r="59" spans="1:47" x14ac:dyDescent="0.25">
      <c r="A59" s="1">
        <v>44604</v>
      </c>
      <c r="B59" s="13">
        <f t="shared" si="53"/>
        <v>4.9959049999999996</v>
      </c>
      <c r="C59" s="13">
        <f t="shared" si="54"/>
        <v>13.764603000000001</v>
      </c>
      <c r="D59" s="13">
        <f t="shared" si="55"/>
        <v>7.1821080000000004</v>
      </c>
      <c r="E59" s="13">
        <f t="shared" si="56"/>
        <v>5.3303935999999998</v>
      </c>
      <c r="F59" s="13">
        <f t="shared" si="57"/>
        <v>12.5125016</v>
      </c>
      <c r="G59" s="13">
        <f t="shared" si="58"/>
        <v>0</v>
      </c>
      <c r="H59" s="13">
        <f t="shared" si="59"/>
        <v>7.5165966000000006</v>
      </c>
      <c r="I59" s="13">
        <f t="shared" si="60"/>
        <v>7.5165966000000006</v>
      </c>
      <c r="J59" s="13">
        <f t="shared" si="61"/>
        <v>0</v>
      </c>
      <c r="K59" s="13">
        <f t="shared" si="62"/>
        <v>6.2480064000000004</v>
      </c>
      <c r="L59" s="13">
        <f t="shared" si="63"/>
        <v>6.2480064000000004</v>
      </c>
      <c r="M59" s="3">
        <v>36945</v>
      </c>
      <c r="N59" s="3">
        <v>20314</v>
      </c>
      <c r="O59" s="3">
        <v>57259</v>
      </c>
      <c r="P59" s="3">
        <v>0</v>
      </c>
      <c r="Q59" s="3">
        <v>32881</v>
      </c>
      <c r="R59" s="3">
        <v>32881</v>
      </c>
      <c r="S59" s="3">
        <v>0</v>
      </c>
      <c r="T59" s="3">
        <v>23811</v>
      </c>
      <c r="U59" s="3">
        <v>23811</v>
      </c>
      <c r="X59" s="29">
        <f t="shared" si="64"/>
        <v>4.9959049999999996</v>
      </c>
      <c r="Z59" s="29">
        <f t="shared" si="51"/>
        <v>13.764603000000001</v>
      </c>
      <c r="AB59" s="37">
        <v>39.503999999999998</v>
      </c>
      <c r="AC59" s="37">
        <v>25.111999999999998</v>
      </c>
      <c r="AD59" s="37">
        <v>14.391999999999999</v>
      </c>
      <c r="AE59" s="39"/>
      <c r="AF59" s="39"/>
      <c r="AG59" s="39">
        <f t="shared" si="47"/>
        <v>6.5893887999999992</v>
      </c>
      <c r="AH59" s="39">
        <f t="shared" si="48"/>
        <v>2.7978048000000002</v>
      </c>
      <c r="AI59" s="37">
        <v>18.081800000000001</v>
      </c>
      <c r="AJ59" s="37">
        <v>5.5461</v>
      </c>
      <c r="AK59" s="37">
        <v>12.5357</v>
      </c>
      <c r="AL59" s="39"/>
      <c r="AM59" s="39"/>
      <c r="AN59" s="39">
        <f t="shared" si="49"/>
        <v>1.45529664</v>
      </c>
      <c r="AO59" s="39">
        <f t="shared" si="50"/>
        <v>2.4369400800000003</v>
      </c>
      <c r="AP59" s="79">
        <v>72092</v>
      </c>
      <c r="AQ59" s="123"/>
      <c r="AR59" s="128"/>
      <c r="AS59" s="129"/>
      <c r="AT59" s="129"/>
      <c r="AU59">
        <v>12</v>
      </c>
    </row>
    <row r="60" spans="1:47" x14ac:dyDescent="0.25">
      <c r="A60" s="12">
        <v>44605</v>
      </c>
      <c r="B60" s="13">
        <f t="shared" si="53"/>
        <v>3.1268580000000021</v>
      </c>
      <c r="C60" s="13">
        <f t="shared" si="54"/>
        <v>14.380059599999999</v>
      </c>
      <c r="D60" s="13">
        <f t="shared" si="55"/>
        <v>6.4892664</v>
      </c>
      <c r="E60" s="13">
        <f t="shared" si="56"/>
        <v>6.4267007999999999</v>
      </c>
      <c r="F60" s="13">
        <f t="shared" si="57"/>
        <v>12.915967200000001</v>
      </c>
      <c r="G60" s="13">
        <f t="shared" si="58"/>
        <v>0</v>
      </c>
      <c r="H60" s="13">
        <f t="shared" si="59"/>
        <v>9.7891091999999986</v>
      </c>
      <c r="I60" s="13">
        <f t="shared" si="60"/>
        <v>9.7891091999999986</v>
      </c>
      <c r="J60" s="13">
        <f t="shared" si="61"/>
        <v>0</v>
      </c>
      <c r="K60" s="13">
        <f t="shared" si="62"/>
        <v>4.5909503999999997</v>
      </c>
      <c r="L60" s="13">
        <f t="shared" si="63"/>
        <v>4.5909503999999997</v>
      </c>
      <c r="M60" s="3">
        <v>33381</v>
      </c>
      <c r="N60" s="3">
        <v>24492</v>
      </c>
      <c r="O60" s="3">
        <v>57873</v>
      </c>
      <c r="P60" s="3">
        <v>0</v>
      </c>
      <c r="Q60" s="3">
        <v>42822</v>
      </c>
      <c r="R60" s="3">
        <v>42822</v>
      </c>
      <c r="S60" s="3">
        <v>0</v>
      </c>
      <c r="T60" s="3">
        <v>17496</v>
      </c>
      <c r="U60" s="3">
        <v>17496</v>
      </c>
      <c r="X60" s="29">
        <f t="shared" si="64"/>
        <v>3.1268580000000021</v>
      </c>
      <c r="Z60" s="29">
        <f t="shared" si="51"/>
        <v>14.380059599999999</v>
      </c>
      <c r="AB60" s="37">
        <v>39.408000000000001</v>
      </c>
      <c r="AC60" s="37">
        <v>23.0671</v>
      </c>
      <c r="AD60" s="37">
        <v>16.340900000000001</v>
      </c>
      <c r="AE60" s="39"/>
      <c r="AF60" s="39"/>
      <c r="AG60" s="39">
        <f t="shared" si="47"/>
        <v>6.0528070400000002</v>
      </c>
      <c r="AH60" s="39">
        <f t="shared" si="48"/>
        <v>3.1766709600000009</v>
      </c>
      <c r="AI60" s="37">
        <v>15.245100000000001</v>
      </c>
      <c r="AJ60" s="37">
        <v>2.6187999999999998</v>
      </c>
      <c r="AK60" s="37">
        <v>12.626300000000001</v>
      </c>
      <c r="AL60" s="39"/>
      <c r="AM60" s="39"/>
      <c r="AN60" s="39">
        <f t="shared" si="49"/>
        <v>0.68717311999999997</v>
      </c>
      <c r="AO60" s="39">
        <f t="shared" si="50"/>
        <v>2.4545527200000006</v>
      </c>
      <c r="AP60" s="79">
        <v>72321</v>
      </c>
      <c r="AQ60" s="123"/>
      <c r="AR60" s="128"/>
      <c r="AS60" s="129"/>
      <c r="AT60" s="129"/>
      <c r="AU60">
        <v>13</v>
      </c>
    </row>
    <row r="61" spans="1:47" x14ac:dyDescent="0.25">
      <c r="A61" s="1">
        <v>44606</v>
      </c>
      <c r="B61" s="13">
        <f t="shared" si="53"/>
        <v>11.438268200000001</v>
      </c>
      <c r="C61" s="13">
        <f t="shared" si="54"/>
        <v>3.8769981999999996</v>
      </c>
      <c r="D61" s="13">
        <f t="shared" si="55"/>
        <v>7.0063704000000007</v>
      </c>
      <c r="E61" s="13">
        <f t="shared" si="56"/>
        <v>6.2152064000000005</v>
      </c>
      <c r="F61" s="13">
        <f t="shared" si="57"/>
        <v>13.221576800000001</v>
      </c>
      <c r="G61" s="13">
        <f t="shared" si="58"/>
        <v>0</v>
      </c>
      <c r="H61" s="13">
        <f t="shared" si="59"/>
        <v>1.7833085999999998</v>
      </c>
      <c r="I61" s="13">
        <f t="shared" si="60"/>
        <v>1.7833085999999998</v>
      </c>
      <c r="J61" s="13">
        <f t="shared" si="61"/>
        <v>0</v>
      </c>
      <c r="K61" s="13">
        <f t="shared" si="62"/>
        <v>2.0936895999999998</v>
      </c>
      <c r="L61" s="13">
        <f t="shared" si="63"/>
        <v>2.0936895999999998</v>
      </c>
      <c r="M61" s="3">
        <v>36041</v>
      </c>
      <c r="N61" s="3">
        <v>23686</v>
      </c>
      <c r="O61" s="3">
        <v>59727</v>
      </c>
      <c r="P61" s="3">
        <v>0</v>
      </c>
      <c r="Q61" s="3">
        <v>7801</v>
      </c>
      <c r="R61" s="3">
        <v>7801</v>
      </c>
      <c r="S61" s="3">
        <v>0</v>
      </c>
      <c r="T61" s="3">
        <v>7979</v>
      </c>
      <c r="U61" s="3">
        <v>7979</v>
      </c>
      <c r="X61" s="29">
        <f t="shared" si="64"/>
        <v>11.438268200000001</v>
      </c>
      <c r="Z61" s="29">
        <f t="shared" si="51"/>
        <v>3.8769981999999996</v>
      </c>
      <c r="AB61" s="37">
        <v>35.779899999999998</v>
      </c>
      <c r="AC61" s="37">
        <v>23.627500000000001</v>
      </c>
      <c r="AD61" s="37">
        <v>12.1524</v>
      </c>
      <c r="AE61" s="39"/>
      <c r="AF61" s="39"/>
      <c r="AG61" s="39">
        <f t="shared" si="47"/>
        <v>6.1998559999999996</v>
      </c>
      <c r="AH61" s="39">
        <f t="shared" si="48"/>
        <v>2.3624265600000003</v>
      </c>
      <c r="AI61" s="37">
        <v>17.758099999999999</v>
      </c>
      <c r="AJ61" s="37">
        <v>5.5800000000000002E-2</v>
      </c>
      <c r="AK61" s="37">
        <v>17.702300000000001</v>
      </c>
      <c r="AL61" s="39"/>
      <c r="AM61" s="39"/>
      <c r="AN61" s="39">
        <f t="shared" si="49"/>
        <v>1.4641919999999999E-2</v>
      </c>
      <c r="AO61" s="39">
        <f t="shared" si="50"/>
        <v>3.4413271200000004</v>
      </c>
      <c r="AP61" s="79">
        <v>72343</v>
      </c>
      <c r="AQ61" s="123"/>
      <c r="AR61" s="128"/>
      <c r="AS61" s="129"/>
      <c r="AT61" s="129"/>
      <c r="AU61">
        <v>14</v>
      </c>
    </row>
    <row r="62" spans="1:47" x14ac:dyDescent="0.25">
      <c r="A62" s="12">
        <v>44607</v>
      </c>
      <c r="B62" s="13">
        <f t="shared" si="53"/>
        <v>1.8098169999999998</v>
      </c>
      <c r="C62" s="13">
        <f t="shared" si="54"/>
        <v>10.105944599999999</v>
      </c>
      <c r="D62" s="13">
        <f t="shared" si="55"/>
        <v>4.4809200000000002</v>
      </c>
      <c r="E62" s="13">
        <f t="shared" si="56"/>
        <v>4.2191295999999996</v>
      </c>
      <c r="F62" s="13">
        <f t="shared" si="57"/>
        <v>8.7000495999999998</v>
      </c>
      <c r="G62" s="13">
        <f t="shared" si="58"/>
        <v>0</v>
      </c>
      <c r="H62" s="13">
        <f t="shared" si="59"/>
        <v>6.8902326</v>
      </c>
      <c r="I62" s="13">
        <f t="shared" si="60"/>
        <v>6.8902326</v>
      </c>
      <c r="J62" s="13">
        <f t="shared" si="61"/>
        <v>0</v>
      </c>
      <c r="K62" s="13">
        <f t="shared" si="62"/>
        <v>3.2157119999999995</v>
      </c>
      <c r="L62" s="13">
        <f t="shared" si="63"/>
        <v>3.2157119999999995</v>
      </c>
      <c r="M62" s="3">
        <v>23050</v>
      </c>
      <c r="N62" s="3">
        <v>16079</v>
      </c>
      <c r="O62" s="3">
        <v>39129</v>
      </c>
      <c r="P62" s="3">
        <v>0</v>
      </c>
      <c r="Q62" s="3">
        <v>30141</v>
      </c>
      <c r="R62" s="3">
        <v>30141</v>
      </c>
      <c r="S62" s="3">
        <v>0</v>
      </c>
      <c r="T62" s="3">
        <v>12255</v>
      </c>
      <c r="U62" s="3">
        <v>12255</v>
      </c>
      <c r="X62" s="29">
        <f t="shared" si="64"/>
        <v>1.8098169999999998</v>
      </c>
      <c r="Z62" s="29">
        <f t="shared" si="51"/>
        <v>10.105944599999999</v>
      </c>
      <c r="AB62" s="37">
        <v>28.995000000000001</v>
      </c>
      <c r="AC62" s="37">
        <v>16.897600000000001</v>
      </c>
      <c r="AD62" s="37">
        <v>12.0974</v>
      </c>
      <c r="AE62" s="39"/>
      <c r="AF62" s="39"/>
      <c r="AG62" s="39">
        <f t="shared" si="47"/>
        <v>4.4339302399999996</v>
      </c>
      <c r="AH62" s="39">
        <f t="shared" si="48"/>
        <v>2.3517345600000001</v>
      </c>
      <c r="AI62" s="37">
        <v>8.1633999999999993</v>
      </c>
      <c r="AJ62" s="37">
        <v>5.3199999999999997E-2</v>
      </c>
      <c r="AK62" s="37">
        <v>8.1102000000000007</v>
      </c>
      <c r="AL62" s="39"/>
      <c r="AM62" s="39"/>
      <c r="AN62" s="39">
        <f t="shared" si="49"/>
        <v>1.3959679999999999E-2</v>
      </c>
      <c r="AO62" s="39">
        <f t="shared" si="50"/>
        <v>1.5766228800000002</v>
      </c>
      <c r="AP62" s="79">
        <v>72367</v>
      </c>
      <c r="AQ62" s="123"/>
      <c r="AR62" s="128"/>
      <c r="AS62" s="129"/>
      <c r="AT62" s="129"/>
      <c r="AU62">
        <v>15</v>
      </c>
    </row>
    <row r="63" spans="1:47" x14ac:dyDescent="0.25">
      <c r="A63" s="1">
        <v>44608</v>
      </c>
      <c r="B63" s="13">
        <f t="shared" si="53"/>
        <v>10.862025799999998</v>
      </c>
      <c r="C63" s="13">
        <f t="shared" si="54"/>
        <v>3.3127366</v>
      </c>
      <c r="D63" s="13">
        <f t="shared" si="55"/>
        <v>5.7509351999999998</v>
      </c>
      <c r="E63" s="13">
        <f t="shared" si="56"/>
        <v>6.5277247999999997</v>
      </c>
      <c r="F63" s="13">
        <f t="shared" si="57"/>
        <v>12.278659999999999</v>
      </c>
      <c r="G63" s="13">
        <f t="shared" si="58"/>
        <v>0</v>
      </c>
      <c r="H63" s="13">
        <f t="shared" si="59"/>
        <v>1.4166341999999998</v>
      </c>
      <c r="I63" s="13">
        <f t="shared" si="60"/>
        <v>1.4166341999999998</v>
      </c>
      <c r="J63" s="13">
        <f t="shared" si="61"/>
        <v>0</v>
      </c>
      <c r="K63" s="13">
        <f t="shared" si="62"/>
        <v>1.8961024</v>
      </c>
      <c r="L63" s="13">
        <f t="shared" si="63"/>
        <v>1.8961024</v>
      </c>
      <c r="M63" s="3">
        <v>29583</v>
      </c>
      <c r="N63" s="3">
        <v>24877</v>
      </c>
      <c r="O63" s="3">
        <v>54460</v>
      </c>
      <c r="P63" s="3">
        <v>0</v>
      </c>
      <c r="Q63" s="3">
        <v>6197</v>
      </c>
      <c r="R63" s="3">
        <v>6197</v>
      </c>
      <c r="S63" s="3">
        <v>0</v>
      </c>
      <c r="T63" s="3">
        <v>7226</v>
      </c>
      <c r="U63" s="3">
        <v>7226</v>
      </c>
      <c r="X63" s="29">
        <f t="shared" si="64"/>
        <v>10.862025799999998</v>
      </c>
      <c r="Z63" s="29">
        <f t="shared" si="51"/>
        <v>3.3127366</v>
      </c>
      <c r="AB63" s="37">
        <v>29.372699999999998</v>
      </c>
      <c r="AC63" s="37">
        <v>20.673999999999999</v>
      </c>
      <c r="AD63" s="37">
        <v>8.6987000000000005</v>
      </c>
      <c r="AE63" s="39"/>
      <c r="AF63" s="39"/>
      <c r="AG63" s="39">
        <f t="shared" si="47"/>
        <v>5.4248575999999993</v>
      </c>
      <c r="AH63" s="39">
        <f t="shared" si="48"/>
        <v>1.6910272800000001</v>
      </c>
      <c r="AI63" s="37">
        <v>10.1343</v>
      </c>
      <c r="AJ63" s="37">
        <v>5.3699999999999998E-2</v>
      </c>
      <c r="AK63" s="37">
        <v>10.0806</v>
      </c>
      <c r="AL63" s="39"/>
      <c r="AM63" s="39"/>
      <c r="AN63" s="39">
        <f t="shared" si="49"/>
        <v>1.4090879999999998E-2</v>
      </c>
      <c r="AO63" s="39">
        <f t="shared" si="50"/>
        <v>1.9596686400000001</v>
      </c>
      <c r="AP63" s="79">
        <v>72387</v>
      </c>
      <c r="AQ63" s="123"/>
      <c r="AR63" s="130"/>
      <c r="AS63" s="131"/>
      <c r="AT63" s="131"/>
      <c r="AU63">
        <v>16</v>
      </c>
    </row>
    <row r="64" spans="1:47" x14ac:dyDescent="0.25">
      <c r="A64" s="12">
        <v>44609</v>
      </c>
      <c r="B64" s="13">
        <f t="shared" si="53"/>
        <v>9.1327119999999997</v>
      </c>
      <c r="C64" s="13">
        <f t="shared" si="54"/>
        <v>2.2342816000000001</v>
      </c>
      <c r="D64" s="13">
        <f t="shared" si="55"/>
        <v>4.3393968000000003</v>
      </c>
      <c r="E64" s="13">
        <f t="shared" si="56"/>
        <v>5.6455359999999999</v>
      </c>
      <c r="F64" s="13">
        <f t="shared" si="57"/>
        <v>9.9849327999999993</v>
      </c>
      <c r="G64" s="13">
        <f t="shared" si="58"/>
        <v>0</v>
      </c>
      <c r="H64" s="13">
        <f t="shared" si="59"/>
        <v>0.8522208</v>
      </c>
      <c r="I64" s="13">
        <f t="shared" si="60"/>
        <v>0.8522208</v>
      </c>
      <c r="J64" s="13">
        <f t="shared" si="61"/>
        <v>0</v>
      </c>
      <c r="K64" s="13">
        <f t="shared" si="62"/>
        <v>1.3820607999999999</v>
      </c>
      <c r="L64" s="13">
        <f t="shared" si="63"/>
        <v>1.3820607999999999</v>
      </c>
      <c r="M64" s="3">
        <v>22322</v>
      </c>
      <c r="N64" s="3">
        <v>21515</v>
      </c>
      <c r="O64" s="3">
        <v>43837</v>
      </c>
      <c r="P64" s="3">
        <v>0</v>
      </c>
      <c r="Q64" s="3">
        <v>3728</v>
      </c>
      <c r="R64" s="3">
        <v>3728</v>
      </c>
      <c r="S64" s="3">
        <v>0</v>
      </c>
      <c r="T64" s="3">
        <v>5267</v>
      </c>
      <c r="U64" s="3">
        <v>5267</v>
      </c>
      <c r="X64" s="29">
        <f t="shared" si="64"/>
        <v>9.1327119999999997</v>
      </c>
      <c r="Z64" s="29">
        <f t="shared" si="51"/>
        <v>2.2342816000000001</v>
      </c>
      <c r="AB64" s="37">
        <v>26.1616</v>
      </c>
      <c r="AC64" s="37">
        <v>18.643699999999999</v>
      </c>
      <c r="AD64" s="37">
        <v>7.5179</v>
      </c>
      <c r="AE64" s="39"/>
      <c r="AF64" s="39"/>
      <c r="AG64" s="39">
        <f t="shared" si="47"/>
        <v>4.8921068799999992</v>
      </c>
      <c r="AH64" s="39">
        <f t="shared" si="48"/>
        <v>1.46147976</v>
      </c>
      <c r="AI64" s="37">
        <v>8.0008999999999997</v>
      </c>
      <c r="AJ64" s="37">
        <v>0.26579999999999998</v>
      </c>
      <c r="AK64" s="37">
        <v>7.7351000000000001</v>
      </c>
      <c r="AL64" s="39"/>
      <c r="AM64" s="39"/>
      <c r="AN64" s="39">
        <f t="shared" si="49"/>
        <v>6.9745919999999989E-2</v>
      </c>
      <c r="AO64" s="39">
        <f t="shared" si="50"/>
        <v>1.5037034400000002</v>
      </c>
      <c r="AP64" s="79">
        <v>72467</v>
      </c>
      <c r="AQ64" s="123"/>
      <c r="AR64" s="130"/>
      <c r="AS64" s="131"/>
      <c r="AT64" s="131"/>
      <c r="AU64">
        <v>17</v>
      </c>
    </row>
    <row r="65" spans="1:47" x14ac:dyDescent="0.25">
      <c r="A65" s="1">
        <v>44610</v>
      </c>
      <c r="B65" s="13">
        <f t="shared" si="53"/>
        <v>3.2543804000000014</v>
      </c>
      <c r="C65" s="13">
        <f t="shared" si="54"/>
        <v>8.2011211999999993</v>
      </c>
      <c r="D65" s="13">
        <f t="shared" si="55"/>
        <v>6.3255816000000005</v>
      </c>
      <c r="E65" s="13">
        <f t="shared" si="56"/>
        <v>2.7759295999999996</v>
      </c>
      <c r="F65" s="13">
        <f t="shared" si="57"/>
        <v>9.1015112000000009</v>
      </c>
      <c r="G65" s="13">
        <f t="shared" si="58"/>
        <v>0</v>
      </c>
      <c r="H65" s="13">
        <f t="shared" si="59"/>
        <v>5.8471307999999995</v>
      </c>
      <c r="I65" s="13">
        <f t="shared" si="60"/>
        <v>5.8471307999999995</v>
      </c>
      <c r="J65" s="13">
        <f t="shared" si="61"/>
        <v>0</v>
      </c>
      <c r="K65" s="13">
        <f t="shared" si="62"/>
        <v>2.3539903999999998</v>
      </c>
      <c r="L65" s="13">
        <f t="shared" si="63"/>
        <v>2.3539903999999998</v>
      </c>
      <c r="M65" s="3">
        <v>32539</v>
      </c>
      <c r="N65" s="3">
        <v>10579</v>
      </c>
      <c r="O65" s="3">
        <v>43118</v>
      </c>
      <c r="P65" s="3">
        <v>0</v>
      </c>
      <c r="Q65" s="3">
        <v>25578</v>
      </c>
      <c r="R65" s="3">
        <v>25578</v>
      </c>
      <c r="S65" s="3">
        <v>0</v>
      </c>
      <c r="T65" s="3">
        <v>8971</v>
      </c>
      <c r="U65" s="3">
        <v>8971</v>
      </c>
      <c r="X65" s="29">
        <f t="shared" si="64"/>
        <v>3.2543804000000014</v>
      </c>
      <c r="Z65" s="29">
        <f t="shared" si="51"/>
        <v>8.2011211999999993</v>
      </c>
      <c r="AB65" s="37">
        <v>17.832000000000001</v>
      </c>
      <c r="AC65" s="37">
        <v>9.2286000000000001</v>
      </c>
      <c r="AD65" s="37">
        <v>8.6034000000000006</v>
      </c>
      <c r="AE65" s="39"/>
      <c r="AF65" s="39"/>
      <c r="AG65" s="39">
        <f t="shared" si="47"/>
        <v>2.4215846399999998</v>
      </c>
      <c r="AH65" s="39">
        <f t="shared" si="48"/>
        <v>1.67250096</v>
      </c>
      <c r="AI65" s="37">
        <v>20.525700000000001</v>
      </c>
      <c r="AJ65" s="37">
        <v>5.1700000000000003E-2</v>
      </c>
      <c r="AK65" s="37">
        <v>20.474</v>
      </c>
      <c r="AL65" s="39"/>
      <c r="AM65" s="39"/>
      <c r="AN65" s="39">
        <f t="shared" si="49"/>
        <v>1.3566080000000001E-2</v>
      </c>
      <c r="AO65" s="39">
        <f t="shared" si="50"/>
        <v>3.9801456000000002</v>
      </c>
      <c r="AP65" s="79">
        <v>72489</v>
      </c>
      <c r="AQ65" s="123"/>
      <c r="AR65" s="128"/>
      <c r="AS65" s="129"/>
      <c r="AT65" s="129"/>
      <c r="AU65">
        <v>18</v>
      </c>
    </row>
    <row r="66" spans="1:47" x14ac:dyDescent="0.25">
      <c r="A66" s="12">
        <v>44611</v>
      </c>
      <c r="B66" s="13">
        <f t="shared" si="53"/>
        <v>-0.48624599999999951</v>
      </c>
      <c r="C66" s="13">
        <f t="shared" si="54"/>
        <v>15.815727599999999</v>
      </c>
      <c r="D66" s="13">
        <f t="shared" si="55"/>
        <v>5.3926560000000006</v>
      </c>
      <c r="E66" s="13">
        <f t="shared" si="56"/>
        <v>4.282368</v>
      </c>
      <c r="F66" s="13">
        <f t="shared" si="57"/>
        <v>9.6750240000000005</v>
      </c>
      <c r="G66" s="13">
        <f t="shared" si="58"/>
        <v>0</v>
      </c>
      <c r="H66" s="13">
        <f t="shared" si="59"/>
        <v>10.16127</v>
      </c>
      <c r="I66" s="13">
        <f t="shared" si="60"/>
        <v>10.16127</v>
      </c>
      <c r="J66" s="13">
        <f t="shared" si="61"/>
        <v>0</v>
      </c>
      <c r="K66" s="13">
        <f t="shared" si="62"/>
        <v>5.6544575999999998</v>
      </c>
      <c r="L66" s="13">
        <f t="shared" si="63"/>
        <v>5.6544575999999998</v>
      </c>
      <c r="M66" s="3">
        <v>27740</v>
      </c>
      <c r="N66" s="3">
        <v>16320</v>
      </c>
      <c r="O66" s="3">
        <v>44060</v>
      </c>
      <c r="P66" s="3">
        <v>0</v>
      </c>
      <c r="Q66" s="3">
        <v>44450</v>
      </c>
      <c r="R66" s="3">
        <v>44450</v>
      </c>
      <c r="S66" s="3">
        <v>0</v>
      </c>
      <c r="T66" s="3">
        <v>21549</v>
      </c>
      <c r="U66" s="3">
        <v>21549</v>
      </c>
      <c r="X66" s="29">
        <f t="shared" si="64"/>
        <v>-0.48624599999999951</v>
      </c>
      <c r="Z66" s="29">
        <f t="shared" si="51"/>
        <v>15.815727599999999</v>
      </c>
      <c r="AB66" s="37">
        <v>35.087499999999999</v>
      </c>
      <c r="AC66" s="37">
        <v>23.4377</v>
      </c>
      <c r="AD66" s="37">
        <v>11.649800000000001</v>
      </c>
      <c r="AE66" s="39"/>
      <c r="AF66" s="39"/>
      <c r="AG66" s="39">
        <f t="shared" si="47"/>
        <v>6.1500524799999994</v>
      </c>
      <c r="AH66" s="39">
        <f t="shared" si="48"/>
        <v>2.2647211200000004</v>
      </c>
      <c r="AI66" s="37">
        <v>9.9449000000000005</v>
      </c>
      <c r="AJ66" s="37">
        <v>2.8466999999999998</v>
      </c>
      <c r="AK66" s="37">
        <v>7.0982000000000003</v>
      </c>
      <c r="AL66" s="39"/>
      <c r="AM66" s="39"/>
      <c r="AN66" s="39">
        <f t="shared" si="49"/>
        <v>0.74697407999999998</v>
      </c>
      <c r="AO66" s="39">
        <f t="shared" si="50"/>
        <v>1.37989008</v>
      </c>
      <c r="AP66" s="79">
        <v>72511</v>
      </c>
      <c r="AQ66" s="123"/>
      <c r="AR66" s="128"/>
      <c r="AS66" s="129"/>
      <c r="AT66" s="129"/>
      <c r="AU66">
        <v>19</v>
      </c>
    </row>
    <row r="67" spans="1:47" x14ac:dyDescent="0.25">
      <c r="A67" s="1">
        <v>44612</v>
      </c>
      <c r="B67" s="13">
        <f t="shared" si="53"/>
        <v>4.4466164000000008</v>
      </c>
      <c r="C67" s="13">
        <f t="shared" si="54"/>
        <v>8.8924804000000002</v>
      </c>
      <c r="D67" s="13">
        <f t="shared" si="55"/>
        <v>4.3524216000000004</v>
      </c>
      <c r="E67" s="13">
        <f t="shared" si="56"/>
        <v>6.2860543999999994</v>
      </c>
      <c r="F67" s="13">
        <f t="shared" si="57"/>
        <v>10.638476000000001</v>
      </c>
      <c r="G67" s="13">
        <f t="shared" si="58"/>
        <v>0</v>
      </c>
      <c r="H67" s="13">
        <f t="shared" si="59"/>
        <v>6.1918595999999999</v>
      </c>
      <c r="I67" s="13">
        <f t="shared" si="60"/>
        <v>6.1918595999999999</v>
      </c>
      <c r="J67" s="13">
        <f t="shared" si="61"/>
        <v>0</v>
      </c>
      <c r="K67" s="13">
        <f t="shared" si="62"/>
        <v>2.7006207999999994</v>
      </c>
      <c r="L67" s="13">
        <f t="shared" si="63"/>
        <v>2.7006207999999994</v>
      </c>
      <c r="M67" s="3">
        <v>22389</v>
      </c>
      <c r="N67" s="3">
        <v>23956</v>
      </c>
      <c r="O67" s="3">
        <v>46345</v>
      </c>
      <c r="P67" s="3">
        <v>0</v>
      </c>
      <c r="Q67" s="3">
        <v>27086</v>
      </c>
      <c r="R67" s="3">
        <v>27086</v>
      </c>
      <c r="S67" s="3">
        <v>0</v>
      </c>
      <c r="T67" s="3">
        <v>10292</v>
      </c>
      <c r="U67" s="3">
        <v>10292</v>
      </c>
      <c r="X67" s="29">
        <f t="shared" si="64"/>
        <v>4.4466164000000008</v>
      </c>
      <c r="Z67" s="29">
        <f t="shared" si="51"/>
        <v>8.8924804000000002</v>
      </c>
      <c r="AB67" s="37">
        <v>25.779599999999999</v>
      </c>
      <c r="AC67" s="37">
        <v>19.442299999999999</v>
      </c>
      <c r="AD67" s="37">
        <v>6.3372999999999999</v>
      </c>
      <c r="AE67" s="39"/>
      <c r="AF67" s="39"/>
      <c r="AG67" s="39">
        <f t="shared" si="47"/>
        <v>5.1016595199999992</v>
      </c>
      <c r="AH67" s="39">
        <f t="shared" si="48"/>
        <v>1.2319711200000001</v>
      </c>
      <c r="AI67" s="37">
        <v>11.7379</v>
      </c>
      <c r="AJ67" s="37">
        <v>5.5800000000000002E-2</v>
      </c>
      <c r="AK67" s="37">
        <v>11.6821</v>
      </c>
      <c r="AL67" s="39"/>
      <c r="AM67" s="39"/>
      <c r="AN67" s="39">
        <f t="shared" si="49"/>
        <v>1.4641919999999999E-2</v>
      </c>
      <c r="AO67" s="39">
        <f t="shared" si="50"/>
        <v>2.2710002400000002</v>
      </c>
      <c r="AP67" s="79">
        <v>72741</v>
      </c>
      <c r="AQ67" s="123"/>
      <c r="AR67" s="128"/>
      <c r="AS67" s="129"/>
      <c r="AT67" s="129"/>
      <c r="AU67">
        <v>20</v>
      </c>
    </row>
    <row r="68" spans="1:47" x14ac:dyDescent="0.25">
      <c r="A68" s="12">
        <v>44613</v>
      </c>
      <c r="B68" s="13">
        <f t="shared" si="53"/>
        <v>7.5955354000000002</v>
      </c>
      <c r="C68" s="13">
        <f t="shared" si="54"/>
        <v>4.3482566</v>
      </c>
      <c r="D68" s="13">
        <f t="shared" si="55"/>
        <v>5.643043200000001</v>
      </c>
      <c r="E68" s="13">
        <f t="shared" si="56"/>
        <v>4.4883519999999999</v>
      </c>
      <c r="F68" s="13">
        <f t="shared" si="57"/>
        <v>10.1313952</v>
      </c>
      <c r="G68" s="13">
        <f t="shared" si="58"/>
        <v>0</v>
      </c>
      <c r="H68" s="13">
        <f t="shared" si="59"/>
        <v>2.5358597999999999</v>
      </c>
      <c r="I68" s="13">
        <f t="shared" si="60"/>
        <v>2.5358597999999999</v>
      </c>
      <c r="J68" s="13">
        <f t="shared" si="61"/>
        <v>0</v>
      </c>
      <c r="K68" s="13">
        <f t="shared" si="62"/>
        <v>1.8123967999999999</v>
      </c>
      <c r="L68" s="13">
        <f t="shared" si="63"/>
        <v>1.8123967999999999</v>
      </c>
      <c r="M68" s="3">
        <v>29028</v>
      </c>
      <c r="N68" s="3">
        <v>17105</v>
      </c>
      <c r="O68" s="3">
        <v>46133</v>
      </c>
      <c r="P68" s="3">
        <v>0</v>
      </c>
      <c r="Q68" s="3">
        <v>11093</v>
      </c>
      <c r="R68" s="3">
        <v>11093</v>
      </c>
      <c r="S68" s="3">
        <v>0</v>
      </c>
      <c r="T68" s="3">
        <v>6907</v>
      </c>
      <c r="U68" s="3">
        <v>6907</v>
      </c>
      <c r="X68" s="29">
        <f t="shared" si="64"/>
        <v>7.5955354000000002</v>
      </c>
      <c r="Z68" s="29">
        <f t="shared" si="51"/>
        <v>4.3482566</v>
      </c>
      <c r="AB68" s="37">
        <v>21.5441</v>
      </c>
      <c r="AC68" s="37">
        <v>13.5143</v>
      </c>
      <c r="AD68" s="37">
        <v>8.0297999999999998</v>
      </c>
      <c r="AE68" s="39"/>
      <c r="AF68" s="39"/>
      <c r="AG68" s="39">
        <f t="shared" si="47"/>
        <v>3.54615232</v>
      </c>
      <c r="AH68" s="39">
        <f t="shared" si="48"/>
        <v>1.56099312</v>
      </c>
      <c r="AI68" s="37">
        <v>16.553599999999999</v>
      </c>
      <c r="AJ68" s="37">
        <v>4.82E-2</v>
      </c>
      <c r="AK68" s="37">
        <v>16.505400000000002</v>
      </c>
      <c r="AL68" s="39"/>
      <c r="AM68" s="39"/>
      <c r="AN68" s="39">
        <f t="shared" si="49"/>
        <v>1.264768E-2</v>
      </c>
      <c r="AO68" s="39">
        <f t="shared" si="50"/>
        <v>3.2086497600000006</v>
      </c>
      <c r="AP68" s="79">
        <v>72762</v>
      </c>
      <c r="AQ68" s="123"/>
      <c r="AR68" s="128"/>
      <c r="AS68" s="129"/>
      <c r="AT68" s="129"/>
      <c r="AU68">
        <v>21</v>
      </c>
    </row>
    <row r="69" spans="1:47" x14ac:dyDescent="0.25">
      <c r="A69" s="1">
        <v>44614</v>
      </c>
      <c r="B69" s="13">
        <f t="shared" si="53"/>
        <v>-0.65052779999999899</v>
      </c>
      <c r="C69" s="13">
        <f t="shared" si="54"/>
        <v>12.674048599999999</v>
      </c>
      <c r="D69" s="13">
        <f t="shared" si="55"/>
        <v>5.8216968000000007</v>
      </c>
      <c r="E69" s="13">
        <f t="shared" si="56"/>
        <v>3.5982911999999998</v>
      </c>
      <c r="F69" s="13">
        <f t="shared" si="57"/>
        <v>9.419988</v>
      </c>
      <c r="G69" s="13">
        <f t="shared" si="58"/>
        <v>0</v>
      </c>
      <c r="H69" s="13">
        <f t="shared" si="59"/>
        <v>10.070515799999999</v>
      </c>
      <c r="I69" s="13">
        <f t="shared" si="60"/>
        <v>10.070515799999999</v>
      </c>
      <c r="J69" s="13">
        <f t="shared" si="61"/>
        <v>0</v>
      </c>
      <c r="K69" s="13">
        <f t="shared" si="62"/>
        <v>2.6035328</v>
      </c>
      <c r="L69" s="13">
        <f t="shared" si="63"/>
        <v>2.6035328</v>
      </c>
      <c r="M69" s="3">
        <v>29947</v>
      </c>
      <c r="N69" s="3">
        <v>13713</v>
      </c>
      <c r="O69" s="3">
        <v>43660</v>
      </c>
      <c r="P69" s="3">
        <v>0</v>
      </c>
      <c r="Q69" s="3">
        <v>44053</v>
      </c>
      <c r="R69" s="3">
        <v>44053</v>
      </c>
      <c r="S69" s="3">
        <v>0</v>
      </c>
      <c r="T69" s="3">
        <v>9922</v>
      </c>
      <c r="U69" s="3">
        <v>9922</v>
      </c>
      <c r="X69" s="29">
        <f t="shared" si="64"/>
        <v>-0.65052779999999899</v>
      </c>
      <c r="Z69" s="29">
        <f t="shared" si="51"/>
        <v>12.674048599999999</v>
      </c>
      <c r="AB69" s="37">
        <v>24.498100000000001</v>
      </c>
      <c r="AC69" s="37">
        <v>13.075100000000001</v>
      </c>
      <c r="AD69" s="37">
        <v>11.423</v>
      </c>
      <c r="AE69" s="39"/>
      <c r="AF69" s="39"/>
      <c r="AG69" s="39">
        <f t="shared" si="47"/>
        <v>3.4309062400000001</v>
      </c>
      <c r="AH69" s="39">
        <f t="shared" si="48"/>
        <v>2.2206312000000001</v>
      </c>
      <c r="AI69" s="37">
        <v>14.923999999999999</v>
      </c>
      <c r="AJ69" s="37">
        <v>4.99E-2</v>
      </c>
      <c r="AK69" s="37">
        <v>14.8741</v>
      </c>
      <c r="AL69" s="39"/>
      <c r="AM69" s="39"/>
      <c r="AN69" s="39">
        <f t="shared" si="49"/>
        <v>1.3093759999999999E-2</v>
      </c>
      <c r="AO69" s="39">
        <f t="shared" si="50"/>
        <v>2.8915250400000003</v>
      </c>
      <c r="AP69" s="79">
        <v>72816</v>
      </c>
      <c r="AQ69" s="123"/>
      <c r="AR69" s="128"/>
      <c r="AS69" s="129"/>
      <c r="AT69" s="129"/>
      <c r="AU69">
        <v>22</v>
      </c>
    </row>
    <row r="70" spans="1:47" x14ac:dyDescent="0.25">
      <c r="A70" s="12">
        <v>44615</v>
      </c>
      <c r="B70" s="13">
        <f t="shared" si="53"/>
        <v>-4.574481399999998</v>
      </c>
      <c r="C70" s="13">
        <f t="shared" si="54"/>
        <v>15.813185399999998</v>
      </c>
      <c r="D70" s="13">
        <f t="shared" si="55"/>
        <v>4.5606239999999998</v>
      </c>
      <c r="E70" s="13">
        <f t="shared" si="56"/>
        <v>4.6140416000000002</v>
      </c>
      <c r="F70" s="13">
        <f t="shared" si="57"/>
        <v>9.1746656000000009</v>
      </c>
      <c r="G70" s="13">
        <f t="shared" si="58"/>
        <v>0</v>
      </c>
      <c r="H70" s="13">
        <f t="shared" si="59"/>
        <v>13.749146999999999</v>
      </c>
      <c r="I70" s="13">
        <f t="shared" si="60"/>
        <v>13.749146999999999</v>
      </c>
      <c r="J70" s="13">
        <f t="shared" si="61"/>
        <v>0</v>
      </c>
      <c r="K70" s="13">
        <f t="shared" si="62"/>
        <v>2.0640383999999998</v>
      </c>
      <c r="L70" s="13">
        <f t="shared" si="63"/>
        <v>2.0640383999999998</v>
      </c>
      <c r="M70" s="3">
        <v>23460</v>
      </c>
      <c r="N70" s="3">
        <v>17584</v>
      </c>
      <c r="O70" s="3">
        <v>41044</v>
      </c>
      <c r="P70" s="3">
        <v>0</v>
      </c>
      <c r="Q70" s="3">
        <v>60145</v>
      </c>
      <c r="R70" s="3">
        <v>60145</v>
      </c>
      <c r="S70" s="3">
        <v>0</v>
      </c>
      <c r="T70" s="3">
        <v>7866</v>
      </c>
      <c r="U70" s="3">
        <v>7866</v>
      </c>
      <c r="X70" s="29">
        <f t="shared" si="64"/>
        <v>-4.574481399999998</v>
      </c>
      <c r="Z70" s="29">
        <f t="shared" si="51"/>
        <v>15.813185399999998</v>
      </c>
      <c r="AB70" s="37">
        <v>20.1708</v>
      </c>
      <c r="AC70" s="37">
        <v>7.8291000000000004</v>
      </c>
      <c r="AD70" s="37">
        <v>12.341699999999999</v>
      </c>
      <c r="AE70" s="39"/>
      <c r="AF70" s="39"/>
      <c r="AG70" s="39">
        <f t="shared" si="47"/>
        <v>2.0543558399999999</v>
      </c>
      <c r="AH70" s="39">
        <f t="shared" si="48"/>
        <v>2.3992264800000003</v>
      </c>
      <c r="AI70" s="37">
        <v>11.3507</v>
      </c>
      <c r="AJ70" s="37">
        <v>5.04E-2</v>
      </c>
      <c r="AK70" s="37">
        <v>11.3003</v>
      </c>
      <c r="AL70" s="39"/>
      <c r="AM70" s="39"/>
      <c r="AN70" s="39">
        <f t="shared" si="49"/>
        <v>1.3224959999999999E-2</v>
      </c>
      <c r="AO70" s="39">
        <f t="shared" si="50"/>
        <v>2.1967783200000004</v>
      </c>
      <c r="AP70" s="79">
        <v>72843</v>
      </c>
      <c r="AQ70" s="123"/>
      <c r="AR70" s="130"/>
      <c r="AS70" s="131"/>
      <c r="AT70" s="131"/>
      <c r="AU70">
        <v>23</v>
      </c>
    </row>
    <row r="71" spans="1:47" x14ac:dyDescent="0.25">
      <c r="A71" s="1">
        <v>44616</v>
      </c>
      <c r="B71" s="13">
        <f t="shared" si="53"/>
        <v>1.7379322000000004</v>
      </c>
      <c r="C71" s="13">
        <f t="shared" si="54"/>
        <v>9.9955461999999997</v>
      </c>
      <c r="D71" s="13">
        <f t="shared" si="55"/>
        <v>5.2923456000000009</v>
      </c>
      <c r="E71" s="13">
        <f t="shared" si="56"/>
        <v>3.0194367999999998</v>
      </c>
      <c r="F71" s="13">
        <f t="shared" si="57"/>
        <v>8.3117824000000002</v>
      </c>
      <c r="G71" s="13">
        <f t="shared" si="58"/>
        <v>0</v>
      </c>
      <c r="H71" s="13">
        <f t="shared" si="59"/>
        <v>6.5738501999999999</v>
      </c>
      <c r="I71" s="13">
        <f t="shared" si="60"/>
        <v>6.5738501999999999</v>
      </c>
      <c r="J71" s="13">
        <f t="shared" si="61"/>
        <v>0</v>
      </c>
      <c r="K71" s="13">
        <f t="shared" si="62"/>
        <v>3.4216959999999998</v>
      </c>
      <c r="L71" s="13">
        <f t="shared" si="63"/>
        <v>3.4216959999999998</v>
      </c>
      <c r="M71" s="3">
        <v>27224</v>
      </c>
      <c r="N71" s="3">
        <v>11507</v>
      </c>
      <c r="O71" s="3">
        <v>38731</v>
      </c>
      <c r="P71" s="3">
        <v>0</v>
      </c>
      <c r="Q71" s="3">
        <v>28757</v>
      </c>
      <c r="R71" s="3">
        <v>28757</v>
      </c>
      <c r="S71" s="3">
        <v>0</v>
      </c>
      <c r="T71" s="3">
        <v>13040</v>
      </c>
      <c r="U71" s="3">
        <v>13040</v>
      </c>
      <c r="X71" s="29">
        <f t="shared" si="64"/>
        <v>1.7379322000000004</v>
      </c>
      <c r="Z71" s="29">
        <f t="shared" si="51"/>
        <v>9.9955461999999997</v>
      </c>
      <c r="AB71" s="37">
        <v>23.725999999999999</v>
      </c>
      <c r="AC71" s="37">
        <v>13.0808</v>
      </c>
      <c r="AD71" s="37">
        <v>10.645200000000001</v>
      </c>
      <c r="AE71" s="39"/>
      <c r="AF71" s="39"/>
      <c r="AG71" s="39">
        <f t="shared" si="47"/>
        <v>3.4324019199999998</v>
      </c>
      <c r="AH71" s="39">
        <f t="shared" si="48"/>
        <v>2.0694268800000004</v>
      </c>
      <c r="AI71" s="37">
        <v>21.052399999999999</v>
      </c>
      <c r="AJ71" s="37">
        <v>4.99E-2</v>
      </c>
      <c r="AK71" s="37">
        <v>21.002500000000001</v>
      </c>
      <c r="AL71" s="39"/>
      <c r="AM71" s="39"/>
      <c r="AN71" s="39">
        <f t="shared" si="49"/>
        <v>1.3093759999999999E-2</v>
      </c>
      <c r="AO71" s="39">
        <f t="shared" si="50"/>
        <v>4.0828860000000002</v>
      </c>
      <c r="AP71" s="79">
        <v>72924</v>
      </c>
      <c r="AQ71" s="123"/>
      <c r="AR71" s="130"/>
      <c r="AS71" s="131"/>
      <c r="AT71" s="131"/>
      <c r="AU71">
        <v>24</v>
      </c>
    </row>
    <row r="72" spans="1:47" x14ac:dyDescent="0.25">
      <c r="A72" s="12">
        <v>44617</v>
      </c>
      <c r="B72" s="13">
        <f t="shared" si="53"/>
        <v>-3.755081999999998</v>
      </c>
      <c r="C72" s="13">
        <f t="shared" si="54"/>
        <v>17.834888399999997</v>
      </c>
      <c r="D72" s="13">
        <f t="shared" si="55"/>
        <v>7.3689264000000003</v>
      </c>
      <c r="E72" s="13">
        <f t="shared" si="56"/>
        <v>3.20784</v>
      </c>
      <c r="F72" s="13">
        <f t="shared" si="57"/>
        <v>10.5767664</v>
      </c>
      <c r="G72" s="13">
        <f t="shared" si="58"/>
        <v>0</v>
      </c>
      <c r="H72" s="13">
        <f t="shared" si="59"/>
        <v>14.331848399999998</v>
      </c>
      <c r="I72" s="13">
        <f t="shared" si="60"/>
        <v>14.331848399999998</v>
      </c>
      <c r="J72" s="13">
        <f t="shared" si="61"/>
        <v>0</v>
      </c>
      <c r="K72" s="13">
        <f t="shared" si="62"/>
        <v>3.5030399999999999</v>
      </c>
      <c r="L72" s="13">
        <f t="shared" si="63"/>
        <v>3.5030399999999999</v>
      </c>
      <c r="M72" s="3">
        <v>37906</v>
      </c>
      <c r="N72" s="3">
        <v>12225</v>
      </c>
      <c r="O72" s="3">
        <v>50131</v>
      </c>
      <c r="P72" s="3">
        <v>0</v>
      </c>
      <c r="Q72" s="3">
        <v>62694</v>
      </c>
      <c r="R72" s="3">
        <v>62694</v>
      </c>
      <c r="S72" s="3">
        <v>0</v>
      </c>
      <c r="T72" s="3">
        <v>13350</v>
      </c>
      <c r="U72" s="3">
        <v>13350</v>
      </c>
      <c r="X72" s="29">
        <f t="shared" si="64"/>
        <v>-3.755081999999998</v>
      </c>
      <c r="Z72" s="29">
        <f t="shared" si="51"/>
        <v>17.834888399999997</v>
      </c>
      <c r="AB72" s="37">
        <v>26.871400000000001</v>
      </c>
      <c r="AC72" s="37">
        <v>16.949400000000001</v>
      </c>
      <c r="AD72" s="37">
        <v>9.9220000000000006</v>
      </c>
      <c r="AE72" s="39"/>
      <c r="AF72" s="39"/>
      <c r="AG72" s="39">
        <f t="shared" si="47"/>
        <v>4.4475225599999995</v>
      </c>
      <c r="AH72" s="39">
        <f t="shared" si="48"/>
        <v>1.9288368000000002</v>
      </c>
      <c r="AI72" s="37">
        <v>11.8424</v>
      </c>
      <c r="AJ72" s="37">
        <v>0.54290000000000005</v>
      </c>
      <c r="AK72" s="37">
        <v>11.2995</v>
      </c>
      <c r="AL72" s="39"/>
      <c r="AM72" s="39"/>
      <c r="AN72" s="39">
        <f t="shared" si="49"/>
        <v>0.14245695999999999</v>
      </c>
      <c r="AO72" s="39">
        <f t="shared" si="50"/>
        <v>2.1966228000000001</v>
      </c>
      <c r="AP72" s="79">
        <v>72945</v>
      </c>
      <c r="AQ72" s="123"/>
      <c r="AR72" s="128"/>
      <c r="AS72" s="129"/>
      <c r="AT72" s="129"/>
      <c r="AU72">
        <v>25</v>
      </c>
    </row>
    <row r="73" spans="1:47" x14ac:dyDescent="0.25">
      <c r="A73" s="1">
        <v>44618</v>
      </c>
      <c r="B73" s="13">
        <f t="shared" si="53"/>
        <v>-2.2696117999999998</v>
      </c>
      <c r="C73" s="13">
        <f t="shared" si="54"/>
        <v>16.875131799999998</v>
      </c>
      <c r="D73" s="13">
        <f t="shared" si="55"/>
        <v>7.1142624000000003</v>
      </c>
      <c r="E73" s="13">
        <f t="shared" si="56"/>
        <v>3.2524479999999998</v>
      </c>
      <c r="F73" s="13">
        <f t="shared" si="57"/>
        <v>10.366710400000001</v>
      </c>
      <c r="G73" s="13">
        <f t="shared" si="58"/>
        <v>0</v>
      </c>
      <c r="H73" s="13">
        <f t="shared" si="59"/>
        <v>12.6363222</v>
      </c>
      <c r="I73" s="13">
        <f t="shared" si="60"/>
        <v>12.6363222</v>
      </c>
      <c r="J73" s="13">
        <f t="shared" si="61"/>
        <v>0</v>
      </c>
      <c r="K73" s="13">
        <f t="shared" si="62"/>
        <v>4.2388095999999997</v>
      </c>
      <c r="L73" s="13">
        <f t="shared" si="63"/>
        <v>4.2388095999999997</v>
      </c>
      <c r="M73" s="3">
        <v>36596</v>
      </c>
      <c r="N73" s="3">
        <v>12395</v>
      </c>
      <c r="O73" s="3">
        <v>48991</v>
      </c>
      <c r="P73" s="3">
        <v>0</v>
      </c>
      <c r="Q73" s="3">
        <v>55277</v>
      </c>
      <c r="R73" s="3">
        <v>55277</v>
      </c>
      <c r="S73" s="3">
        <v>0</v>
      </c>
      <c r="T73" s="3">
        <v>16154</v>
      </c>
      <c r="U73" s="3">
        <v>16154</v>
      </c>
      <c r="X73" s="29">
        <f t="shared" si="64"/>
        <v>-2.2696117999999998</v>
      </c>
      <c r="Z73" s="29">
        <f t="shared" si="51"/>
        <v>16.875131799999998</v>
      </c>
      <c r="AB73" s="37">
        <v>26.5425</v>
      </c>
      <c r="AC73" s="37">
        <v>13.7072</v>
      </c>
      <c r="AD73" s="37">
        <v>12.8353</v>
      </c>
      <c r="AE73" s="39"/>
      <c r="AF73" s="39"/>
      <c r="AG73" s="39">
        <f t="shared" si="47"/>
        <v>3.5967692799999997</v>
      </c>
      <c r="AH73" s="39">
        <f t="shared" si="48"/>
        <v>2.4951823200000001</v>
      </c>
      <c r="AI73" s="37">
        <v>19.3203</v>
      </c>
      <c r="AJ73" s="37">
        <v>0.32419999999999999</v>
      </c>
      <c r="AK73" s="37">
        <v>18.996099999999998</v>
      </c>
      <c r="AL73" s="39"/>
      <c r="AM73" s="39"/>
      <c r="AN73" s="39">
        <f t="shared" si="49"/>
        <v>8.5070079999999992E-2</v>
      </c>
      <c r="AO73" s="39">
        <f t="shared" si="50"/>
        <v>3.6928418399999998</v>
      </c>
      <c r="AP73" s="79">
        <v>73010</v>
      </c>
      <c r="AQ73" s="123"/>
      <c r="AR73" s="128"/>
      <c r="AS73" s="129"/>
      <c r="AT73" s="129"/>
      <c r="AU73">
        <v>26</v>
      </c>
    </row>
    <row r="74" spans="1:47" x14ac:dyDescent="0.25">
      <c r="A74" s="12">
        <v>44619</v>
      </c>
      <c r="B74" s="13">
        <f t="shared" si="53"/>
        <v>-1.4023282000000012</v>
      </c>
      <c r="C74" s="13">
        <f t="shared" si="54"/>
        <v>18.385185</v>
      </c>
      <c r="D74" s="13">
        <f t="shared" si="55"/>
        <v>6.6844440000000001</v>
      </c>
      <c r="E74" s="13">
        <f t="shared" si="56"/>
        <v>5.7176960000000001</v>
      </c>
      <c r="F74" s="13">
        <f t="shared" si="57"/>
        <v>12.402139999999999</v>
      </c>
      <c r="G74" s="13">
        <f t="shared" si="58"/>
        <v>0</v>
      </c>
      <c r="H74" s="13">
        <f t="shared" si="59"/>
        <v>13.804468200000001</v>
      </c>
      <c r="I74" s="13">
        <f t="shared" si="60"/>
        <v>13.804468200000001</v>
      </c>
      <c r="J74" s="13">
        <f t="shared" si="61"/>
        <v>0</v>
      </c>
      <c r="K74" s="13">
        <f t="shared" si="62"/>
        <v>4.5807168000000003</v>
      </c>
      <c r="L74" s="13">
        <f t="shared" si="63"/>
        <v>4.5807168000000003</v>
      </c>
      <c r="M74" s="3">
        <v>34385</v>
      </c>
      <c r="N74" s="3">
        <v>21790</v>
      </c>
      <c r="O74" s="3">
        <v>56175</v>
      </c>
      <c r="P74" s="3">
        <v>0</v>
      </c>
      <c r="Q74" s="3">
        <v>60387</v>
      </c>
      <c r="R74" s="3">
        <v>60387</v>
      </c>
      <c r="S74" s="3">
        <v>0</v>
      </c>
      <c r="T74" s="3">
        <v>17457</v>
      </c>
      <c r="U74" s="3">
        <v>17457</v>
      </c>
      <c r="X74" s="29">
        <f t="shared" si="64"/>
        <v>-1.4023282000000012</v>
      </c>
      <c r="Z74" s="29">
        <f t="shared" si="51"/>
        <v>18.385185</v>
      </c>
      <c r="AB74" s="37">
        <v>33.9587</v>
      </c>
      <c r="AC74" s="37">
        <v>19.940300000000001</v>
      </c>
      <c r="AD74" s="37">
        <v>14.0184</v>
      </c>
      <c r="AE74" s="39"/>
      <c r="AF74" s="39"/>
      <c r="AG74" s="39">
        <f t="shared" si="47"/>
        <v>5.2323347199999999</v>
      </c>
      <c r="AH74" s="39">
        <f t="shared" si="48"/>
        <v>2.7251769600000002</v>
      </c>
      <c r="AI74" s="37">
        <v>17.221699999999998</v>
      </c>
      <c r="AJ74" s="37">
        <v>5.4699999999999999E-2</v>
      </c>
      <c r="AK74" s="37">
        <v>17.167000000000002</v>
      </c>
      <c r="AL74" s="39"/>
      <c r="AM74" s="39"/>
      <c r="AN74" s="39">
        <f t="shared" si="49"/>
        <v>1.435328E-2</v>
      </c>
      <c r="AO74" s="39">
        <f t="shared" si="50"/>
        <v>3.3372648000000003</v>
      </c>
      <c r="AP74" s="79">
        <v>73204</v>
      </c>
      <c r="AQ74" s="123"/>
      <c r="AR74" s="128"/>
      <c r="AS74" s="129"/>
      <c r="AT74" s="129"/>
      <c r="AU74">
        <v>27</v>
      </c>
    </row>
    <row r="75" spans="1:47" ht="15.75" thickBot="1" x14ac:dyDescent="0.3">
      <c r="A75" s="10">
        <v>44620</v>
      </c>
      <c r="B75" s="25">
        <f t="shared" si="53"/>
        <v>3.1552807999999999</v>
      </c>
      <c r="C75" s="25">
        <f t="shared" si="54"/>
        <v>18.897113600000001</v>
      </c>
      <c r="D75" s="25">
        <f t="shared" si="55"/>
        <v>7.377674400000001</v>
      </c>
      <c r="E75" s="25">
        <f t="shared" si="56"/>
        <v>4.0291519999999998</v>
      </c>
      <c r="F75" s="25">
        <f t="shared" si="57"/>
        <v>11.4068264</v>
      </c>
      <c r="G75" s="25">
        <f t="shared" si="58"/>
        <v>0</v>
      </c>
      <c r="H75" s="25">
        <f t="shared" si="59"/>
        <v>8.2515456</v>
      </c>
      <c r="I75" s="25">
        <f t="shared" si="60"/>
        <v>8.2515456</v>
      </c>
      <c r="J75" s="25">
        <f t="shared" si="61"/>
        <v>0</v>
      </c>
      <c r="K75" s="25">
        <f t="shared" si="62"/>
        <v>10.645568000000001</v>
      </c>
      <c r="L75" s="25">
        <f t="shared" si="63"/>
        <v>10.645568000000001</v>
      </c>
      <c r="M75" s="11">
        <v>37951</v>
      </c>
      <c r="N75" s="11">
        <v>15355</v>
      </c>
      <c r="O75" s="11">
        <v>53306</v>
      </c>
      <c r="P75" s="11">
        <v>0</v>
      </c>
      <c r="Q75" s="11">
        <v>36096</v>
      </c>
      <c r="R75" s="11">
        <v>36096</v>
      </c>
      <c r="S75" s="11">
        <v>0</v>
      </c>
      <c r="T75" s="11">
        <v>40570</v>
      </c>
      <c r="U75" s="11">
        <v>40570</v>
      </c>
      <c r="V75" s="4"/>
      <c r="W75" s="4"/>
      <c r="X75" s="87">
        <f t="shared" si="64"/>
        <v>3.1552807999999999</v>
      </c>
      <c r="Y75" s="4"/>
      <c r="Z75" s="87">
        <f t="shared" si="51"/>
        <v>18.897113600000001</v>
      </c>
      <c r="AA75" s="4"/>
      <c r="AB75" s="38">
        <v>33.6937</v>
      </c>
      <c r="AC75" s="38">
        <v>14.708</v>
      </c>
      <c r="AD75" s="38">
        <v>18.985700000000001</v>
      </c>
      <c r="AE75" s="25"/>
      <c r="AF75" s="25"/>
      <c r="AG75" s="25">
        <f t="shared" si="47"/>
        <v>3.8593791999999998</v>
      </c>
      <c r="AH75" s="25">
        <f t="shared" si="48"/>
        <v>3.6908200800000004</v>
      </c>
      <c r="AI75" s="38">
        <v>44.24</v>
      </c>
      <c r="AJ75" s="38">
        <v>29.875800000000002</v>
      </c>
      <c r="AK75" s="38">
        <v>14.3642</v>
      </c>
      <c r="AL75" s="25"/>
      <c r="AM75" s="25"/>
      <c r="AN75" s="25">
        <f t="shared" si="49"/>
        <v>7.8394099200000005</v>
      </c>
      <c r="AO75" s="25">
        <f t="shared" si="50"/>
        <v>2.79240048</v>
      </c>
      <c r="AP75" s="79">
        <v>73212</v>
      </c>
      <c r="AQ75" s="124"/>
      <c r="AR75" s="134"/>
      <c r="AS75" s="135"/>
      <c r="AT75" s="135"/>
      <c r="AU75">
        <v>28</v>
      </c>
    </row>
    <row r="76" spans="1:47" x14ac:dyDescent="0.25">
      <c r="A76" s="12">
        <v>44621</v>
      </c>
      <c r="B76" s="13">
        <f t="shared" si="53"/>
        <v>-4.6634758000000005</v>
      </c>
      <c r="C76" s="13">
        <f t="shared" si="54"/>
        <v>18.5232454</v>
      </c>
      <c r="D76" s="13">
        <f t="shared" si="55"/>
        <v>3.6718272000000005</v>
      </c>
      <c r="E76" s="13">
        <f t="shared" si="56"/>
        <v>3.2860351999999997</v>
      </c>
      <c r="F76" s="13">
        <f t="shared" si="57"/>
        <v>6.9578623999999998</v>
      </c>
      <c r="G76" s="13">
        <f t="shared" si="58"/>
        <v>0</v>
      </c>
      <c r="H76" s="13">
        <f t="shared" si="59"/>
        <v>11.6213382</v>
      </c>
      <c r="I76" s="13">
        <f t="shared" si="60"/>
        <v>11.6213382</v>
      </c>
      <c r="J76" s="13">
        <f t="shared" si="61"/>
        <v>0</v>
      </c>
      <c r="K76" s="13">
        <f t="shared" si="62"/>
        <v>6.9019072000000001</v>
      </c>
      <c r="L76" s="13">
        <f t="shared" si="63"/>
        <v>6.9019072000000001</v>
      </c>
      <c r="M76" s="14">
        <v>18888</v>
      </c>
      <c r="N76" s="14">
        <v>12523</v>
      </c>
      <c r="O76" s="14">
        <v>31411</v>
      </c>
      <c r="P76" s="14">
        <v>0</v>
      </c>
      <c r="Q76" s="14">
        <v>50837</v>
      </c>
      <c r="R76" s="14">
        <v>50837</v>
      </c>
      <c r="S76" s="14">
        <v>0</v>
      </c>
      <c r="T76" s="14">
        <v>26303</v>
      </c>
      <c r="U76" s="14">
        <v>26303</v>
      </c>
      <c r="X76" s="29">
        <f t="shared" si="64"/>
        <v>-4.6634758000000005</v>
      </c>
      <c r="Z76" s="29">
        <f t="shared" si="51"/>
        <v>18.5232454</v>
      </c>
      <c r="AB76" s="37">
        <v>31.575099999999999</v>
      </c>
      <c r="AC76" s="37">
        <v>16.659300000000002</v>
      </c>
      <c r="AD76" s="37">
        <v>14.915800000000001</v>
      </c>
      <c r="AE76" s="39"/>
      <c r="AF76" s="39"/>
      <c r="AG76" s="39">
        <f t="shared" si="47"/>
        <v>4.3714003200000002</v>
      </c>
      <c r="AH76" s="39">
        <f t="shared" si="48"/>
        <v>2.8996315200000002</v>
      </c>
      <c r="AI76" s="37">
        <v>12.9186</v>
      </c>
      <c r="AJ76" s="37">
        <v>12.5221</v>
      </c>
      <c r="AK76" s="37">
        <v>0.39650000000000002</v>
      </c>
      <c r="AL76" s="39"/>
      <c r="AM76" s="39"/>
      <c r="AN76" s="39">
        <f t="shared" si="49"/>
        <v>3.2857990400000001</v>
      </c>
      <c r="AO76" s="39">
        <f t="shared" si="50"/>
        <v>7.7079600000000012E-2</v>
      </c>
      <c r="AP76" s="79">
        <v>73451</v>
      </c>
      <c r="AQ76" s="123"/>
      <c r="AR76" s="130"/>
      <c r="AS76" s="131"/>
      <c r="AT76" s="131"/>
      <c r="AU76">
        <v>1</v>
      </c>
    </row>
    <row r="77" spans="1:47" x14ac:dyDescent="0.25">
      <c r="A77" s="1">
        <v>44622</v>
      </c>
      <c r="B77" s="13">
        <f t="shared" si="53"/>
        <v>-1.9590351999999989</v>
      </c>
      <c r="C77" s="13">
        <f t="shared" si="54"/>
        <v>16.1130304</v>
      </c>
      <c r="D77" s="13">
        <f t="shared" si="55"/>
        <v>6.7157423999999999</v>
      </c>
      <c r="E77" s="13">
        <f t="shared" si="56"/>
        <v>3.9000512000000001</v>
      </c>
      <c r="F77" s="13">
        <f t="shared" si="57"/>
        <v>10.6157936</v>
      </c>
      <c r="G77" s="13">
        <f t="shared" si="58"/>
        <v>0</v>
      </c>
      <c r="H77" s="13">
        <f t="shared" si="59"/>
        <v>12.574828799999999</v>
      </c>
      <c r="I77" s="13">
        <f t="shared" si="60"/>
        <v>12.574828799999999</v>
      </c>
      <c r="J77" s="13">
        <f t="shared" si="61"/>
        <v>0</v>
      </c>
      <c r="K77" s="13">
        <f t="shared" si="62"/>
        <v>3.5382015999999998</v>
      </c>
      <c r="L77" s="13">
        <f t="shared" si="63"/>
        <v>3.5382015999999998</v>
      </c>
      <c r="M77" s="3">
        <v>34546</v>
      </c>
      <c r="N77" s="3">
        <v>14863</v>
      </c>
      <c r="O77" s="3">
        <v>49409</v>
      </c>
      <c r="P77" s="3">
        <v>0</v>
      </c>
      <c r="Q77" s="3">
        <v>55008</v>
      </c>
      <c r="R77" s="3">
        <v>55008</v>
      </c>
      <c r="S77" s="3">
        <v>0</v>
      </c>
      <c r="T77" s="3">
        <v>13484</v>
      </c>
      <c r="U77" s="3">
        <v>13484</v>
      </c>
      <c r="X77" s="29">
        <f t="shared" si="64"/>
        <v>-1.9590351999999989</v>
      </c>
      <c r="Z77" s="29">
        <f t="shared" si="51"/>
        <v>16.1130304</v>
      </c>
      <c r="AB77" s="37">
        <v>32.232300000000002</v>
      </c>
      <c r="AC77" s="37">
        <v>18.926200000000001</v>
      </c>
      <c r="AD77" s="37">
        <v>13.306100000000001</v>
      </c>
      <c r="AE77" s="39"/>
      <c r="AF77" s="39"/>
      <c r="AG77" s="39">
        <f t="shared" si="47"/>
        <v>4.96623488</v>
      </c>
      <c r="AH77" s="39">
        <f t="shared" si="48"/>
        <v>2.58670584</v>
      </c>
      <c r="AI77" s="37">
        <v>24.784400000000002</v>
      </c>
      <c r="AJ77" s="37">
        <v>0.1032</v>
      </c>
      <c r="AK77" s="37">
        <v>24.6812</v>
      </c>
      <c r="AL77" s="39"/>
      <c r="AM77" s="39"/>
      <c r="AN77" s="39">
        <f t="shared" si="49"/>
        <v>2.7079679999999998E-2</v>
      </c>
      <c r="AO77" s="39">
        <f t="shared" si="50"/>
        <v>4.7980252800000009</v>
      </c>
      <c r="AP77" s="79">
        <v>73472</v>
      </c>
      <c r="AQ77" s="123"/>
      <c r="AR77" s="128"/>
      <c r="AS77" s="129"/>
      <c r="AT77" s="129"/>
      <c r="AU77">
        <v>2</v>
      </c>
    </row>
    <row r="78" spans="1:47" x14ac:dyDescent="0.25">
      <c r="A78" s="12">
        <v>44623</v>
      </c>
      <c r="B78" s="13">
        <f t="shared" si="53"/>
        <v>-4.2917430000000003</v>
      </c>
      <c r="C78" s="13">
        <f t="shared" si="54"/>
        <v>18.110166199999998</v>
      </c>
      <c r="D78" s="13">
        <f t="shared" si="55"/>
        <v>4.0293288</v>
      </c>
      <c r="E78" s="13">
        <f t="shared" si="56"/>
        <v>3.8242175999999994</v>
      </c>
      <c r="F78" s="13">
        <f t="shared" si="57"/>
        <v>7.853546399999999</v>
      </c>
      <c r="G78" s="13">
        <f t="shared" si="58"/>
        <v>0</v>
      </c>
      <c r="H78" s="13">
        <f t="shared" si="59"/>
        <v>12.145289399999999</v>
      </c>
      <c r="I78" s="13">
        <f t="shared" si="60"/>
        <v>12.145289399999999</v>
      </c>
      <c r="J78" s="13">
        <f t="shared" si="61"/>
        <v>0</v>
      </c>
      <c r="K78" s="13">
        <f t="shared" si="62"/>
        <v>5.964876799999999</v>
      </c>
      <c r="L78" s="13">
        <f t="shared" si="63"/>
        <v>5.964876799999999</v>
      </c>
      <c r="M78" s="3">
        <v>20727</v>
      </c>
      <c r="N78" s="3">
        <v>14574</v>
      </c>
      <c r="O78" s="3">
        <v>35301</v>
      </c>
      <c r="P78" s="3">
        <v>0</v>
      </c>
      <c r="Q78" s="3">
        <v>53129</v>
      </c>
      <c r="R78" s="3">
        <v>53129</v>
      </c>
      <c r="S78" s="3">
        <v>0</v>
      </c>
      <c r="T78" s="3">
        <v>22732</v>
      </c>
      <c r="U78" s="3">
        <v>22732</v>
      </c>
      <c r="X78" s="29">
        <f t="shared" si="64"/>
        <v>-4.2917430000000003</v>
      </c>
      <c r="Z78" s="29">
        <f t="shared" si="51"/>
        <v>18.110166199999998</v>
      </c>
      <c r="AB78" s="37">
        <v>31.1023</v>
      </c>
      <c r="AC78" s="37">
        <v>18.1374</v>
      </c>
      <c r="AD78" s="37">
        <v>12.9649</v>
      </c>
      <c r="AE78" s="39"/>
      <c r="AF78" s="39"/>
      <c r="AG78" s="39">
        <f t="shared" si="47"/>
        <v>4.75925376</v>
      </c>
      <c r="AH78" s="39">
        <f t="shared" si="48"/>
        <v>2.5203765600000003</v>
      </c>
      <c r="AI78" s="37">
        <v>9.5218000000000007</v>
      </c>
      <c r="AJ78" s="37">
        <v>9.4436</v>
      </c>
      <c r="AK78" s="37">
        <v>7.8200000000000006E-2</v>
      </c>
      <c r="AL78" s="39"/>
      <c r="AM78" s="39"/>
      <c r="AN78" s="39">
        <f t="shared" si="49"/>
        <v>2.4780006399999999</v>
      </c>
      <c r="AO78" s="39">
        <f t="shared" si="50"/>
        <v>1.5202080000000001E-2</v>
      </c>
      <c r="AP78" s="79">
        <v>73553</v>
      </c>
      <c r="AQ78" s="123"/>
      <c r="AR78" s="128"/>
      <c r="AS78" s="129"/>
      <c r="AT78" s="129"/>
      <c r="AU78">
        <v>3</v>
      </c>
    </row>
    <row r="79" spans="1:47" x14ac:dyDescent="0.25">
      <c r="A79" s="12">
        <v>44624</v>
      </c>
      <c r="B79" s="13">
        <f t="shared" si="53"/>
        <v>-4.8804869999999969</v>
      </c>
      <c r="C79" s="13">
        <f t="shared" si="54"/>
        <v>19.270159799999998</v>
      </c>
      <c r="D79" s="13">
        <f t="shared" si="55"/>
        <v>7.8866136000000013</v>
      </c>
      <c r="E79" s="13">
        <f t="shared" si="56"/>
        <v>2.5749312</v>
      </c>
      <c r="F79" s="13">
        <f t="shared" si="57"/>
        <v>10.461544800000002</v>
      </c>
      <c r="G79" s="13">
        <f t="shared" si="58"/>
        <v>0</v>
      </c>
      <c r="H79" s="13">
        <f t="shared" si="59"/>
        <v>15.342031799999999</v>
      </c>
      <c r="I79" s="13">
        <f t="shared" si="60"/>
        <v>15.342031799999999</v>
      </c>
      <c r="J79" s="13">
        <f t="shared" si="61"/>
        <v>0</v>
      </c>
      <c r="K79" s="13">
        <f t="shared" si="62"/>
        <v>3.9281280000000001</v>
      </c>
      <c r="L79" s="13">
        <f t="shared" si="63"/>
        <v>3.9281280000000001</v>
      </c>
      <c r="M79" s="3">
        <v>40569</v>
      </c>
      <c r="N79" s="3">
        <v>9813</v>
      </c>
      <c r="O79" s="3">
        <v>50382</v>
      </c>
      <c r="P79" s="3">
        <v>0</v>
      </c>
      <c r="Q79" s="3">
        <v>67113</v>
      </c>
      <c r="R79" s="3">
        <v>67113</v>
      </c>
      <c r="S79" s="3">
        <v>0</v>
      </c>
      <c r="T79" s="3">
        <v>14970</v>
      </c>
      <c r="U79" s="3">
        <v>14970</v>
      </c>
      <c r="X79" s="29">
        <f t="shared" si="64"/>
        <v>-4.8804869999999969</v>
      </c>
      <c r="Z79" s="29">
        <f t="shared" si="51"/>
        <v>19.270159799999998</v>
      </c>
      <c r="AB79" s="37">
        <v>26.508099999999999</v>
      </c>
      <c r="AC79" s="37">
        <v>13.0717</v>
      </c>
      <c r="AD79" s="37">
        <v>13.436400000000001</v>
      </c>
      <c r="AE79" s="39"/>
      <c r="AF79" s="39"/>
      <c r="AG79" s="39">
        <f t="shared" si="47"/>
        <v>3.4300140799999999</v>
      </c>
      <c r="AH79" s="39">
        <f t="shared" si="48"/>
        <v>2.6120361600000002</v>
      </c>
      <c r="AI79" s="37">
        <v>42.1464</v>
      </c>
      <c r="AJ79" s="37">
        <v>0.1012</v>
      </c>
      <c r="AK79" s="37">
        <v>42.045200000000001</v>
      </c>
      <c r="AL79" s="39"/>
      <c r="AM79" s="39"/>
      <c r="AN79" s="39">
        <f t="shared" si="49"/>
        <v>2.6554879999999996E-2</v>
      </c>
      <c r="AO79" s="39">
        <f t="shared" si="50"/>
        <v>8.1735868800000002</v>
      </c>
      <c r="AP79" s="79">
        <v>73604</v>
      </c>
      <c r="AQ79" s="123"/>
      <c r="AR79" s="128"/>
      <c r="AS79" s="129"/>
      <c r="AT79" s="129"/>
      <c r="AU79">
        <v>4</v>
      </c>
    </row>
    <row r="80" spans="1:47" x14ac:dyDescent="0.25">
      <c r="A80" s="1">
        <v>44625</v>
      </c>
      <c r="B80" s="13">
        <f t="shared" si="53"/>
        <v>-1.4348638000000005</v>
      </c>
      <c r="C80" s="13">
        <f t="shared" si="54"/>
        <v>20.053867799999999</v>
      </c>
      <c r="D80" s="13">
        <f t="shared" si="55"/>
        <v>6.4651608000000005</v>
      </c>
      <c r="E80" s="13">
        <f t="shared" si="56"/>
        <v>3.8913919999999997</v>
      </c>
      <c r="F80" s="13">
        <f t="shared" si="57"/>
        <v>10.356552799999999</v>
      </c>
      <c r="G80" s="13">
        <f t="shared" si="58"/>
        <v>0</v>
      </c>
      <c r="H80" s="13">
        <f t="shared" si="59"/>
        <v>11.7914166</v>
      </c>
      <c r="I80" s="13">
        <f t="shared" si="60"/>
        <v>11.7914166</v>
      </c>
      <c r="J80" s="13">
        <f t="shared" si="61"/>
        <v>0</v>
      </c>
      <c r="K80" s="13">
        <f t="shared" si="62"/>
        <v>8.2624511999999992</v>
      </c>
      <c r="L80" s="13">
        <f t="shared" si="63"/>
        <v>8.2624511999999992</v>
      </c>
      <c r="M80" s="3">
        <v>33257</v>
      </c>
      <c r="N80" s="3">
        <v>14830</v>
      </c>
      <c r="O80" s="3">
        <v>48087</v>
      </c>
      <c r="P80" s="3">
        <v>0</v>
      </c>
      <c r="Q80" s="3">
        <v>51581</v>
      </c>
      <c r="R80" s="3">
        <v>51581</v>
      </c>
      <c r="S80" s="3">
        <v>0</v>
      </c>
      <c r="T80" s="3">
        <v>31488</v>
      </c>
      <c r="U80" s="3">
        <v>31488</v>
      </c>
      <c r="X80" s="29">
        <f t="shared" si="64"/>
        <v>-1.4348638000000005</v>
      </c>
      <c r="Z80" s="29">
        <f t="shared" si="51"/>
        <v>20.053867799999999</v>
      </c>
      <c r="AB80" s="37">
        <v>47.291600000000003</v>
      </c>
      <c r="AC80" s="37">
        <v>27.4603</v>
      </c>
      <c r="AD80" s="37">
        <v>19.831299999999999</v>
      </c>
      <c r="AE80" s="39"/>
      <c r="AF80" s="39"/>
      <c r="AG80" s="39">
        <f t="shared" si="47"/>
        <v>7.2055827199999998</v>
      </c>
      <c r="AH80" s="39">
        <f t="shared" si="48"/>
        <v>3.8552047199999997</v>
      </c>
      <c r="AI80" s="37">
        <v>27.2454</v>
      </c>
      <c r="AJ80" s="37">
        <v>13.9084</v>
      </c>
      <c r="AK80" s="37">
        <v>13.337</v>
      </c>
      <c r="AL80" s="39"/>
      <c r="AM80" s="39"/>
      <c r="AN80" s="39">
        <f t="shared" si="49"/>
        <v>3.6495641599999997</v>
      </c>
      <c r="AO80" s="39">
        <f t="shared" si="50"/>
        <v>2.5927127999999997</v>
      </c>
      <c r="AP80" s="79">
        <v>73626</v>
      </c>
      <c r="AQ80" s="123"/>
      <c r="AR80" s="128"/>
      <c r="AS80" s="129"/>
      <c r="AT80" s="129"/>
      <c r="AU80">
        <v>5</v>
      </c>
    </row>
    <row r="81" spans="1:47" x14ac:dyDescent="0.25">
      <c r="A81" s="12">
        <v>44626</v>
      </c>
      <c r="B81" s="13">
        <f t="shared" si="53"/>
        <v>-5.1807435999999978</v>
      </c>
      <c r="C81" s="13">
        <f t="shared" si="54"/>
        <v>19.603665199999998</v>
      </c>
      <c r="D81" s="13">
        <f t="shared" si="55"/>
        <v>5.4750816000000002</v>
      </c>
      <c r="E81" s="13">
        <f t="shared" si="56"/>
        <v>4.1999744000000003</v>
      </c>
      <c r="F81" s="13">
        <f t="shared" si="57"/>
        <v>9.6750560000000014</v>
      </c>
      <c r="G81" s="13">
        <f t="shared" si="58"/>
        <v>0</v>
      </c>
      <c r="H81" s="13">
        <f t="shared" si="59"/>
        <v>14.855799599999999</v>
      </c>
      <c r="I81" s="13">
        <f t="shared" si="60"/>
        <v>14.855799599999999</v>
      </c>
      <c r="J81" s="13">
        <f t="shared" si="61"/>
        <v>0</v>
      </c>
      <c r="K81" s="13">
        <f t="shared" si="62"/>
        <v>4.7478655999999999</v>
      </c>
      <c r="L81" s="13">
        <f t="shared" si="63"/>
        <v>4.7478655999999999</v>
      </c>
      <c r="M81" s="3">
        <v>28164</v>
      </c>
      <c r="N81" s="3">
        <v>16006</v>
      </c>
      <c r="O81" s="3">
        <v>44170</v>
      </c>
      <c r="P81" s="3">
        <v>0</v>
      </c>
      <c r="Q81" s="3">
        <v>64986</v>
      </c>
      <c r="R81" s="3">
        <v>64986</v>
      </c>
      <c r="S81" s="3">
        <v>0</v>
      </c>
      <c r="T81" s="3">
        <v>18094</v>
      </c>
      <c r="U81" s="3">
        <v>18094</v>
      </c>
      <c r="X81" s="29">
        <f t="shared" si="64"/>
        <v>-5.1807435999999978</v>
      </c>
      <c r="Z81" s="29">
        <f t="shared" si="51"/>
        <v>19.603665199999998</v>
      </c>
      <c r="AB81" s="37">
        <v>33.386200000000002</v>
      </c>
      <c r="AC81" s="37">
        <v>18.8902</v>
      </c>
      <c r="AD81" s="37">
        <v>14.496</v>
      </c>
      <c r="AE81" s="39"/>
      <c r="AF81" s="39"/>
      <c r="AG81" s="39">
        <f t="shared" ref="AG81:AG144" si="88">AC81*$AZ$3/100</f>
        <v>4.9567884799999993</v>
      </c>
      <c r="AH81" s="39">
        <f t="shared" ref="AH81:AH144" si="89">AD81*$AZ$4/100</f>
        <v>2.8180224000000003</v>
      </c>
      <c r="AI81" s="37">
        <v>18.72</v>
      </c>
      <c r="AJ81" s="37">
        <v>0.1022</v>
      </c>
      <c r="AK81" s="37">
        <v>18.617799999999999</v>
      </c>
      <c r="AL81" s="39"/>
      <c r="AM81" s="39"/>
      <c r="AN81" s="39">
        <f t="shared" ref="AN81:AN144" si="90">AJ81*$AZ$3/100</f>
        <v>2.6817279999999995E-2</v>
      </c>
      <c r="AO81" s="39">
        <f t="shared" ref="AO81:AO144" si="91">AK81*$AZ$4/100</f>
        <v>3.6193003199999998</v>
      </c>
      <c r="AP81" s="79">
        <v>73856</v>
      </c>
      <c r="AQ81" s="123"/>
      <c r="AR81" s="128"/>
      <c r="AS81" s="129"/>
      <c r="AT81" s="129"/>
      <c r="AU81">
        <v>6</v>
      </c>
    </row>
    <row r="82" spans="1:47" x14ac:dyDescent="0.25">
      <c r="A82" s="1">
        <v>44627</v>
      </c>
      <c r="B82" s="13">
        <f t="shared" si="53"/>
        <v>1.7717989999999997</v>
      </c>
      <c r="C82" s="13">
        <f t="shared" si="54"/>
        <v>21.084707399999999</v>
      </c>
      <c r="D82" s="13">
        <f t="shared" si="55"/>
        <v>4.0736520000000001</v>
      </c>
      <c r="E82" s="13">
        <f t="shared" si="56"/>
        <v>5.8452223999999999</v>
      </c>
      <c r="F82" s="13">
        <f t="shared" si="57"/>
        <v>9.9188744</v>
      </c>
      <c r="G82" s="13">
        <f t="shared" si="58"/>
        <v>0</v>
      </c>
      <c r="H82" s="13">
        <f t="shared" si="59"/>
        <v>8.1470754000000003</v>
      </c>
      <c r="I82" s="13">
        <f t="shared" si="60"/>
        <v>8.1470754000000003</v>
      </c>
      <c r="J82" s="13">
        <f t="shared" si="61"/>
        <v>0</v>
      </c>
      <c r="K82" s="13">
        <f t="shared" si="62"/>
        <v>12.937631999999999</v>
      </c>
      <c r="L82" s="13">
        <f t="shared" si="63"/>
        <v>12.937631999999999</v>
      </c>
      <c r="M82" s="3">
        <v>20955</v>
      </c>
      <c r="N82" s="3">
        <v>22276</v>
      </c>
      <c r="O82" s="3">
        <v>43231</v>
      </c>
      <c r="P82" s="3">
        <v>0</v>
      </c>
      <c r="Q82" s="3">
        <v>35639</v>
      </c>
      <c r="R82" s="3">
        <v>35639</v>
      </c>
      <c r="S82" s="3">
        <v>0</v>
      </c>
      <c r="T82" s="3">
        <v>49305</v>
      </c>
      <c r="U82" s="3">
        <v>49305</v>
      </c>
      <c r="X82" s="29">
        <f t="shared" si="64"/>
        <v>1.7717989999999997</v>
      </c>
      <c r="Z82" s="29">
        <f t="shared" ref="Z82:Z137" si="92">I82+L82</f>
        <v>21.084707399999999</v>
      </c>
      <c r="AB82" s="37">
        <v>34.043100000000003</v>
      </c>
      <c r="AC82" s="37">
        <v>16.0547</v>
      </c>
      <c r="AD82" s="37">
        <v>17.988399999999999</v>
      </c>
      <c r="AE82" s="39"/>
      <c r="AF82" s="39"/>
      <c r="AG82" s="39">
        <f t="shared" si="88"/>
        <v>4.2127532800000003</v>
      </c>
      <c r="AH82" s="39">
        <f t="shared" si="89"/>
        <v>3.49694496</v>
      </c>
      <c r="AI82" s="37">
        <v>85.586399999999998</v>
      </c>
      <c r="AJ82" s="37">
        <v>85.507999999999996</v>
      </c>
      <c r="AK82" s="37">
        <v>7.8399999999999997E-2</v>
      </c>
      <c r="AL82" s="39"/>
      <c r="AM82" s="39"/>
      <c r="AN82" s="39">
        <f t="shared" si="90"/>
        <v>22.437299199999998</v>
      </c>
      <c r="AO82" s="39">
        <f t="shared" si="91"/>
        <v>1.5240960000000001E-2</v>
      </c>
      <c r="AP82" s="79">
        <v>73877</v>
      </c>
      <c r="AQ82" s="123"/>
      <c r="AR82" s="130"/>
      <c r="AS82" s="131"/>
      <c r="AT82" s="131"/>
      <c r="AU82">
        <v>7</v>
      </c>
    </row>
    <row r="83" spans="1:47" x14ac:dyDescent="0.25">
      <c r="A83" s="12">
        <v>44628</v>
      </c>
      <c r="B83" s="13">
        <f t="shared" ref="B83:B146" si="93">F83-I83</f>
        <v>-3.308948599999999</v>
      </c>
      <c r="C83" s="13">
        <f t="shared" ref="C83:C146" si="94">L83+I83</f>
        <v>20.283108599999998</v>
      </c>
      <c r="D83" s="13">
        <f t="shared" ref="D83:D146" si="95">M83*$AZ$4/100000</f>
        <v>7.8405408000000003</v>
      </c>
      <c r="E83" s="13">
        <f t="shared" ref="E83:E146" si="96">N83*$AZ$3/100000</f>
        <v>3.6932800000000001</v>
      </c>
      <c r="F83" s="13">
        <f t="shared" ref="F83:F146" si="97">D83+E83</f>
        <v>11.533820800000001</v>
      </c>
      <c r="G83" s="13">
        <f t="shared" ref="G83:G146" si="98">P83*$BA$4/100000</f>
        <v>0</v>
      </c>
      <c r="H83" s="13">
        <f t="shared" ref="H83:H146" si="99">Q83*$BA$3/100000</f>
        <v>14.8427694</v>
      </c>
      <c r="I83" s="13">
        <f t="shared" ref="I83:I146" si="100">G83+H83</f>
        <v>14.8427694</v>
      </c>
      <c r="J83" s="13">
        <f t="shared" ref="J83:J146" si="101">S83*$AZ$4/100000</f>
        <v>0</v>
      </c>
      <c r="K83" s="13">
        <f t="shared" ref="K83:K146" si="102">T83*$AZ$3/100000</f>
        <v>5.4403391999999995</v>
      </c>
      <c r="L83" s="13">
        <f t="shared" ref="L83:L146" si="103">J83+K83</f>
        <v>5.4403391999999995</v>
      </c>
      <c r="M83" s="3">
        <v>40332</v>
      </c>
      <c r="N83" s="3">
        <v>14075</v>
      </c>
      <c r="O83" s="3">
        <v>54407</v>
      </c>
      <c r="P83" s="3">
        <v>0</v>
      </c>
      <c r="Q83" s="3">
        <v>64929</v>
      </c>
      <c r="R83" s="3">
        <v>64929</v>
      </c>
      <c r="S83" s="3">
        <v>0</v>
      </c>
      <c r="T83" s="3">
        <v>20733</v>
      </c>
      <c r="U83" s="3">
        <v>20733</v>
      </c>
      <c r="X83" s="29">
        <f t="shared" ref="X83:X135" si="104">F83-I83+W83</f>
        <v>-3.308948599999999</v>
      </c>
      <c r="Z83" s="29">
        <f t="shared" si="92"/>
        <v>20.283108599999998</v>
      </c>
      <c r="AB83" s="37">
        <v>34.282699999999998</v>
      </c>
      <c r="AC83" s="37">
        <v>18.353400000000001</v>
      </c>
      <c r="AD83" s="37">
        <v>15.9293</v>
      </c>
      <c r="AE83" s="39"/>
      <c r="AF83" s="39"/>
      <c r="AG83" s="39">
        <f t="shared" si="88"/>
        <v>4.81593216</v>
      </c>
      <c r="AH83" s="39">
        <f t="shared" si="89"/>
        <v>3.0966559199999999</v>
      </c>
      <c r="AI83" s="37">
        <v>42.591200000000001</v>
      </c>
      <c r="AJ83" s="37">
        <v>9.6799999999999997E-2</v>
      </c>
      <c r="AK83" s="37">
        <v>42.494399999999999</v>
      </c>
      <c r="AL83" s="39"/>
      <c r="AM83" s="39"/>
      <c r="AN83" s="39">
        <f t="shared" si="90"/>
        <v>2.5400319999999997E-2</v>
      </c>
      <c r="AO83" s="39">
        <f t="shared" si="91"/>
        <v>8.2609113599999997</v>
      </c>
      <c r="AP83" s="79">
        <v>73931</v>
      </c>
      <c r="AQ83" s="123"/>
      <c r="AR83" s="130"/>
      <c r="AS83" s="131"/>
      <c r="AT83" s="131"/>
      <c r="AU83">
        <v>8</v>
      </c>
    </row>
    <row r="84" spans="1:47" x14ac:dyDescent="0.25">
      <c r="A84" s="1">
        <v>44629</v>
      </c>
      <c r="B84" s="13">
        <f t="shared" si="93"/>
        <v>-5.6116501999999979</v>
      </c>
      <c r="C84" s="13">
        <f t="shared" si="94"/>
        <v>19.798629399999996</v>
      </c>
      <c r="D84" s="13">
        <f t="shared" si="95"/>
        <v>7.5403872000000005</v>
      </c>
      <c r="E84" s="13">
        <f t="shared" si="96"/>
        <v>2.9407168000000001</v>
      </c>
      <c r="F84" s="13">
        <f t="shared" si="97"/>
        <v>10.481104</v>
      </c>
      <c r="G84" s="13">
        <f t="shared" si="98"/>
        <v>0</v>
      </c>
      <c r="H84" s="13">
        <f t="shared" si="99"/>
        <v>16.092754199999998</v>
      </c>
      <c r="I84" s="13">
        <f t="shared" si="100"/>
        <v>16.092754199999998</v>
      </c>
      <c r="J84" s="13">
        <f t="shared" si="101"/>
        <v>0</v>
      </c>
      <c r="K84" s="13">
        <f t="shared" si="102"/>
        <v>3.7058751999999995</v>
      </c>
      <c r="L84" s="13">
        <f t="shared" si="103"/>
        <v>3.7058751999999995</v>
      </c>
      <c r="M84" s="3">
        <v>38788</v>
      </c>
      <c r="N84" s="3">
        <v>11207</v>
      </c>
      <c r="O84" s="3">
        <v>49995</v>
      </c>
      <c r="P84" s="3">
        <v>0</v>
      </c>
      <c r="Q84" s="3">
        <v>70397</v>
      </c>
      <c r="R84" s="3">
        <v>70397</v>
      </c>
      <c r="S84" s="3">
        <v>0</v>
      </c>
      <c r="T84" s="3">
        <v>14123</v>
      </c>
      <c r="U84" s="3">
        <v>14123</v>
      </c>
      <c r="X84" s="29">
        <f t="shared" si="104"/>
        <v>-5.6116501999999979</v>
      </c>
      <c r="Z84" s="29">
        <f t="shared" si="92"/>
        <v>19.798629399999996</v>
      </c>
      <c r="AB84" s="37">
        <v>33.498699999999999</v>
      </c>
      <c r="AC84" s="37">
        <v>16.143799999999999</v>
      </c>
      <c r="AD84" s="37">
        <v>17.354900000000001</v>
      </c>
      <c r="AE84" s="39"/>
      <c r="AF84" s="39"/>
      <c r="AG84" s="39">
        <f t="shared" si="88"/>
        <v>4.2361331199999999</v>
      </c>
      <c r="AH84" s="39">
        <f t="shared" si="89"/>
        <v>3.3737925600000005</v>
      </c>
      <c r="AI84" s="37">
        <v>33.130200000000002</v>
      </c>
      <c r="AJ84" s="37">
        <v>0.1004</v>
      </c>
      <c r="AK84" s="37">
        <v>33.029800000000002</v>
      </c>
      <c r="AL84" s="39"/>
      <c r="AM84" s="39"/>
      <c r="AN84" s="39">
        <f t="shared" si="90"/>
        <v>2.6344960000000001E-2</v>
      </c>
      <c r="AO84" s="39">
        <f t="shared" si="91"/>
        <v>6.4209931200000003</v>
      </c>
      <c r="AP84" s="79">
        <v>73957</v>
      </c>
      <c r="AQ84" s="123"/>
      <c r="AR84" s="128"/>
      <c r="AS84" s="129"/>
      <c r="AT84" s="129"/>
      <c r="AU84">
        <v>9</v>
      </c>
    </row>
    <row r="85" spans="1:47" x14ac:dyDescent="0.25">
      <c r="A85" s="12">
        <v>44630</v>
      </c>
      <c r="B85" s="13">
        <f t="shared" si="93"/>
        <v>-2.7571057999999997</v>
      </c>
      <c r="C85" s="13">
        <f t="shared" si="94"/>
        <v>20.345449799999997</v>
      </c>
      <c r="D85" s="13">
        <f t="shared" si="95"/>
        <v>6.9661296000000004</v>
      </c>
      <c r="E85" s="13">
        <f t="shared" si="96"/>
        <v>4.3198911999999998</v>
      </c>
      <c r="F85" s="13">
        <f t="shared" si="97"/>
        <v>11.286020799999999</v>
      </c>
      <c r="G85" s="13">
        <f t="shared" si="98"/>
        <v>0</v>
      </c>
      <c r="H85" s="13">
        <f t="shared" si="99"/>
        <v>14.043126599999999</v>
      </c>
      <c r="I85" s="13">
        <f t="shared" si="100"/>
        <v>14.043126599999999</v>
      </c>
      <c r="J85" s="13">
        <f t="shared" si="101"/>
        <v>0</v>
      </c>
      <c r="K85" s="13">
        <f t="shared" si="102"/>
        <v>6.3023231999999991</v>
      </c>
      <c r="L85" s="13">
        <f t="shared" si="103"/>
        <v>6.3023231999999991</v>
      </c>
      <c r="M85" s="3">
        <v>35834</v>
      </c>
      <c r="N85" s="3">
        <v>16463</v>
      </c>
      <c r="O85" s="3">
        <v>52297</v>
      </c>
      <c r="P85" s="3">
        <v>0</v>
      </c>
      <c r="Q85" s="3">
        <v>61431</v>
      </c>
      <c r="R85" s="3">
        <v>61431</v>
      </c>
      <c r="S85" s="3">
        <v>0</v>
      </c>
      <c r="T85" s="3">
        <v>24018</v>
      </c>
      <c r="U85" s="3">
        <v>24018</v>
      </c>
      <c r="X85" s="29">
        <f t="shared" si="104"/>
        <v>-2.7571057999999997</v>
      </c>
      <c r="Z85" s="29">
        <f t="shared" si="92"/>
        <v>20.345449799999997</v>
      </c>
      <c r="AB85" s="37">
        <v>39.113599999999998</v>
      </c>
      <c r="AC85" s="37">
        <v>21.745699999999999</v>
      </c>
      <c r="AD85" s="37">
        <v>17.367899999999999</v>
      </c>
      <c r="AE85" s="39"/>
      <c r="AF85" s="39"/>
      <c r="AG85" s="39">
        <f t="shared" si="88"/>
        <v>5.70607168</v>
      </c>
      <c r="AH85" s="39">
        <f t="shared" si="89"/>
        <v>3.3763197599999999</v>
      </c>
      <c r="AI85" s="37">
        <v>36.179600000000001</v>
      </c>
      <c r="AJ85" s="37">
        <v>14.029199999999999</v>
      </c>
      <c r="AK85" s="37">
        <v>22.150400000000001</v>
      </c>
      <c r="AL85" s="39"/>
      <c r="AM85" s="39"/>
      <c r="AN85" s="39">
        <f t="shared" si="90"/>
        <v>3.6812620799999998</v>
      </c>
      <c r="AO85" s="39">
        <f t="shared" si="91"/>
        <v>4.3060377600000006</v>
      </c>
      <c r="AP85" s="79">
        <v>73978</v>
      </c>
      <c r="AQ85" s="123"/>
      <c r="AR85" s="128"/>
      <c r="AS85" s="129"/>
      <c r="AT85" s="129"/>
      <c r="AU85">
        <v>10</v>
      </c>
    </row>
    <row r="86" spans="1:47" x14ac:dyDescent="0.25">
      <c r="A86" s="1">
        <v>44631</v>
      </c>
      <c r="B86" s="13">
        <f t="shared" si="93"/>
        <v>-5.0755923999999979</v>
      </c>
      <c r="C86" s="13">
        <f t="shared" si="94"/>
        <v>16.905758799999997</v>
      </c>
      <c r="D86" s="13">
        <f t="shared" si="95"/>
        <v>5.0271840000000001</v>
      </c>
      <c r="E86" s="13">
        <f t="shared" si="96"/>
        <v>3.1427647999999997</v>
      </c>
      <c r="F86" s="13">
        <f t="shared" si="97"/>
        <v>8.1699488000000002</v>
      </c>
      <c r="G86" s="13">
        <f t="shared" si="98"/>
        <v>0</v>
      </c>
      <c r="H86" s="13">
        <f t="shared" si="99"/>
        <v>13.245541199999998</v>
      </c>
      <c r="I86" s="13">
        <f t="shared" si="100"/>
        <v>13.245541199999998</v>
      </c>
      <c r="J86" s="13">
        <f t="shared" si="101"/>
        <v>0</v>
      </c>
      <c r="K86" s="13">
        <f t="shared" si="102"/>
        <v>3.6602175999999993</v>
      </c>
      <c r="L86" s="13">
        <f t="shared" si="103"/>
        <v>3.6602175999999993</v>
      </c>
      <c r="M86" s="3">
        <v>25860</v>
      </c>
      <c r="N86" s="3">
        <v>11977</v>
      </c>
      <c r="O86" s="3">
        <v>37837</v>
      </c>
      <c r="P86" s="3">
        <v>0</v>
      </c>
      <c r="Q86" s="3">
        <v>57942</v>
      </c>
      <c r="R86" s="3">
        <v>57942</v>
      </c>
      <c r="S86" s="3">
        <v>0</v>
      </c>
      <c r="T86" s="3">
        <v>13949</v>
      </c>
      <c r="U86" s="3">
        <v>13949</v>
      </c>
      <c r="X86" s="29">
        <f t="shared" si="104"/>
        <v>-5.0755923999999979</v>
      </c>
      <c r="Z86" s="29">
        <f t="shared" si="92"/>
        <v>16.905758799999997</v>
      </c>
      <c r="AB86" s="37">
        <v>21.773099999999999</v>
      </c>
      <c r="AC86" s="37">
        <v>9.0660000000000007</v>
      </c>
      <c r="AD86" s="37">
        <v>12.707100000000001</v>
      </c>
      <c r="AE86" s="39"/>
      <c r="AF86" s="39"/>
      <c r="AG86" s="39">
        <f t="shared" si="88"/>
        <v>2.3789183999999999</v>
      </c>
      <c r="AH86" s="39">
        <f t="shared" si="89"/>
        <v>2.4702602400000004</v>
      </c>
      <c r="AI86" s="37">
        <v>25.581199999999999</v>
      </c>
      <c r="AJ86" s="37">
        <v>7.1875999999999998</v>
      </c>
      <c r="AK86" s="37">
        <v>18.393599999999999</v>
      </c>
      <c r="AL86" s="39"/>
      <c r="AM86" s="39"/>
      <c r="AN86" s="39">
        <f t="shared" si="90"/>
        <v>1.8860262399999999</v>
      </c>
      <c r="AO86" s="39">
        <f t="shared" si="91"/>
        <v>3.5757158400000004</v>
      </c>
      <c r="AP86" s="79">
        <v>74061</v>
      </c>
      <c r="AQ86" s="123"/>
      <c r="AR86" s="128"/>
      <c r="AS86" s="129"/>
      <c r="AT86" s="129"/>
      <c r="AU86">
        <v>11</v>
      </c>
    </row>
    <row r="87" spans="1:47" x14ac:dyDescent="0.25">
      <c r="A87" s="12">
        <v>44632</v>
      </c>
      <c r="B87" s="13">
        <f t="shared" si="93"/>
        <v>-7.1309369999999976</v>
      </c>
      <c r="C87" s="13">
        <f t="shared" si="94"/>
        <v>18.756752999999996</v>
      </c>
      <c r="D87" s="13">
        <f t="shared" si="95"/>
        <v>7.1372016</v>
      </c>
      <c r="E87" s="13">
        <f t="shared" si="96"/>
        <v>1.8735359999999999</v>
      </c>
      <c r="F87" s="13">
        <f t="shared" si="97"/>
        <v>9.0107376000000006</v>
      </c>
      <c r="G87" s="13">
        <f t="shared" si="98"/>
        <v>0</v>
      </c>
      <c r="H87" s="13">
        <f t="shared" si="99"/>
        <v>16.141674599999998</v>
      </c>
      <c r="I87" s="13">
        <f t="shared" si="100"/>
        <v>16.141674599999998</v>
      </c>
      <c r="J87" s="13">
        <f t="shared" si="101"/>
        <v>0</v>
      </c>
      <c r="K87" s="13">
        <f t="shared" si="102"/>
        <v>2.6150783999999998</v>
      </c>
      <c r="L87" s="13">
        <f t="shared" si="103"/>
        <v>2.6150783999999998</v>
      </c>
      <c r="M87" s="3">
        <v>36714</v>
      </c>
      <c r="N87" s="3">
        <v>7140</v>
      </c>
      <c r="O87" s="3">
        <v>43854</v>
      </c>
      <c r="P87" s="3">
        <v>0</v>
      </c>
      <c r="Q87" s="3">
        <v>70611</v>
      </c>
      <c r="R87" s="3">
        <v>70611</v>
      </c>
      <c r="S87" s="3">
        <v>0</v>
      </c>
      <c r="T87" s="3">
        <v>9966</v>
      </c>
      <c r="U87" s="3">
        <v>9966</v>
      </c>
      <c r="X87" s="29">
        <f t="shared" si="104"/>
        <v>-7.1309369999999976</v>
      </c>
      <c r="Z87" s="29">
        <f t="shared" si="92"/>
        <v>18.756752999999996</v>
      </c>
      <c r="AB87" s="37">
        <v>20.0489</v>
      </c>
      <c r="AC87" s="37">
        <v>8.6524000000000001</v>
      </c>
      <c r="AD87" s="37">
        <v>11.3965</v>
      </c>
      <c r="AE87" s="39"/>
      <c r="AF87" s="39"/>
      <c r="AG87" s="39">
        <f t="shared" si="88"/>
        <v>2.27038976</v>
      </c>
      <c r="AH87" s="39">
        <f t="shared" si="89"/>
        <v>2.2154796000000001</v>
      </c>
      <c r="AI87" s="37">
        <v>21.242000000000001</v>
      </c>
      <c r="AJ87" s="37">
        <v>5.04E-2</v>
      </c>
      <c r="AK87" s="37">
        <v>21.191600000000001</v>
      </c>
      <c r="AL87" s="39"/>
      <c r="AM87" s="39"/>
      <c r="AN87" s="39">
        <f t="shared" si="90"/>
        <v>1.3224959999999999E-2</v>
      </c>
      <c r="AO87" s="39">
        <f t="shared" si="91"/>
        <v>4.1196470400000003</v>
      </c>
      <c r="AP87" s="79">
        <v>74209</v>
      </c>
      <c r="AQ87" s="123"/>
      <c r="AR87" s="128"/>
      <c r="AS87" s="129"/>
      <c r="AT87" s="129"/>
      <c r="AU87">
        <v>12</v>
      </c>
    </row>
    <row r="88" spans="1:47" x14ac:dyDescent="0.25">
      <c r="A88" s="1">
        <v>44633</v>
      </c>
      <c r="B88" s="13">
        <f t="shared" si="93"/>
        <v>4.3741327999999999</v>
      </c>
      <c r="C88" s="13">
        <f t="shared" si="94"/>
        <v>15.114251999999999</v>
      </c>
      <c r="D88" s="13">
        <f t="shared" si="95"/>
        <v>4.6864008000000004</v>
      </c>
      <c r="E88" s="13">
        <f t="shared" si="96"/>
        <v>4.0338751999999998</v>
      </c>
      <c r="F88" s="13">
        <f t="shared" si="97"/>
        <v>8.7202760000000001</v>
      </c>
      <c r="G88" s="13">
        <f t="shared" si="98"/>
        <v>0</v>
      </c>
      <c r="H88" s="13">
        <f t="shared" si="99"/>
        <v>4.3461432000000002</v>
      </c>
      <c r="I88" s="13">
        <f t="shared" si="100"/>
        <v>4.3461432000000002</v>
      </c>
      <c r="J88" s="13">
        <f t="shared" si="101"/>
        <v>0</v>
      </c>
      <c r="K88" s="13">
        <f t="shared" si="102"/>
        <v>10.768108799999998</v>
      </c>
      <c r="L88" s="13">
        <f t="shared" si="103"/>
        <v>10.768108799999998</v>
      </c>
      <c r="M88" s="3">
        <v>24107</v>
      </c>
      <c r="N88" s="3">
        <v>15373</v>
      </c>
      <c r="O88" s="3">
        <v>39480</v>
      </c>
      <c r="P88" s="3">
        <v>0</v>
      </c>
      <c r="Q88" s="3">
        <v>19012</v>
      </c>
      <c r="R88" s="3">
        <v>19012</v>
      </c>
      <c r="S88" s="3">
        <v>0</v>
      </c>
      <c r="T88" s="3">
        <v>41037</v>
      </c>
      <c r="U88" s="3">
        <v>41037</v>
      </c>
      <c r="X88" s="29">
        <f t="shared" si="104"/>
        <v>4.3741327999999999</v>
      </c>
      <c r="Z88" s="29">
        <f t="shared" si="92"/>
        <v>15.114251999999999</v>
      </c>
      <c r="AB88" s="37">
        <v>27.375</v>
      </c>
      <c r="AC88" s="37">
        <v>15.8344</v>
      </c>
      <c r="AD88" s="37">
        <v>11.5406</v>
      </c>
      <c r="AE88" s="39"/>
      <c r="AF88" s="39"/>
      <c r="AG88" s="39">
        <f t="shared" si="88"/>
        <v>4.15494656</v>
      </c>
      <c r="AH88" s="39">
        <f t="shared" si="89"/>
        <v>2.2434926399999999</v>
      </c>
      <c r="AI88" s="37">
        <v>25.997800000000002</v>
      </c>
      <c r="AJ88" s="37">
        <v>25.9602</v>
      </c>
      <c r="AK88" s="37">
        <v>3.7600000000000001E-2</v>
      </c>
      <c r="AL88" s="39"/>
      <c r="AM88" s="39"/>
      <c r="AN88" s="39">
        <f t="shared" si="90"/>
        <v>6.8119564800000001</v>
      </c>
      <c r="AO88" s="39">
        <f t="shared" si="91"/>
        <v>7.3094400000000004E-3</v>
      </c>
      <c r="AP88" s="79">
        <f t="shared" si="87"/>
        <v>74209</v>
      </c>
      <c r="AQ88" s="123"/>
      <c r="AR88" s="128"/>
      <c r="AS88" s="129"/>
      <c r="AT88" s="129"/>
      <c r="AU88">
        <v>13</v>
      </c>
    </row>
    <row r="89" spans="1:47" x14ac:dyDescent="0.25">
      <c r="A89" s="12">
        <v>44634</v>
      </c>
      <c r="B89" s="13">
        <f t="shared" si="93"/>
        <v>-11.790858800000001</v>
      </c>
      <c r="C89" s="13">
        <f t="shared" si="94"/>
        <v>21.2903612</v>
      </c>
      <c r="D89" s="13">
        <f t="shared" si="95"/>
        <v>2.5532496</v>
      </c>
      <c r="E89" s="13">
        <f t="shared" si="96"/>
        <v>2.1338368000000001</v>
      </c>
      <c r="F89" s="13">
        <f t="shared" si="97"/>
        <v>4.6870864000000001</v>
      </c>
      <c r="G89" s="13">
        <f t="shared" si="98"/>
        <v>0</v>
      </c>
      <c r="H89" s="13">
        <f t="shared" si="99"/>
        <v>16.477945200000001</v>
      </c>
      <c r="I89" s="13">
        <f t="shared" si="100"/>
        <v>16.477945200000001</v>
      </c>
      <c r="J89" s="13">
        <f t="shared" si="101"/>
        <v>0</v>
      </c>
      <c r="K89" s="13">
        <f t="shared" si="102"/>
        <v>4.8124159999999998</v>
      </c>
      <c r="L89" s="13">
        <f t="shared" si="103"/>
        <v>4.8124159999999998</v>
      </c>
      <c r="M89" s="3">
        <v>13134</v>
      </c>
      <c r="N89" s="3">
        <v>8132</v>
      </c>
      <c r="O89" s="3">
        <v>21266</v>
      </c>
      <c r="P89" s="3">
        <v>0</v>
      </c>
      <c r="Q89" s="3">
        <v>72082</v>
      </c>
      <c r="R89" s="3">
        <v>72082</v>
      </c>
      <c r="S89" s="3">
        <v>0</v>
      </c>
      <c r="T89" s="3">
        <v>18340</v>
      </c>
      <c r="U89" s="3">
        <v>18340</v>
      </c>
      <c r="X89" s="29">
        <f t="shared" si="104"/>
        <v>-11.790858800000001</v>
      </c>
      <c r="Z89" s="29">
        <f t="shared" si="92"/>
        <v>21.2903612</v>
      </c>
      <c r="AB89" s="37">
        <v>14.052300000000001</v>
      </c>
      <c r="AC89" s="37">
        <v>6.9478</v>
      </c>
      <c r="AD89" s="37">
        <v>7.1044999999999998</v>
      </c>
      <c r="AE89" s="39"/>
      <c r="AF89" s="39"/>
      <c r="AG89" s="39">
        <f t="shared" si="88"/>
        <v>1.8231027200000001</v>
      </c>
      <c r="AH89" s="39">
        <f t="shared" si="89"/>
        <v>1.3811148</v>
      </c>
      <c r="AI89" s="37">
        <v>3.2944</v>
      </c>
      <c r="AJ89" s="37">
        <v>3.2599</v>
      </c>
      <c r="AK89" s="37">
        <v>3.4500000000000003E-2</v>
      </c>
      <c r="AL89" s="39"/>
      <c r="AM89" s="39"/>
      <c r="AN89" s="39">
        <f t="shared" si="90"/>
        <v>0.8553977599999999</v>
      </c>
      <c r="AO89" s="39">
        <f t="shared" si="91"/>
        <v>6.7068000000000006E-3</v>
      </c>
      <c r="AP89" s="79">
        <v>74228</v>
      </c>
      <c r="AQ89" s="123"/>
      <c r="AR89" s="130"/>
      <c r="AS89" s="131"/>
      <c r="AT89" s="131"/>
      <c r="AU89">
        <v>14</v>
      </c>
    </row>
    <row r="90" spans="1:47" x14ac:dyDescent="0.25">
      <c r="A90" s="1">
        <v>44635</v>
      </c>
      <c r="B90" s="13">
        <f t="shared" si="93"/>
        <v>0.42596399999999957</v>
      </c>
      <c r="C90" s="13">
        <f t="shared" si="94"/>
        <v>8.0503944000000001</v>
      </c>
      <c r="D90" s="13">
        <f t="shared" si="95"/>
        <v>3.1415040000000003</v>
      </c>
      <c r="E90" s="13">
        <f t="shared" si="96"/>
        <v>2.9016191999999998</v>
      </c>
      <c r="F90" s="13">
        <f t="shared" si="97"/>
        <v>6.0431232000000001</v>
      </c>
      <c r="G90" s="13">
        <f t="shared" si="98"/>
        <v>0</v>
      </c>
      <c r="H90" s="13">
        <f t="shared" si="99"/>
        <v>5.6171592000000006</v>
      </c>
      <c r="I90" s="13">
        <f t="shared" si="100"/>
        <v>5.6171592000000006</v>
      </c>
      <c r="J90" s="13">
        <f t="shared" si="101"/>
        <v>0</v>
      </c>
      <c r="K90" s="13">
        <f t="shared" si="102"/>
        <v>2.4332351999999999</v>
      </c>
      <c r="L90" s="13">
        <f t="shared" si="103"/>
        <v>2.4332351999999999</v>
      </c>
      <c r="M90" s="3">
        <v>16160</v>
      </c>
      <c r="N90" s="3">
        <v>11058</v>
      </c>
      <c r="O90" s="3">
        <v>27218</v>
      </c>
      <c r="P90" s="3">
        <v>0</v>
      </c>
      <c r="Q90" s="3">
        <v>24572</v>
      </c>
      <c r="R90" s="3">
        <v>24572</v>
      </c>
      <c r="S90" s="3">
        <v>0</v>
      </c>
      <c r="T90" s="3">
        <v>9273</v>
      </c>
      <c r="U90" s="3">
        <v>9273</v>
      </c>
      <c r="X90" s="29">
        <f t="shared" si="104"/>
        <v>0.42596399999999957</v>
      </c>
      <c r="Z90" s="29">
        <f t="shared" si="92"/>
        <v>8.0503944000000001</v>
      </c>
      <c r="AB90" s="37">
        <v>17.3523</v>
      </c>
      <c r="AC90" s="37">
        <v>9.4862000000000002</v>
      </c>
      <c r="AD90" s="37">
        <v>7.8661000000000003</v>
      </c>
      <c r="AE90" s="39"/>
      <c r="AF90" s="39"/>
      <c r="AG90" s="39">
        <f t="shared" si="88"/>
        <v>2.4891788799999999</v>
      </c>
      <c r="AH90" s="39">
        <f t="shared" si="89"/>
        <v>1.5291698400000002</v>
      </c>
      <c r="AI90" s="37">
        <v>8.9399999999999993E-2</v>
      </c>
      <c r="AJ90" s="37">
        <v>5.16E-2</v>
      </c>
      <c r="AK90" s="37">
        <v>3.78E-2</v>
      </c>
      <c r="AL90" s="39"/>
      <c r="AM90" s="39"/>
      <c r="AN90" s="39">
        <f t="shared" si="90"/>
        <v>1.3539839999999999E-2</v>
      </c>
      <c r="AO90" s="39">
        <f t="shared" si="91"/>
        <v>7.3483200000000002E-3</v>
      </c>
      <c r="AP90" s="79">
        <v>74252</v>
      </c>
      <c r="AQ90" s="123"/>
      <c r="AR90" s="130"/>
      <c r="AS90" s="131"/>
      <c r="AT90" s="131"/>
      <c r="AU90">
        <v>15</v>
      </c>
    </row>
    <row r="91" spans="1:47" x14ac:dyDescent="0.25">
      <c r="A91" s="12">
        <v>44636</v>
      </c>
      <c r="B91" s="13">
        <f t="shared" si="93"/>
        <v>-2.0749405999999997</v>
      </c>
      <c r="C91" s="13">
        <f t="shared" si="94"/>
        <v>12.001598999999999</v>
      </c>
      <c r="D91" s="13">
        <f t="shared" si="95"/>
        <v>3.6238104000000004</v>
      </c>
      <c r="E91" s="13">
        <f t="shared" si="96"/>
        <v>2.7935103999999997</v>
      </c>
      <c r="F91" s="13">
        <f t="shared" si="97"/>
        <v>6.4173208000000006</v>
      </c>
      <c r="G91" s="13">
        <f t="shared" si="98"/>
        <v>0</v>
      </c>
      <c r="H91" s="13">
        <f t="shared" si="99"/>
        <v>8.4922614000000003</v>
      </c>
      <c r="I91" s="13">
        <f t="shared" si="100"/>
        <v>8.4922614000000003</v>
      </c>
      <c r="J91" s="13">
        <f t="shared" si="101"/>
        <v>0</v>
      </c>
      <c r="K91" s="13">
        <f t="shared" si="102"/>
        <v>3.5093375999999994</v>
      </c>
      <c r="L91" s="13">
        <f t="shared" si="103"/>
        <v>3.5093375999999994</v>
      </c>
      <c r="M91" s="3">
        <v>18641</v>
      </c>
      <c r="N91" s="3">
        <v>10646</v>
      </c>
      <c r="O91" s="3">
        <v>29287</v>
      </c>
      <c r="P91" s="3">
        <v>0</v>
      </c>
      <c r="Q91" s="3">
        <v>37149</v>
      </c>
      <c r="R91" s="3">
        <v>37149</v>
      </c>
      <c r="S91" s="3">
        <v>0</v>
      </c>
      <c r="T91" s="3">
        <v>13374</v>
      </c>
      <c r="U91" s="3">
        <v>13374</v>
      </c>
      <c r="X91" s="29">
        <f t="shared" si="104"/>
        <v>-2.0749405999999997</v>
      </c>
      <c r="Z91" s="29">
        <f t="shared" si="92"/>
        <v>12.001598999999999</v>
      </c>
      <c r="AB91" s="37">
        <v>19.340800000000002</v>
      </c>
      <c r="AC91" s="37">
        <v>11.3614</v>
      </c>
      <c r="AD91" s="37">
        <v>7.9794</v>
      </c>
      <c r="AE91" s="39"/>
      <c r="AF91" s="39"/>
      <c r="AG91" s="39">
        <f t="shared" si="88"/>
        <v>2.9812313599999998</v>
      </c>
      <c r="AH91" s="39">
        <f t="shared" si="89"/>
        <v>1.5511953600000001</v>
      </c>
      <c r="AI91" s="37">
        <v>4.6262999999999996</v>
      </c>
      <c r="AJ91" s="37">
        <v>5.11E-2</v>
      </c>
      <c r="AK91" s="37">
        <v>4.5751999999999997</v>
      </c>
      <c r="AL91" s="39"/>
      <c r="AM91" s="39"/>
      <c r="AN91" s="39">
        <f t="shared" si="90"/>
        <v>1.3408639999999998E-2</v>
      </c>
      <c r="AO91" s="39">
        <f t="shared" si="91"/>
        <v>0.88941888000000002</v>
      </c>
      <c r="AP91" s="79">
        <v>74367</v>
      </c>
      <c r="AQ91" s="123"/>
      <c r="AR91" s="128"/>
      <c r="AS91" s="129"/>
      <c r="AT91" s="129"/>
      <c r="AU91">
        <v>16</v>
      </c>
    </row>
    <row r="92" spans="1:47" x14ac:dyDescent="0.25">
      <c r="A92" s="1">
        <v>44637</v>
      </c>
      <c r="B92" s="13">
        <f t="shared" si="93"/>
        <v>0.68289959999999983</v>
      </c>
      <c r="C92" s="13">
        <f t="shared" si="94"/>
        <v>16.683245199999998</v>
      </c>
      <c r="D92" s="13">
        <f t="shared" si="95"/>
        <v>6.0425352000000006</v>
      </c>
      <c r="E92" s="13">
        <f t="shared" si="96"/>
        <v>2.1270143999999997</v>
      </c>
      <c r="F92" s="13">
        <f t="shared" si="97"/>
        <v>8.1695495999999999</v>
      </c>
      <c r="G92" s="13">
        <f t="shared" si="98"/>
        <v>0</v>
      </c>
      <c r="H92" s="13">
        <f t="shared" si="99"/>
        <v>7.48665</v>
      </c>
      <c r="I92" s="13">
        <f t="shared" si="100"/>
        <v>7.48665</v>
      </c>
      <c r="J92" s="13">
        <f t="shared" si="101"/>
        <v>0</v>
      </c>
      <c r="K92" s="13">
        <f t="shared" si="102"/>
        <v>9.1965951999999991</v>
      </c>
      <c r="L92" s="13">
        <f t="shared" si="103"/>
        <v>9.1965951999999991</v>
      </c>
      <c r="M92" s="3">
        <v>31083</v>
      </c>
      <c r="N92" s="3">
        <v>8106</v>
      </c>
      <c r="O92" s="3">
        <v>39189</v>
      </c>
      <c r="P92" s="3">
        <v>0</v>
      </c>
      <c r="Q92" s="3">
        <v>32750</v>
      </c>
      <c r="R92" s="3">
        <v>32750</v>
      </c>
      <c r="S92" s="3">
        <v>0</v>
      </c>
      <c r="T92" s="3">
        <v>35048</v>
      </c>
      <c r="U92" s="3">
        <v>35048</v>
      </c>
      <c r="X92" s="29">
        <f t="shared" si="104"/>
        <v>0.68289959999999983</v>
      </c>
      <c r="Z92" s="29">
        <f t="shared" si="92"/>
        <v>16.683245199999998</v>
      </c>
      <c r="AB92" s="37">
        <v>16.061</v>
      </c>
      <c r="AC92" s="37">
        <v>9.8452000000000002</v>
      </c>
      <c r="AD92" s="37">
        <v>6.2157999999999998</v>
      </c>
      <c r="AE92" s="39"/>
      <c r="AF92" s="39"/>
      <c r="AG92" s="39">
        <f t="shared" si="88"/>
        <v>2.5833804800000002</v>
      </c>
      <c r="AH92" s="39">
        <f t="shared" si="89"/>
        <v>1.2083515200000001</v>
      </c>
      <c r="AI92" s="37">
        <v>36.4878</v>
      </c>
      <c r="AJ92" s="37">
        <v>17.0594</v>
      </c>
      <c r="AK92" s="37">
        <v>19.4284</v>
      </c>
      <c r="AL92" s="39"/>
      <c r="AM92" s="39"/>
      <c r="AN92" s="39">
        <f t="shared" si="90"/>
        <v>4.4763865599999999</v>
      </c>
      <c r="AO92" s="39">
        <f t="shared" si="91"/>
        <v>3.7768809600000002</v>
      </c>
      <c r="AP92" s="79">
        <v>74432</v>
      </c>
      <c r="AQ92" s="123"/>
      <c r="AR92" s="128"/>
      <c r="AS92" s="129"/>
      <c r="AT92" s="129"/>
      <c r="AU92">
        <v>17</v>
      </c>
    </row>
    <row r="93" spans="1:47" x14ac:dyDescent="0.25">
      <c r="A93" s="12">
        <v>44638</v>
      </c>
      <c r="B93" s="13">
        <f t="shared" si="93"/>
        <v>-7.4322174000000008</v>
      </c>
      <c r="C93" s="13">
        <f t="shared" si="94"/>
        <v>14.977306200000001</v>
      </c>
      <c r="D93" s="13">
        <f t="shared" si="95"/>
        <v>2.6798040000000003</v>
      </c>
      <c r="E93" s="13">
        <f t="shared" si="96"/>
        <v>2.1073343999999996</v>
      </c>
      <c r="F93" s="13">
        <f t="shared" si="97"/>
        <v>4.7871383999999999</v>
      </c>
      <c r="G93" s="13">
        <f t="shared" si="98"/>
        <v>0</v>
      </c>
      <c r="H93" s="13">
        <f t="shared" si="99"/>
        <v>12.219355800000001</v>
      </c>
      <c r="I93" s="13">
        <f t="shared" si="100"/>
        <v>12.219355800000001</v>
      </c>
      <c r="J93" s="13">
        <f t="shared" si="101"/>
        <v>3.8880000000000002E-4</v>
      </c>
      <c r="K93" s="13">
        <f t="shared" si="102"/>
        <v>2.7575615999999998</v>
      </c>
      <c r="L93" s="13">
        <f t="shared" si="103"/>
        <v>2.7579503999999999</v>
      </c>
      <c r="M93" s="3">
        <v>13785</v>
      </c>
      <c r="N93" s="3">
        <v>8031</v>
      </c>
      <c r="O93" s="3">
        <v>21816</v>
      </c>
      <c r="P93" s="3">
        <v>0</v>
      </c>
      <c r="Q93" s="3">
        <v>53453</v>
      </c>
      <c r="R93" s="3">
        <v>53453</v>
      </c>
      <c r="S93" s="3">
        <v>2</v>
      </c>
      <c r="T93" s="3">
        <v>10509</v>
      </c>
      <c r="U93" s="3">
        <v>10511</v>
      </c>
      <c r="X93" s="29">
        <f t="shared" si="104"/>
        <v>-7.4322174000000008</v>
      </c>
      <c r="Z93" s="29">
        <f t="shared" si="92"/>
        <v>14.977306200000001</v>
      </c>
      <c r="AB93" s="37">
        <v>14.2249</v>
      </c>
      <c r="AC93" s="37">
        <v>6.9565099999999997</v>
      </c>
      <c r="AD93" s="37">
        <v>7.2683900000000001</v>
      </c>
      <c r="AE93" s="39"/>
      <c r="AF93" s="39"/>
      <c r="AG93" s="39">
        <f t="shared" si="88"/>
        <v>1.8253882239999999</v>
      </c>
      <c r="AH93" s="39">
        <f t="shared" si="89"/>
        <v>1.4129750160000001</v>
      </c>
      <c r="AI93" s="37">
        <v>8.4989999999999996E-2</v>
      </c>
      <c r="AJ93" s="37">
        <v>4.87E-2</v>
      </c>
      <c r="AK93" s="37">
        <v>3.6290000000000003E-2</v>
      </c>
      <c r="AL93" s="39"/>
      <c r="AM93" s="39"/>
      <c r="AN93" s="39">
        <f t="shared" si="90"/>
        <v>1.2778879999999999E-2</v>
      </c>
      <c r="AO93" s="39">
        <f t="shared" si="91"/>
        <v>7.0547760000000013E-3</v>
      </c>
      <c r="AP93" s="79">
        <v>74518</v>
      </c>
      <c r="AQ93" s="123"/>
      <c r="AR93" s="128"/>
      <c r="AS93" s="129"/>
      <c r="AT93" s="129"/>
      <c r="AU93">
        <v>18</v>
      </c>
    </row>
    <row r="94" spans="1:47" x14ac:dyDescent="0.25">
      <c r="A94" s="1">
        <v>44639</v>
      </c>
      <c r="B94" s="13">
        <f t="shared" si="93"/>
        <v>0</v>
      </c>
      <c r="C94" s="13">
        <f t="shared" si="94"/>
        <v>0</v>
      </c>
      <c r="D94" s="13">
        <f t="shared" si="95"/>
        <v>0</v>
      </c>
      <c r="E94" s="13">
        <f t="shared" si="96"/>
        <v>0</v>
      </c>
      <c r="F94" s="13">
        <f t="shared" si="97"/>
        <v>0</v>
      </c>
      <c r="G94" s="13">
        <f t="shared" si="98"/>
        <v>0</v>
      </c>
      <c r="H94" s="13">
        <f t="shared" si="99"/>
        <v>0</v>
      </c>
      <c r="I94" s="13">
        <f t="shared" si="100"/>
        <v>0</v>
      </c>
      <c r="J94" s="13">
        <f t="shared" si="101"/>
        <v>0</v>
      </c>
      <c r="K94" s="13">
        <f t="shared" si="102"/>
        <v>0</v>
      </c>
      <c r="L94" s="13">
        <f t="shared" si="103"/>
        <v>0</v>
      </c>
      <c r="M94" s="3"/>
      <c r="N94" s="3"/>
      <c r="O94" s="3"/>
      <c r="P94" s="3"/>
      <c r="Q94" s="3"/>
      <c r="R94" s="3"/>
      <c r="S94" s="3"/>
      <c r="T94" s="3"/>
      <c r="U94" s="3"/>
      <c r="X94" s="29">
        <f t="shared" si="104"/>
        <v>0</v>
      </c>
      <c r="Z94" s="29">
        <f t="shared" si="92"/>
        <v>0</v>
      </c>
      <c r="AB94" s="37"/>
      <c r="AC94" s="37"/>
      <c r="AD94" s="37"/>
      <c r="AE94" s="39"/>
      <c r="AF94" s="39"/>
      <c r="AG94" s="39">
        <f t="shared" si="88"/>
        <v>0</v>
      </c>
      <c r="AH94" s="39">
        <f t="shared" si="89"/>
        <v>0</v>
      </c>
      <c r="AI94" s="37"/>
      <c r="AJ94" s="37"/>
      <c r="AK94" s="37"/>
      <c r="AL94" s="39"/>
      <c r="AM94" s="39"/>
      <c r="AN94" s="39">
        <f t="shared" si="90"/>
        <v>0</v>
      </c>
      <c r="AO94" s="39">
        <f t="shared" si="91"/>
        <v>0</v>
      </c>
      <c r="AP94" s="79">
        <f t="shared" si="87"/>
        <v>74518</v>
      </c>
      <c r="AQ94" s="123"/>
      <c r="AR94" s="130"/>
      <c r="AS94" s="131"/>
      <c r="AT94" s="131"/>
      <c r="AU94">
        <v>19</v>
      </c>
    </row>
    <row r="95" spans="1:47" x14ac:dyDescent="0.25">
      <c r="A95" s="12">
        <v>44640</v>
      </c>
      <c r="B95" s="13">
        <f t="shared" si="93"/>
        <v>0</v>
      </c>
      <c r="C95" s="13">
        <f t="shared" si="94"/>
        <v>0</v>
      </c>
      <c r="D95" s="13">
        <f t="shared" si="95"/>
        <v>0</v>
      </c>
      <c r="E95" s="13">
        <f t="shared" si="96"/>
        <v>0</v>
      </c>
      <c r="F95" s="13">
        <f t="shared" si="97"/>
        <v>0</v>
      </c>
      <c r="G95" s="13">
        <f t="shared" si="98"/>
        <v>0</v>
      </c>
      <c r="H95" s="13">
        <f t="shared" si="99"/>
        <v>0</v>
      </c>
      <c r="I95" s="13">
        <f t="shared" si="100"/>
        <v>0</v>
      </c>
      <c r="J95" s="13">
        <f t="shared" si="101"/>
        <v>0</v>
      </c>
      <c r="K95" s="13">
        <f t="shared" si="102"/>
        <v>0</v>
      </c>
      <c r="L95" s="13">
        <f t="shared" si="103"/>
        <v>0</v>
      </c>
      <c r="M95" s="3"/>
      <c r="N95" s="3"/>
      <c r="O95" s="3"/>
      <c r="P95" s="3"/>
      <c r="Q95" s="3"/>
      <c r="R95" s="3"/>
      <c r="S95" s="3"/>
      <c r="T95" s="3"/>
      <c r="U95" s="3"/>
      <c r="X95" s="29">
        <f t="shared" si="104"/>
        <v>0</v>
      </c>
      <c r="Z95" s="29">
        <f t="shared" si="92"/>
        <v>0</v>
      </c>
      <c r="AB95" s="37"/>
      <c r="AC95" s="37"/>
      <c r="AD95" s="37"/>
      <c r="AE95" s="39"/>
      <c r="AF95" s="39"/>
      <c r="AG95" s="39">
        <f t="shared" si="88"/>
        <v>0</v>
      </c>
      <c r="AH95" s="39">
        <f t="shared" si="89"/>
        <v>0</v>
      </c>
      <c r="AI95" s="37"/>
      <c r="AJ95" s="37"/>
      <c r="AK95" s="37"/>
      <c r="AL95" s="39"/>
      <c r="AM95" s="39"/>
      <c r="AN95" s="39">
        <f t="shared" si="90"/>
        <v>0</v>
      </c>
      <c r="AO95" s="39">
        <f t="shared" si="91"/>
        <v>0</v>
      </c>
      <c r="AP95" s="79">
        <f t="shared" si="87"/>
        <v>74518</v>
      </c>
      <c r="AQ95" s="123"/>
      <c r="AR95" s="130"/>
      <c r="AS95" s="131"/>
      <c r="AT95" s="131"/>
      <c r="AU95">
        <v>20</v>
      </c>
    </row>
    <row r="96" spans="1:47" x14ac:dyDescent="0.25">
      <c r="A96" s="1">
        <v>44641</v>
      </c>
      <c r="B96" s="13">
        <f t="shared" si="93"/>
        <v>0</v>
      </c>
      <c r="C96" s="13">
        <f t="shared" si="94"/>
        <v>0</v>
      </c>
      <c r="D96" s="13">
        <f t="shared" si="95"/>
        <v>0</v>
      </c>
      <c r="E96" s="13">
        <f t="shared" si="96"/>
        <v>0</v>
      </c>
      <c r="F96" s="13">
        <f t="shared" si="97"/>
        <v>0</v>
      </c>
      <c r="G96" s="13">
        <f t="shared" si="98"/>
        <v>0</v>
      </c>
      <c r="H96" s="13">
        <f t="shared" si="99"/>
        <v>0</v>
      </c>
      <c r="I96" s="13">
        <f t="shared" si="100"/>
        <v>0</v>
      </c>
      <c r="J96" s="13">
        <f t="shared" si="101"/>
        <v>0</v>
      </c>
      <c r="K96" s="13">
        <f t="shared" si="102"/>
        <v>0</v>
      </c>
      <c r="L96" s="13">
        <f t="shared" si="103"/>
        <v>0</v>
      </c>
      <c r="M96" s="3"/>
      <c r="N96" s="3"/>
      <c r="O96" s="3"/>
      <c r="P96" s="3"/>
      <c r="Q96" s="3"/>
      <c r="R96" s="3"/>
      <c r="S96" s="3"/>
      <c r="T96" s="3"/>
      <c r="U96" s="3"/>
      <c r="X96" s="29">
        <f t="shared" si="104"/>
        <v>0</v>
      </c>
      <c r="Z96" s="29">
        <f t="shared" si="92"/>
        <v>0</v>
      </c>
      <c r="AB96" s="37"/>
      <c r="AC96" s="37"/>
      <c r="AD96" s="37"/>
      <c r="AE96" s="39"/>
      <c r="AF96" s="39"/>
      <c r="AG96" s="39">
        <f t="shared" si="88"/>
        <v>0</v>
      </c>
      <c r="AH96" s="39">
        <f t="shared" si="89"/>
        <v>0</v>
      </c>
      <c r="AI96" s="37"/>
      <c r="AJ96" s="37"/>
      <c r="AK96" s="37"/>
      <c r="AL96" s="39"/>
      <c r="AM96" s="39"/>
      <c r="AN96" s="39">
        <f t="shared" si="90"/>
        <v>0</v>
      </c>
      <c r="AO96" s="39">
        <f t="shared" si="91"/>
        <v>0</v>
      </c>
      <c r="AP96" s="79">
        <f t="shared" si="87"/>
        <v>74518</v>
      </c>
      <c r="AQ96" s="123"/>
      <c r="AR96" s="128"/>
      <c r="AS96" s="129"/>
      <c r="AT96" s="129"/>
      <c r="AU96">
        <v>21</v>
      </c>
    </row>
    <row r="97" spans="1:47" x14ac:dyDescent="0.25">
      <c r="A97" s="12">
        <v>44642</v>
      </c>
      <c r="B97" s="13">
        <f t="shared" si="93"/>
        <v>0</v>
      </c>
      <c r="C97" s="13">
        <f t="shared" si="94"/>
        <v>0</v>
      </c>
      <c r="D97" s="13">
        <f t="shared" si="95"/>
        <v>0</v>
      </c>
      <c r="E97" s="13">
        <f t="shared" si="96"/>
        <v>0</v>
      </c>
      <c r="F97" s="13">
        <f t="shared" si="97"/>
        <v>0</v>
      </c>
      <c r="G97" s="13">
        <f t="shared" si="98"/>
        <v>0</v>
      </c>
      <c r="H97" s="13">
        <f t="shared" si="99"/>
        <v>0</v>
      </c>
      <c r="I97" s="13">
        <f t="shared" si="100"/>
        <v>0</v>
      </c>
      <c r="J97" s="13">
        <f t="shared" si="101"/>
        <v>0</v>
      </c>
      <c r="K97" s="13">
        <f t="shared" si="102"/>
        <v>0</v>
      </c>
      <c r="L97" s="13">
        <f t="shared" si="103"/>
        <v>0</v>
      </c>
      <c r="M97" s="3"/>
      <c r="N97" s="3"/>
      <c r="O97" s="3"/>
      <c r="P97" s="3"/>
      <c r="Q97" s="3"/>
      <c r="R97" s="3"/>
      <c r="S97" s="3"/>
      <c r="T97" s="3"/>
      <c r="U97" s="3"/>
      <c r="X97" s="29">
        <f t="shared" si="104"/>
        <v>0</v>
      </c>
      <c r="Z97" s="29">
        <f t="shared" si="92"/>
        <v>0</v>
      </c>
      <c r="AB97" s="37"/>
      <c r="AC97" s="37"/>
      <c r="AD97" s="37"/>
      <c r="AE97" s="39"/>
      <c r="AF97" s="39"/>
      <c r="AG97" s="39">
        <f t="shared" si="88"/>
        <v>0</v>
      </c>
      <c r="AH97" s="39">
        <f t="shared" si="89"/>
        <v>0</v>
      </c>
      <c r="AI97" s="37"/>
      <c r="AJ97" s="37"/>
      <c r="AK97" s="37"/>
      <c r="AL97" s="39"/>
      <c r="AM97" s="39"/>
      <c r="AN97" s="39">
        <f t="shared" si="90"/>
        <v>0</v>
      </c>
      <c r="AO97" s="39">
        <f t="shared" si="91"/>
        <v>0</v>
      </c>
      <c r="AP97" s="79">
        <f t="shared" si="87"/>
        <v>74518</v>
      </c>
      <c r="AQ97" s="123"/>
      <c r="AR97" s="128"/>
      <c r="AS97" s="129"/>
      <c r="AT97" s="129"/>
      <c r="AU97">
        <v>22</v>
      </c>
    </row>
    <row r="98" spans="1:47" x14ac:dyDescent="0.25">
      <c r="A98" s="1">
        <v>44643</v>
      </c>
      <c r="B98" s="13">
        <f t="shared" si="93"/>
        <v>0</v>
      </c>
      <c r="C98" s="13">
        <f t="shared" si="94"/>
        <v>0</v>
      </c>
      <c r="D98" s="13">
        <f t="shared" si="95"/>
        <v>0</v>
      </c>
      <c r="E98" s="13">
        <f t="shared" si="96"/>
        <v>0</v>
      </c>
      <c r="F98" s="13">
        <f t="shared" si="97"/>
        <v>0</v>
      </c>
      <c r="G98" s="13">
        <f t="shared" si="98"/>
        <v>0</v>
      </c>
      <c r="H98" s="13">
        <f t="shared" si="99"/>
        <v>0</v>
      </c>
      <c r="I98" s="13">
        <f t="shared" si="100"/>
        <v>0</v>
      </c>
      <c r="J98" s="13">
        <f t="shared" si="101"/>
        <v>0</v>
      </c>
      <c r="K98" s="13">
        <f t="shared" si="102"/>
        <v>0</v>
      </c>
      <c r="L98" s="13">
        <f t="shared" si="103"/>
        <v>0</v>
      </c>
      <c r="M98" s="3"/>
      <c r="N98" s="3"/>
      <c r="O98" s="3"/>
      <c r="P98" s="3"/>
      <c r="Q98" s="3"/>
      <c r="R98" s="3"/>
      <c r="S98" s="3"/>
      <c r="T98" s="3"/>
      <c r="U98" s="3"/>
      <c r="X98" s="29">
        <f t="shared" si="104"/>
        <v>0</v>
      </c>
      <c r="Z98" s="29">
        <f t="shared" si="92"/>
        <v>0</v>
      </c>
      <c r="AB98" s="37"/>
      <c r="AC98" s="37"/>
      <c r="AD98" s="37"/>
      <c r="AE98" s="39"/>
      <c r="AF98" s="39"/>
      <c r="AG98" s="39">
        <f t="shared" si="88"/>
        <v>0</v>
      </c>
      <c r="AH98" s="39">
        <f t="shared" si="89"/>
        <v>0</v>
      </c>
      <c r="AI98" s="37"/>
      <c r="AJ98" s="37"/>
      <c r="AK98" s="37"/>
      <c r="AL98" s="39"/>
      <c r="AM98" s="39"/>
      <c r="AN98" s="39">
        <f t="shared" si="90"/>
        <v>0</v>
      </c>
      <c r="AO98" s="39">
        <f t="shared" si="91"/>
        <v>0</v>
      </c>
      <c r="AP98" s="79">
        <f t="shared" si="87"/>
        <v>74518</v>
      </c>
      <c r="AQ98" s="123"/>
      <c r="AR98" s="128"/>
      <c r="AS98" s="129"/>
      <c r="AT98" s="129"/>
      <c r="AU98">
        <v>23</v>
      </c>
    </row>
    <row r="99" spans="1:47" x14ac:dyDescent="0.25">
      <c r="A99" s="12">
        <v>44644</v>
      </c>
      <c r="B99" s="13">
        <f t="shared" si="93"/>
        <v>0</v>
      </c>
      <c r="C99" s="13">
        <f t="shared" si="94"/>
        <v>0</v>
      </c>
      <c r="D99" s="13">
        <f t="shared" si="95"/>
        <v>0</v>
      </c>
      <c r="E99" s="13">
        <f t="shared" si="96"/>
        <v>0</v>
      </c>
      <c r="F99" s="13">
        <f t="shared" si="97"/>
        <v>0</v>
      </c>
      <c r="G99" s="13">
        <f t="shared" si="98"/>
        <v>0</v>
      </c>
      <c r="H99" s="13">
        <f t="shared" si="99"/>
        <v>0</v>
      </c>
      <c r="I99" s="13">
        <f t="shared" si="100"/>
        <v>0</v>
      </c>
      <c r="J99" s="13">
        <f t="shared" si="101"/>
        <v>0</v>
      </c>
      <c r="K99" s="13">
        <f t="shared" si="102"/>
        <v>0</v>
      </c>
      <c r="L99" s="13">
        <f t="shared" si="103"/>
        <v>0</v>
      </c>
      <c r="M99" s="3"/>
      <c r="N99" s="3"/>
      <c r="O99" s="3"/>
      <c r="P99" s="3"/>
      <c r="Q99" s="3"/>
      <c r="R99" s="3"/>
      <c r="S99" s="3"/>
      <c r="T99" s="3"/>
      <c r="U99" s="3"/>
      <c r="X99" s="29">
        <f t="shared" si="104"/>
        <v>0</v>
      </c>
      <c r="Z99" s="29">
        <f t="shared" si="92"/>
        <v>0</v>
      </c>
      <c r="AB99" s="37"/>
      <c r="AC99" s="37"/>
      <c r="AD99" s="37"/>
      <c r="AE99" s="39"/>
      <c r="AF99" s="39"/>
      <c r="AG99" s="39">
        <f t="shared" si="88"/>
        <v>0</v>
      </c>
      <c r="AH99" s="39">
        <f t="shared" si="89"/>
        <v>0</v>
      </c>
      <c r="AI99" s="37"/>
      <c r="AJ99" s="37"/>
      <c r="AK99" s="37"/>
      <c r="AL99" s="39"/>
      <c r="AM99" s="39"/>
      <c r="AN99" s="39">
        <f t="shared" si="90"/>
        <v>0</v>
      </c>
      <c r="AO99" s="39">
        <f t="shared" si="91"/>
        <v>0</v>
      </c>
      <c r="AP99" s="79">
        <f t="shared" si="87"/>
        <v>74518</v>
      </c>
      <c r="AQ99" s="123"/>
      <c r="AR99" s="128"/>
      <c r="AS99" s="129"/>
      <c r="AT99" s="129"/>
      <c r="AU99">
        <v>24</v>
      </c>
    </row>
    <row r="100" spans="1:47" x14ac:dyDescent="0.25">
      <c r="A100" s="1">
        <v>44645</v>
      </c>
      <c r="B100" s="13">
        <f t="shared" si="93"/>
        <v>0</v>
      </c>
      <c r="C100" s="13">
        <f t="shared" si="94"/>
        <v>0</v>
      </c>
      <c r="D100" s="13">
        <f t="shared" si="95"/>
        <v>0</v>
      </c>
      <c r="E100" s="13">
        <f t="shared" si="96"/>
        <v>0</v>
      </c>
      <c r="F100" s="13">
        <f t="shared" si="97"/>
        <v>0</v>
      </c>
      <c r="G100" s="13">
        <f t="shared" si="98"/>
        <v>0</v>
      </c>
      <c r="H100" s="13">
        <f t="shared" si="99"/>
        <v>0</v>
      </c>
      <c r="I100" s="13">
        <f t="shared" si="100"/>
        <v>0</v>
      </c>
      <c r="J100" s="13">
        <f t="shared" si="101"/>
        <v>0</v>
      </c>
      <c r="K100" s="13">
        <f t="shared" si="102"/>
        <v>0</v>
      </c>
      <c r="L100" s="13">
        <f t="shared" si="103"/>
        <v>0</v>
      </c>
      <c r="M100" s="3"/>
      <c r="N100" s="3"/>
      <c r="O100" s="3"/>
      <c r="P100" s="3"/>
      <c r="Q100" s="3"/>
      <c r="R100" s="3"/>
      <c r="S100" s="3"/>
      <c r="T100" s="3"/>
      <c r="U100" s="3"/>
      <c r="X100" s="29">
        <f t="shared" si="104"/>
        <v>0</v>
      </c>
      <c r="Z100" s="29">
        <f t="shared" si="92"/>
        <v>0</v>
      </c>
      <c r="AB100" s="37"/>
      <c r="AC100" s="37"/>
      <c r="AD100" s="37"/>
      <c r="AE100" s="39"/>
      <c r="AF100" s="39"/>
      <c r="AG100" s="39">
        <f t="shared" si="88"/>
        <v>0</v>
      </c>
      <c r="AH100" s="39">
        <f t="shared" si="89"/>
        <v>0</v>
      </c>
      <c r="AI100" s="37"/>
      <c r="AJ100" s="37"/>
      <c r="AK100" s="37"/>
      <c r="AL100" s="39"/>
      <c r="AM100" s="39"/>
      <c r="AN100" s="39">
        <f t="shared" si="90"/>
        <v>0</v>
      </c>
      <c r="AO100" s="39">
        <f t="shared" si="91"/>
        <v>0</v>
      </c>
      <c r="AP100" s="79">
        <f t="shared" si="87"/>
        <v>74518</v>
      </c>
      <c r="AQ100" s="123"/>
      <c r="AR100" s="128"/>
      <c r="AS100" s="129"/>
      <c r="AT100" s="129"/>
      <c r="AU100">
        <v>25</v>
      </c>
    </row>
    <row r="101" spans="1:47" x14ac:dyDescent="0.25">
      <c r="A101" s="12">
        <v>44646</v>
      </c>
      <c r="B101" s="13">
        <f t="shared" si="93"/>
        <v>0</v>
      </c>
      <c r="C101" s="13">
        <f t="shared" si="94"/>
        <v>0</v>
      </c>
      <c r="D101" s="13">
        <f t="shared" si="95"/>
        <v>0</v>
      </c>
      <c r="E101" s="13">
        <f t="shared" si="96"/>
        <v>0</v>
      </c>
      <c r="F101" s="13">
        <f t="shared" si="97"/>
        <v>0</v>
      </c>
      <c r="G101" s="13">
        <f t="shared" si="98"/>
        <v>0</v>
      </c>
      <c r="H101" s="13">
        <f t="shared" si="99"/>
        <v>0</v>
      </c>
      <c r="I101" s="13">
        <f t="shared" si="100"/>
        <v>0</v>
      </c>
      <c r="J101" s="13">
        <f t="shared" si="101"/>
        <v>0</v>
      </c>
      <c r="K101" s="13">
        <f t="shared" si="102"/>
        <v>0</v>
      </c>
      <c r="L101" s="13">
        <f t="shared" si="103"/>
        <v>0</v>
      </c>
      <c r="M101" s="3"/>
      <c r="N101" s="3"/>
      <c r="O101" s="3"/>
      <c r="P101" s="3"/>
      <c r="Q101" s="3"/>
      <c r="R101" s="3"/>
      <c r="S101" s="3"/>
      <c r="T101" s="3"/>
      <c r="U101" s="3"/>
      <c r="X101" s="29">
        <f t="shared" si="104"/>
        <v>0</v>
      </c>
      <c r="Z101" s="29">
        <f t="shared" si="92"/>
        <v>0</v>
      </c>
      <c r="AB101" s="37"/>
      <c r="AC101" s="37"/>
      <c r="AD101" s="37"/>
      <c r="AE101" s="39"/>
      <c r="AF101" s="39"/>
      <c r="AG101" s="39">
        <f t="shared" si="88"/>
        <v>0</v>
      </c>
      <c r="AH101" s="39">
        <f t="shared" si="89"/>
        <v>0</v>
      </c>
      <c r="AI101" s="37"/>
      <c r="AJ101" s="37"/>
      <c r="AK101" s="37"/>
      <c r="AL101" s="39"/>
      <c r="AM101" s="39"/>
      <c r="AN101" s="39">
        <f t="shared" si="90"/>
        <v>0</v>
      </c>
      <c r="AO101" s="39">
        <f t="shared" si="91"/>
        <v>0</v>
      </c>
      <c r="AP101" s="79">
        <f t="shared" si="87"/>
        <v>74518</v>
      </c>
      <c r="AQ101" s="123"/>
      <c r="AR101" s="130"/>
      <c r="AS101" s="131"/>
      <c r="AT101" s="131"/>
      <c r="AU101">
        <v>26</v>
      </c>
    </row>
    <row r="102" spans="1:47" x14ac:dyDescent="0.25">
      <c r="A102" s="1">
        <v>44647</v>
      </c>
      <c r="B102" s="13">
        <f t="shared" si="93"/>
        <v>0</v>
      </c>
      <c r="C102" s="13">
        <f t="shared" si="94"/>
        <v>0</v>
      </c>
      <c r="D102" s="13">
        <f t="shared" si="95"/>
        <v>0</v>
      </c>
      <c r="E102" s="13">
        <f t="shared" si="96"/>
        <v>0</v>
      </c>
      <c r="F102" s="13">
        <f t="shared" si="97"/>
        <v>0</v>
      </c>
      <c r="G102" s="13">
        <f t="shared" si="98"/>
        <v>0</v>
      </c>
      <c r="H102" s="13">
        <f t="shared" si="99"/>
        <v>0</v>
      </c>
      <c r="I102" s="13">
        <f t="shared" si="100"/>
        <v>0</v>
      </c>
      <c r="J102" s="13">
        <f t="shared" si="101"/>
        <v>0</v>
      </c>
      <c r="K102" s="13">
        <f t="shared" si="102"/>
        <v>0</v>
      </c>
      <c r="L102" s="13">
        <f t="shared" si="103"/>
        <v>0</v>
      </c>
      <c r="M102" s="3"/>
      <c r="N102" s="3"/>
      <c r="O102" s="3"/>
      <c r="P102" s="3"/>
      <c r="Q102" s="3"/>
      <c r="R102" s="3"/>
      <c r="S102" s="3"/>
      <c r="T102" s="3"/>
      <c r="U102" s="3"/>
      <c r="X102" s="29">
        <f t="shared" si="104"/>
        <v>0</v>
      </c>
      <c r="Z102" s="29">
        <f t="shared" si="92"/>
        <v>0</v>
      </c>
      <c r="AB102" s="37"/>
      <c r="AC102" s="37"/>
      <c r="AD102" s="37"/>
      <c r="AE102" s="39"/>
      <c r="AF102" s="39"/>
      <c r="AG102" s="39">
        <f t="shared" si="88"/>
        <v>0</v>
      </c>
      <c r="AH102" s="39">
        <f t="shared" si="89"/>
        <v>0</v>
      </c>
      <c r="AI102" s="37"/>
      <c r="AJ102" s="37"/>
      <c r="AK102" s="37"/>
      <c r="AL102" s="39"/>
      <c r="AM102" s="39"/>
      <c r="AN102" s="39">
        <f t="shared" si="90"/>
        <v>0</v>
      </c>
      <c r="AO102" s="39">
        <f t="shared" si="91"/>
        <v>0</v>
      </c>
      <c r="AP102" s="79">
        <f t="shared" si="87"/>
        <v>74518</v>
      </c>
      <c r="AQ102" s="123"/>
      <c r="AR102" s="130"/>
      <c r="AS102" s="131"/>
      <c r="AT102" s="131"/>
      <c r="AU102">
        <v>27</v>
      </c>
    </row>
    <row r="103" spans="1:47" x14ac:dyDescent="0.25">
      <c r="A103" s="12">
        <v>44648</v>
      </c>
      <c r="B103" s="13">
        <f t="shared" si="93"/>
        <v>0</v>
      </c>
      <c r="C103" s="13">
        <f t="shared" si="94"/>
        <v>0</v>
      </c>
      <c r="D103" s="13">
        <f t="shared" si="95"/>
        <v>0</v>
      </c>
      <c r="E103" s="13">
        <f t="shared" si="96"/>
        <v>0</v>
      </c>
      <c r="F103" s="13">
        <f t="shared" si="97"/>
        <v>0</v>
      </c>
      <c r="G103" s="13">
        <f t="shared" si="98"/>
        <v>0</v>
      </c>
      <c r="H103" s="13">
        <f t="shared" si="99"/>
        <v>0</v>
      </c>
      <c r="I103" s="13">
        <f t="shared" si="100"/>
        <v>0</v>
      </c>
      <c r="J103" s="13">
        <f t="shared" si="101"/>
        <v>0</v>
      </c>
      <c r="K103" s="13">
        <f t="shared" si="102"/>
        <v>0</v>
      </c>
      <c r="L103" s="13">
        <f t="shared" si="103"/>
        <v>0</v>
      </c>
      <c r="M103" s="3"/>
      <c r="N103" s="3"/>
      <c r="O103" s="3"/>
      <c r="P103" s="3"/>
      <c r="Q103" s="3"/>
      <c r="R103" s="3"/>
      <c r="S103" s="3"/>
      <c r="T103" s="3"/>
      <c r="U103" s="3"/>
      <c r="X103" s="29">
        <f t="shared" si="104"/>
        <v>0</v>
      </c>
      <c r="Z103" s="29">
        <f t="shared" si="92"/>
        <v>0</v>
      </c>
      <c r="AB103" s="37"/>
      <c r="AC103" s="37"/>
      <c r="AD103" s="37"/>
      <c r="AE103" s="39"/>
      <c r="AF103" s="39"/>
      <c r="AG103" s="39">
        <f t="shared" si="88"/>
        <v>0</v>
      </c>
      <c r="AH103" s="39">
        <f t="shared" si="89"/>
        <v>0</v>
      </c>
      <c r="AI103" s="37"/>
      <c r="AJ103" s="37"/>
      <c r="AK103" s="37"/>
      <c r="AL103" s="39"/>
      <c r="AM103" s="39"/>
      <c r="AN103" s="39">
        <f t="shared" si="90"/>
        <v>0</v>
      </c>
      <c r="AO103" s="39">
        <f t="shared" si="91"/>
        <v>0</v>
      </c>
      <c r="AP103" s="79">
        <f t="shared" si="87"/>
        <v>74518</v>
      </c>
      <c r="AQ103" s="123"/>
      <c r="AR103" s="128"/>
      <c r="AS103" s="129"/>
      <c r="AT103" s="129"/>
      <c r="AU103">
        <v>28</v>
      </c>
    </row>
    <row r="104" spans="1:47" x14ac:dyDescent="0.25">
      <c r="A104" s="1">
        <v>44649</v>
      </c>
      <c r="B104" s="13">
        <f t="shared" si="93"/>
        <v>0</v>
      </c>
      <c r="C104" s="13">
        <f t="shared" si="94"/>
        <v>0</v>
      </c>
      <c r="D104" s="13">
        <f t="shared" si="95"/>
        <v>0</v>
      </c>
      <c r="E104" s="13">
        <f t="shared" si="96"/>
        <v>0</v>
      </c>
      <c r="F104" s="13">
        <f t="shared" si="97"/>
        <v>0</v>
      </c>
      <c r="G104" s="13">
        <f t="shared" si="98"/>
        <v>0</v>
      </c>
      <c r="H104" s="13">
        <f t="shared" si="99"/>
        <v>0</v>
      </c>
      <c r="I104" s="13">
        <f t="shared" si="100"/>
        <v>0</v>
      </c>
      <c r="J104" s="13">
        <f t="shared" si="101"/>
        <v>0</v>
      </c>
      <c r="K104" s="13">
        <f t="shared" si="102"/>
        <v>0</v>
      </c>
      <c r="L104" s="13">
        <f t="shared" si="103"/>
        <v>0</v>
      </c>
      <c r="M104" s="3"/>
      <c r="N104" s="3"/>
      <c r="O104" s="3"/>
      <c r="P104" s="3"/>
      <c r="Q104" s="3"/>
      <c r="R104" s="3"/>
      <c r="S104" s="3"/>
      <c r="T104" s="3"/>
      <c r="U104" s="3"/>
      <c r="X104" s="29">
        <f t="shared" si="104"/>
        <v>0</v>
      </c>
      <c r="Z104" s="29">
        <f t="shared" si="92"/>
        <v>0</v>
      </c>
      <c r="AB104" s="37"/>
      <c r="AC104" s="37"/>
      <c r="AD104" s="37"/>
      <c r="AE104" s="39"/>
      <c r="AF104" s="39"/>
      <c r="AG104" s="39">
        <f t="shared" si="88"/>
        <v>0</v>
      </c>
      <c r="AH104" s="39">
        <f t="shared" si="89"/>
        <v>0</v>
      </c>
      <c r="AI104" s="37"/>
      <c r="AJ104" s="37"/>
      <c r="AK104" s="37"/>
      <c r="AL104" s="39"/>
      <c r="AM104" s="39"/>
      <c r="AN104" s="39">
        <f t="shared" si="90"/>
        <v>0</v>
      </c>
      <c r="AO104" s="39">
        <f t="shared" si="91"/>
        <v>0</v>
      </c>
      <c r="AP104" s="79">
        <f t="shared" si="87"/>
        <v>74518</v>
      </c>
      <c r="AQ104" s="123"/>
      <c r="AR104" s="128"/>
      <c r="AS104" s="129"/>
      <c r="AT104" s="129"/>
    </row>
    <row r="105" spans="1:47" x14ac:dyDescent="0.25">
      <c r="A105" s="12">
        <v>44650</v>
      </c>
      <c r="B105" s="13">
        <f t="shared" si="93"/>
        <v>0</v>
      </c>
      <c r="C105" s="13">
        <f t="shared" si="94"/>
        <v>0</v>
      </c>
      <c r="D105" s="13">
        <f t="shared" si="95"/>
        <v>0</v>
      </c>
      <c r="E105" s="13">
        <f t="shared" si="96"/>
        <v>0</v>
      </c>
      <c r="F105" s="13">
        <f t="shared" si="97"/>
        <v>0</v>
      </c>
      <c r="G105" s="13">
        <f t="shared" si="98"/>
        <v>0</v>
      </c>
      <c r="H105" s="13">
        <f t="shared" si="99"/>
        <v>0</v>
      </c>
      <c r="I105" s="13">
        <f t="shared" si="100"/>
        <v>0</v>
      </c>
      <c r="J105" s="13">
        <f t="shared" si="101"/>
        <v>0</v>
      </c>
      <c r="K105" s="13">
        <f t="shared" si="102"/>
        <v>0</v>
      </c>
      <c r="L105" s="13">
        <f t="shared" si="103"/>
        <v>0</v>
      </c>
      <c r="M105" s="3"/>
      <c r="N105" s="3"/>
      <c r="O105" s="3"/>
      <c r="P105" s="3"/>
      <c r="Q105" s="3"/>
      <c r="R105" s="3"/>
      <c r="S105" s="3"/>
      <c r="T105" s="3"/>
      <c r="U105" s="3"/>
      <c r="X105" s="29">
        <f t="shared" si="104"/>
        <v>0</v>
      </c>
      <c r="Z105" s="29">
        <f t="shared" si="92"/>
        <v>0</v>
      </c>
      <c r="AB105" s="37"/>
      <c r="AC105" s="37"/>
      <c r="AD105" s="37"/>
      <c r="AE105" s="39"/>
      <c r="AF105" s="39"/>
      <c r="AG105" s="39">
        <f t="shared" si="88"/>
        <v>0</v>
      </c>
      <c r="AH105" s="39">
        <f t="shared" si="89"/>
        <v>0</v>
      </c>
      <c r="AI105" s="37"/>
      <c r="AJ105" s="37"/>
      <c r="AK105" s="37"/>
      <c r="AL105" s="39"/>
      <c r="AM105" s="39"/>
      <c r="AN105" s="39">
        <f t="shared" si="90"/>
        <v>0</v>
      </c>
      <c r="AO105" s="39">
        <f t="shared" si="91"/>
        <v>0</v>
      </c>
      <c r="AP105" s="79">
        <f t="shared" si="87"/>
        <v>74518</v>
      </c>
      <c r="AQ105" s="123"/>
      <c r="AR105" s="128"/>
      <c r="AS105" s="129"/>
      <c r="AT105" s="129"/>
    </row>
    <row r="106" spans="1:47" ht="15.75" thickBot="1" x14ac:dyDescent="0.3">
      <c r="A106" s="10">
        <v>44651</v>
      </c>
      <c r="B106" s="25">
        <f t="shared" si="93"/>
        <v>0</v>
      </c>
      <c r="C106" s="25">
        <f t="shared" si="94"/>
        <v>0</v>
      </c>
      <c r="D106" s="25">
        <f t="shared" si="95"/>
        <v>0</v>
      </c>
      <c r="E106" s="25">
        <f t="shared" si="96"/>
        <v>0</v>
      </c>
      <c r="F106" s="25">
        <f t="shared" si="97"/>
        <v>0</v>
      </c>
      <c r="G106" s="25">
        <f t="shared" si="98"/>
        <v>0</v>
      </c>
      <c r="H106" s="25">
        <f t="shared" si="99"/>
        <v>0</v>
      </c>
      <c r="I106" s="25">
        <f t="shared" si="100"/>
        <v>0</v>
      </c>
      <c r="J106" s="25">
        <f t="shared" si="101"/>
        <v>0</v>
      </c>
      <c r="K106" s="25">
        <f t="shared" si="102"/>
        <v>0</v>
      </c>
      <c r="L106" s="25">
        <f t="shared" si="103"/>
        <v>0</v>
      </c>
      <c r="M106" s="11"/>
      <c r="N106" s="11"/>
      <c r="O106" s="11"/>
      <c r="P106" s="11"/>
      <c r="Q106" s="11"/>
      <c r="R106" s="11"/>
      <c r="S106" s="11"/>
      <c r="T106" s="11"/>
      <c r="U106" s="11"/>
      <c r="V106" s="4"/>
      <c r="W106" s="4"/>
      <c r="X106" s="87">
        <f t="shared" si="104"/>
        <v>0</v>
      </c>
      <c r="Y106" s="4"/>
      <c r="Z106" s="87">
        <f t="shared" si="92"/>
        <v>0</v>
      </c>
      <c r="AA106" s="4"/>
      <c r="AB106" s="38"/>
      <c r="AC106" s="38"/>
      <c r="AD106" s="38"/>
      <c r="AE106" s="25"/>
      <c r="AF106" s="25"/>
      <c r="AG106" s="25">
        <f t="shared" si="88"/>
        <v>0</v>
      </c>
      <c r="AH106" s="25">
        <f t="shared" si="89"/>
        <v>0</v>
      </c>
      <c r="AI106" s="38"/>
      <c r="AJ106" s="38"/>
      <c r="AK106" s="38"/>
      <c r="AL106" s="25"/>
      <c r="AM106" s="25"/>
      <c r="AN106" s="25">
        <f t="shared" si="90"/>
        <v>0</v>
      </c>
      <c r="AO106" s="25">
        <f t="shared" si="91"/>
        <v>0</v>
      </c>
      <c r="AP106" s="79">
        <f t="shared" si="87"/>
        <v>74518</v>
      </c>
      <c r="AQ106" s="124"/>
      <c r="AR106" s="132"/>
      <c r="AS106" s="133"/>
      <c r="AT106" s="133"/>
    </row>
    <row r="107" spans="1:47" x14ac:dyDescent="0.25">
      <c r="A107" s="12">
        <v>44652</v>
      </c>
      <c r="B107" s="13">
        <f t="shared" si="93"/>
        <v>0</v>
      </c>
      <c r="C107" s="13">
        <f t="shared" si="94"/>
        <v>0</v>
      </c>
      <c r="D107" s="13">
        <f t="shared" si="95"/>
        <v>0</v>
      </c>
      <c r="E107" s="13">
        <f t="shared" si="96"/>
        <v>0</v>
      </c>
      <c r="F107" s="13">
        <f t="shared" si="97"/>
        <v>0</v>
      </c>
      <c r="G107" s="13">
        <f t="shared" si="98"/>
        <v>0</v>
      </c>
      <c r="H107" s="13">
        <f t="shared" si="99"/>
        <v>0</v>
      </c>
      <c r="I107" s="13">
        <f t="shared" si="100"/>
        <v>0</v>
      </c>
      <c r="J107" s="13">
        <f t="shared" si="101"/>
        <v>0</v>
      </c>
      <c r="K107" s="13">
        <f t="shared" si="102"/>
        <v>0</v>
      </c>
      <c r="L107" s="13">
        <f t="shared" si="103"/>
        <v>0</v>
      </c>
      <c r="M107" s="3"/>
      <c r="N107" s="3"/>
      <c r="O107" s="3"/>
      <c r="P107" s="3"/>
      <c r="Q107" s="3"/>
      <c r="R107" s="3"/>
      <c r="S107" s="3"/>
      <c r="T107" s="3"/>
      <c r="U107" s="3"/>
      <c r="X107" s="29">
        <f t="shared" si="104"/>
        <v>0</v>
      </c>
      <c r="Z107" s="29">
        <f t="shared" si="92"/>
        <v>0</v>
      </c>
      <c r="AB107" s="37"/>
      <c r="AC107" s="37"/>
      <c r="AD107" s="37"/>
      <c r="AE107" s="39"/>
      <c r="AF107" s="39"/>
      <c r="AG107" s="39">
        <f t="shared" si="88"/>
        <v>0</v>
      </c>
      <c r="AH107" s="39">
        <f t="shared" si="89"/>
        <v>0</v>
      </c>
      <c r="AI107" s="37"/>
      <c r="AJ107" s="37"/>
      <c r="AK107" s="37"/>
      <c r="AL107" s="39"/>
      <c r="AM107" s="39"/>
      <c r="AN107" s="39">
        <f t="shared" si="90"/>
        <v>0</v>
      </c>
      <c r="AO107" s="39">
        <f t="shared" si="91"/>
        <v>0</v>
      </c>
      <c r="AP107" s="79">
        <f t="shared" si="87"/>
        <v>74518</v>
      </c>
      <c r="AQ107" s="123"/>
      <c r="AR107" s="128"/>
      <c r="AS107" s="129"/>
      <c r="AT107" s="129"/>
    </row>
    <row r="108" spans="1:47" x14ac:dyDescent="0.25">
      <c r="A108" s="1">
        <v>44653</v>
      </c>
      <c r="B108" s="13">
        <f t="shared" si="93"/>
        <v>0</v>
      </c>
      <c r="C108" s="13">
        <f t="shared" si="94"/>
        <v>0</v>
      </c>
      <c r="D108" s="13">
        <f t="shared" si="95"/>
        <v>0</v>
      </c>
      <c r="E108" s="13">
        <f t="shared" si="96"/>
        <v>0</v>
      </c>
      <c r="F108" s="13">
        <f t="shared" si="97"/>
        <v>0</v>
      </c>
      <c r="G108" s="13">
        <f t="shared" si="98"/>
        <v>0</v>
      </c>
      <c r="H108" s="13">
        <f t="shared" si="99"/>
        <v>0</v>
      </c>
      <c r="I108" s="13">
        <f t="shared" si="100"/>
        <v>0</v>
      </c>
      <c r="J108" s="13">
        <f t="shared" si="101"/>
        <v>0</v>
      </c>
      <c r="K108" s="13">
        <f t="shared" si="102"/>
        <v>0</v>
      </c>
      <c r="L108" s="13">
        <f t="shared" si="103"/>
        <v>0</v>
      </c>
      <c r="M108" s="3"/>
      <c r="N108" s="3"/>
      <c r="O108" s="3"/>
      <c r="P108" s="3"/>
      <c r="Q108" s="3"/>
      <c r="R108" s="3"/>
      <c r="S108" s="3"/>
      <c r="T108" s="3"/>
      <c r="U108" s="3"/>
      <c r="X108" s="29">
        <f t="shared" si="104"/>
        <v>0</v>
      </c>
      <c r="Z108" s="29">
        <f t="shared" si="92"/>
        <v>0</v>
      </c>
      <c r="AB108" s="37"/>
      <c r="AC108" s="37"/>
      <c r="AD108" s="37"/>
      <c r="AE108" s="39"/>
      <c r="AF108" s="39"/>
      <c r="AG108" s="39">
        <f t="shared" si="88"/>
        <v>0</v>
      </c>
      <c r="AH108" s="39">
        <f t="shared" si="89"/>
        <v>0</v>
      </c>
      <c r="AI108" s="37"/>
      <c r="AJ108" s="37"/>
      <c r="AK108" s="37"/>
      <c r="AL108" s="39"/>
      <c r="AM108" s="39"/>
      <c r="AN108" s="39">
        <f t="shared" si="90"/>
        <v>0</v>
      </c>
      <c r="AO108" s="39">
        <f t="shared" si="91"/>
        <v>0</v>
      </c>
      <c r="AP108" s="79">
        <f t="shared" si="87"/>
        <v>74518</v>
      </c>
      <c r="AQ108" s="123"/>
      <c r="AR108" s="130"/>
      <c r="AS108" s="131"/>
      <c r="AT108" s="131"/>
    </row>
    <row r="109" spans="1:47" x14ac:dyDescent="0.25">
      <c r="A109" s="12">
        <v>44654</v>
      </c>
      <c r="B109" s="13">
        <f t="shared" si="93"/>
        <v>0</v>
      </c>
      <c r="C109" s="13">
        <f t="shared" si="94"/>
        <v>0</v>
      </c>
      <c r="D109" s="13">
        <f t="shared" si="95"/>
        <v>0</v>
      </c>
      <c r="E109" s="13">
        <f t="shared" si="96"/>
        <v>0</v>
      </c>
      <c r="F109" s="13">
        <f t="shared" si="97"/>
        <v>0</v>
      </c>
      <c r="G109" s="13">
        <f t="shared" si="98"/>
        <v>0</v>
      </c>
      <c r="H109" s="13">
        <f t="shared" si="99"/>
        <v>0</v>
      </c>
      <c r="I109" s="13">
        <f t="shared" si="100"/>
        <v>0</v>
      </c>
      <c r="J109" s="13">
        <f t="shared" si="101"/>
        <v>0</v>
      </c>
      <c r="K109" s="13">
        <f t="shared" si="102"/>
        <v>0</v>
      </c>
      <c r="L109" s="13">
        <f t="shared" si="103"/>
        <v>0</v>
      </c>
      <c r="M109" s="3"/>
      <c r="N109" s="3"/>
      <c r="O109" s="3"/>
      <c r="P109" s="3"/>
      <c r="Q109" s="3"/>
      <c r="R109" s="3"/>
      <c r="S109" s="3"/>
      <c r="T109" s="3"/>
      <c r="U109" s="3"/>
      <c r="X109" s="29">
        <f t="shared" si="104"/>
        <v>0</v>
      </c>
      <c r="Z109" s="29">
        <f t="shared" si="92"/>
        <v>0</v>
      </c>
      <c r="AB109" s="37"/>
      <c r="AC109" s="37"/>
      <c r="AD109" s="37"/>
      <c r="AE109" s="39"/>
      <c r="AF109" s="39"/>
      <c r="AG109" s="39">
        <f t="shared" si="88"/>
        <v>0</v>
      </c>
      <c r="AH109" s="39">
        <f t="shared" si="89"/>
        <v>0</v>
      </c>
      <c r="AI109" s="37"/>
      <c r="AJ109" s="37"/>
      <c r="AK109" s="37"/>
      <c r="AL109" s="39"/>
      <c r="AM109" s="39"/>
      <c r="AN109" s="39">
        <f t="shared" si="90"/>
        <v>0</v>
      </c>
      <c r="AO109" s="39">
        <f t="shared" si="91"/>
        <v>0</v>
      </c>
      <c r="AP109" s="79">
        <f t="shared" si="87"/>
        <v>74518</v>
      </c>
      <c r="AQ109" s="123"/>
      <c r="AR109" s="130"/>
      <c r="AS109" s="131"/>
      <c r="AT109" s="131"/>
    </row>
    <row r="110" spans="1:47" x14ac:dyDescent="0.25">
      <c r="A110" s="12">
        <v>44655</v>
      </c>
      <c r="B110" s="13">
        <f t="shared" si="93"/>
        <v>0</v>
      </c>
      <c r="C110" s="13">
        <f t="shared" si="94"/>
        <v>0</v>
      </c>
      <c r="D110" s="13">
        <f t="shared" si="95"/>
        <v>0</v>
      </c>
      <c r="E110" s="13">
        <f t="shared" si="96"/>
        <v>0</v>
      </c>
      <c r="F110" s="13">
        <f t="shared" si="97"/>
        <v>0</v>
      </c>
      <c r="G110" s="13">
        <f t="shared" si="98"/>
        <v>0</v>
      </c>
      <c r="H110" s="13">
        <f t="shared" si="99"/>
        <v>0</v>
      </c>
      <c r="I110" s="13">
        <f t="shared" si="100"/>
        <v>0</v>
      </c>
      <c r="J110" s="13">
        <f t="shared" si="101"/>
        <v>0</v>
      </c>
      <c r="K110" s="13">
        <f t="shared" si="102"/>
        <v>0</v>
      </c>
      <c r="L110" s="13">
        <f t="shared" si="103"/>
        <v>0</v>
      </c>
      <c r="M110" s="3"/>
      <c r="N110" s="3"/>
      <c r="O110" s="3"/>
      <c r="P110" s="3"/>
      <c r="Q110" s="3"/>
      <c r="R110" s="3"/>
      <c r="S110" s="3"/>
      <c r="T110" s="3"/>
      <c r="U110" s="3"/>
      <c r="X110" s="29">
        <f t="shared" si="104"/>
        <v>0</v>
      </c>
      <c r="Z110" s="29">
        <f t="shared" si="92"/>
        <v>0</v>
      </c>
      <c r="AB110" s="37"/>
      <c r="AC110" s="37"/>
      <c r="AD110" s="37"/>
      <c r="AE110" s="39"/>
      <c r="AF110" s="39"/>
      <c r="AG110" s="39">
        <f t="shared" si="88"/>
        <v>0</v>
      </c>
      <c r="AH110" s="39">
        <f t="shared" si="89"/>
        <v>0</v>
      </c>
      <c r="AI110" s="37"/>
      <c r="AJ110" s="37"/>
      <c r="AK110" s="37"/>
      <c r="AL110" s="39"/>
      <c r="AM110" s="39"/>
      <c r="AN110" s="39">
        <f t="shared" si="90"/>
        <v>0</v>
      </c>
      <c r="AO110" s="39">
        <f t="shared" si="91"/>
        <v>0</v>
      </c>
      <c r="AP110" s="79">
        <f t="shared" si="87"/>
        <v>74518</v>
      </c>
      <c r="AQ110" s="123"/>
      <c r="AR110" s="128"/>
      <c r="AS110" s="129"/>
      <c r="AT110" s="129"/>
    </row>
    <row r="111" spans="1:47" x14ac:dyDescent="0.25">
      <c r="A111" s="1">
        <v>44656</v>
      </c>
      <c r="B111" s="13">
        <f t="shared" si="93"/>
        <v>0</v>
      </c>
      <c r="C111" s="13">
        <f t="shared" si="94"/>
        <v>0</v>
      </c>
      <c r="D111" s="13">
        <f t="shared" si="95"/>
        <v>0</v>
      </c>
      <c r="E111" s="13">
        <f t="shared" si="96"/>
        <v>0</v>
      </c>
      <c r="F111" s="13">
        <f t="shared" si="97"/>
        <v>0</v>
      </c>
      <c r="G111" s="13">
        <f t="shared" si="98"/>
        <v>0</v>
      </c>
      <c r="H111" s="13">
        <f t="shared" si="99"/>
        <v>0</v>
      </c>
      <c r="I111" s="13">
        <f t="shared" si="100"/>
        <v>0</v>
      </c>
      <c r="J111" s="13">
        <f t="shared" si="101"/>
        <v>0</v>
      </c>
      <c r="K111" s="13">
        <f t="shared" si="102"/>
        <v>0</v>
      </c>
      <c r="L111" s="13">
        <f t="shared" si="103"/>
        <v>0</v>
      </c>
      <c r="M111" s="3"/>
      <c r="N111" s="3"/>
      <c r="O111" s="3"/>
      <c r="P111" s="3"/>
      <c r="Q111" s="3"/>
      <c r="R111" s="3"/>
      <c r="S111" s="3"/>
      <c r="T111" s="3"/>
      <c r="U111" s="3"/>
      <c r="X111" s="29">
        <f t="shared" si="104"/>
        <v>0</v>
      </c>
      <c r="Z111" s="29">
        <f t="shared" si="92"/>
        <v>0</v>
      </c>
      <c r="AB111" s="37"/>
      <c r="AC111" s="37"/>
      <c r="AD111" s="37"/>
      <c r="AE111" s="39"/>
      <c r="AF111" s="39"/>
      <c r="AG111" s="39">
        <f t="shared" si="88"/>
        <v>0</v>
      </c>
      <c r="AH111" s="39">
        <f t="shared" si="89"/>
        <v>0</v>
      </c>
      <c r="AI111" s="37"/>
      <c r="AJ111" s="37"/>
      <c r="AK111" s="37"/>
      <c r="AL111" s="39"/>
      <c r="AM111" s="39"/>
      <c r="AN111" s="39">
        <f t="shared" si="90"/>
        <v>0</v>
      </c>
      <c r="AO111" s="39">
        <f t="shared" si="91"/>
        <v>0</v>
      </c>
      <c r="AP111" s="79">
        <f t="shared" si="87"/>
        <v>74518</v>
      </c>
      <c r="AQ111" s="123"/>
      <c r="AR111" s="128"/>
      <c r="AS111" s="129"/>
      <c r="AT111" s="129"/>
    </row>
    <row r="112" spans="1:47" x14ac:dyDescent="0.25">
      <c r="A112" s="12">
        <v>44657</v>
      </c>
      <c r="B112" s="13">
        <f t="shared" si="93"/>
        <v>0</v>
      </c>
      <c r="C112" s="13">
        <f t="shared" si="94"/>
        <v>0</v>
      </c>
      <c r="D112" s="13">
        <f t="shared" si="95"/>
        <v>0</v>
      </c>
      <c r="E112" s="13">
        <f t="shared" si="96"/>
        <v>0</v>
      </c>
      <c r="F112" s="13">
        <f t="shared" si="97"/>
        <v>0</v>
      </c>
      <c r="G112" s="13">
        <f t="shared" si="98"/>
        <v>0</v>
      </c>
      <c r="H112" s="13">
        <f t="shared" si="99"/>
        <v>0</v>
      </c>
      <c r="I112" s="13">
        <f t="shared" si="100"/>
        <v>0</v>
      </c>
      <c r="J112" s="13">
        <f t="shared" si="101"/>
        <v>0</v>
      </c>
      <c r="K112" s="13">
        <f t="shared" si="102"/>
        <v>0</v>
      </c>
      <c r="L112" s="13">
        <f t="shared" si="103"/>
        <v>0</v>
      </c>
      <c r="M112" s="3"/>
      <c r="N112" s="3"/>
      <c r="O112" s="3"/>
      <c r="P112" s="3"/>
      <c r="Q112" s="3"/>
      <c r="R112" s="3"/>
      <c r="S112" s="3"/>
      <c r="T112" s="3"/>
      <c r="U112" s="3"/>
      <c r="X112" s="29">
        <f t="shared" si="104"/>
        <v>0</v>
      </c>
      <c r="Z112" s="29">
        <f t="shared" si="92"/>
        <v>0</v>
      </c>
      <c r="AB112" s="37"/>
      <c r="AC112" s="37"/>
      <c r="AD112" s="37"/>
      <c r="AE112" s="39"/>
      <c r="AF112" s="39"/>
      <c r="AG112" s="39">
        <f t="shared" si="88"/>
        <v>0</v>
      </c>
      <c r="AH112" s="39">
        <f t="shared" si="89"/>
        <v>0</v>
      </c>
      <c r="AI112" s="37"/>
      <c r="AJ112" s="37"/>
      <c r="AK112" s="37"/>
      <c r="AL112" s="39"/>
      <c r="AM112" s="39"/>
      <c r="AN112" s="39">
        <f t="shared" si="90"/>
        <v>0</v>
      </c>
      <c r="AO112" s="39">
        <f t="shared" si="91"/>
        <v>0</v>
      </c>
      <c r="AP112" s="79">
        <f t="shared" si="87"/>
        <v>74518</v>
      </c>
      <c r="AQ112" s="123"/>
      <c r="AR112" s="128"/>
      <c r="AS112" s="129"/>
      <c r="AT112" s="129"/>
    </row>
    <row r="113" spans="1:46" x14ac:dyDescent="0.25">
      <c r="A113" s="1">
        <v>44658</v>
      </c>
      <c r="B113" s="13">
        <f t="shared" si="93"/>
        <v>0</v>
      </c>
      <c r="C113" s="13">
        <f t="shared" si="94"/>
        <v>0</v>
      </c>
      <c r="D113" s="13">
        <f t="shared" si="95"/>
        <v>0</v>
      </c>
      <c r="E113" s="13">
        <f t="shared" si="96"/>
        <v>0</v>
      </c>
      <c r="F113" s="13">
        <f t="shared" si="97"/>
        <v>0</v>
      </c>
      <c r="G113" s="13">
        <f t="shared" si="98"/>
        <v>0</v>
      </c>
      <c r="H113" s="13">
        <f t="shared" si="99"/>
        <v>0</v>
      </c>
      <c r="I113" s="13">
        <f t="shared" si="100"/>
        <v>0</v>
      </c>
      <c r="J113" s="13">
        <f t="shared" si="101"/>
        <v>0</v>
      </c>
      <c r="K113" s="13">
        <f t="shared" si="102"/>
        <v>0</v>
      </c>
      <c r="L113" s="13">
        <f t="shared" si="103"/>
        <v>0</v>
      </c>
      <c r="M113" s="3"/>
      <c r="N113" s="3"/>
      <c r="O113" s="3"/>
      <c r="P113" s="3"/>
      <c r="Q113" s="3"/>
      <c r="R113" s="3"/>
      <c r="S113" s="3"/>
      <c r="T113" s="3"/>
      <c r="U113" s="3"/>
      <c r="X113" s="29">
        <f t="shared" si="104"/>
        <v>0</v>
      </c>
      <c r="Z113" s="29">
        <f t="shared" si="92"/>
        <v>0</v>
      </c>
      <c r="AB113" s="37"/>
      <c r="AC113" s="37"/>
      <c r="AD113" s="37"/>
      <c r="AE113" s="39"/>
      <c r="AF113" s="39"/>
      <c r="AG113" s="39">
        <f t="shared" si="88"/>
        <v>0</v>
      </c>
      <c r="AH113" s="39">
        <f t="shared" si="89"/>
        <v>0</v>
      </c>
      <c r="AI113" s="37"/>
      <c r="AJ113" s="37"/>
      <c r="AK113" s="37"/>
      <c r="AL113" s="39"/>
      <c r="AM113" s="39"/>
      <c r="AN113" s="39">
        <f t="shared" si="90"/>
        <v>0</v>
      </c>
      <c r="AO113" s="39">
        <f t="shared" si="91"/>
        <v>0</v>
      </c>
      <c r="AP113" s="79">
        <f t="shared" ref="AP113:AP176" si="105">AP112</f>
        <v>74518</v>
      </c>
      <c r="AQ113" s="123"/>
      <c r="AR113" s="130"/>
      <c r="AS113" s="131"/>
      <c r="AT113" s="131"/>
    </row>
    <row r="114" spans="1:46" x14ac:dyDescent="0.25">
      <c r="A114" s="12">
        <v>44659</v>
      </c>
      <c r="B114" s="13">
        <f t="shared" si="93"/>
        <v>0</v>
      </c>
      <c r="C114" s="13">
        <f t="shared" si="94"/>
        <v>0</v>
      </c>
      <c r="D114" s="13">
        <f t="shared" si="95"/>
        <v>0</v>
      </c>
      <c r="E114" s="13">
        <f t="shared" si="96"/>
        <v>0</v>
      </c>
      <c r="F114" s="13">
        <f t="shared" si="97"/>
        <v>0</v>
      </c>
      <c r="G114" s="13">
        <f t="shared" si="98"/>
        <v>0</v>
      </c>
      <c r="H114" s="13">
        <f t="shared" si="99"/>
        <v>0</v>
      </c>
      <c r="I114" s="13">
        <f t="shared" si="100"/>
        <v>0</v>
      </c>
      <c r="J114" s="13">
        <f t="shared" si="101"/>
        <v>0</v>
      </c>
      <c r="K114" s="13">
        <f t="shared" si="102"/>
        <v>0</v>
      </c>
      <c r="L114" s="13">
        <f t="shared" si="103"/>
        <v>0</v>
      </c>
      <c r="M114" s="3"/>
      <c r="N114" s="3"/>
      <c r="O114" s="3"/>
      <c r="P114" s="3"/>
      <c r="Q114" s="3"/>
      <c r="R114" s="3"/>
      <c r="S114" s="3"/>
      <c r="T114" s="3"/>
      <c r="U114" s="3"/>
      <c r="X114" s="29">
        <f t="shared" si="104"/>
        <v>0</v>
      </c>
      <c r="Z114" s="29">
        <f t="shared" si="92"/>
        <v>0</v>
      </c>
      <c r="AB114" s="37"/>
      <c r="AC114" s="37"/>
      <c r="AD114" s="37"/>
      <c r="AE114" s="39"/>
      <c r="AF114" s="39"/>
      <c r="AG114" s="39">
        <f t="shared" si="88"/>
        <v>0</v>
      </c>
      <c r="AH114" s="39">
        <f t="shared" si="89"/>
        <v>0</v>
      </c>
      <c r="AI114" s="37"/>
      <c r="AJ114" s="37"/>
      <c r="AK114" s="37"/>
      <c r="AL114" s="39"/>
      <c r="AM114" s="39"/>
      <c r="AN114" s="39">
        <f t="shared" si="90"/>
        <v>0</v>
      </c>
      <c r="AO114" s="39">
        <f t="shared" si="91"/>
        <v>0</v>
      </c>
      <c r="AP114" s="79">
        <f t="shared" si="105"/>
        <v>74518</v>
      </c>
      <c r="AQ114" s="123"/>
      <c r="AR114" s="130"/>
      <c r="AS114" s="131"/>
      <c r="AT114" s="131"/>
    </row>
    <row r="115" spans="1:46" x14ac:dyDescent="0.25">
      <c r="A115" s="1">
        <v>44660</v>
      </c>
      <c r="B115" s="13">
        <f t="shared" si="93"/>
        <v>0</v>
      </c>
      <c r="C115" s="13">
        <f t="shared" si="94"/>
        <v>0</v>
      </c>
      <c r="D115" s="13">
        <f t="shared" si="95"/>
        <v>0</v>
      </c>
      <c r="E115" s="13">
        <f t="shared" si="96"/>
        <v>0</v>
      </c>
      <c r="F115" s="13">
        <f t="shared" si="97"/>
        <v>0</v>
      </c>
      <c r="G115" s="13">
        <f t="shared" si="98"/>
        <v>0</v>
      </c>
      <c r="H115" s="13">
        <f t="shared" si="99"/>
        <v>0</v>
      </c>
      <c r="I115" s="13">
        <f t="shared" si="100"/>
        <v>0</v>
      </c>
      <c r="J115" s="13">
        <f t="shared" si="101"/>
        <v>0</v>
      </c>
      <c r="K115" s="13">
        <f t="shared" si="102"/>
        <v>0</v>
      </c>
      <c r="L115" s="13">
        <f t="shared" si="103"/>
        <v>0</v>
      </c>
      <c r="M115" s="3"/>
      <c r="N115" s="3"/>
      <c r="O115" s="3"/>
      <c r="P115" s="3"/>
      <c r="Q115" s="3"/>
      <c r="R115" s="3"/>
      <c r="S115" s="3"/>
      <c r="T115" s="3"/>
      <c r="U115" s="3"/>
      <c r="X115" s="29">
        <f t="shared" si="104"/>
        <v>0</v>
      </c>
      <c r="Z115" s="29">
        <f t="shared" si="92"/>
        <v>0</v>
      </c>
      <c r="AB115" s="37"/>
      <c r="AC115" s="37"/>
      <c r="AD115" s="37"/>
      <c r="AE115" s="39"/>
      <c r="AF115" s="39"/>
      <c r="AG115" s="39">
        <f t="shared" si="88"/>
        <v>0</v>
      </c>
      <c r="AH115" s="39">
        <f t="shared" si="89"/>
        <v>0</v>
      </c>
      <c r="AI115" s="37"/>
      <c r="AJ115" s="37"/>
      <c r="AK115" s="37"/>
      <c r="AL115" s="39"/>
      <c r="AM115" s="39"/>
      <c r="AN115" s="39">
        <f t="shared" si="90"/>
        <v>0</v>
      </c>
      <c r="AO115" s="39">
        <f t="shared" si="91"/>
        <v>0</v>
      </c>
      <c r="AP115" s="79">
        <f t="shared" si="105"/>
        <v>74518</v>
      </c>
      <c r="AQ115" s="123"/>
      <c r="AR115" s="128"/>
      <c r="AS115" s="129"/>
      <c r="AT115" s="129"/>
    </row>
    <row r="116" spans="1:46" x14ac:dyDescent="0.25">
      <c r="A116" s="12">
        <v>44661</v>
      </c>
      <c r="B116" s="13">
        <f t="shared" si="93"/>
        <v>0</v>
      </c>
      <c r="C116" s="13">
        <f t="shared" si="94"/>
        <v>0</v>
      </c>
      <c r="D116" s="13">
        <f t="shared" si="95"/>
        <v>0</v>
      </c>
      <c r="E116" s="13">
        <f t="shared" si="96"/>
        <v>0</v>
      </c>
      <c r="F116" s="13">
        <f t="shared" si="97"/>
        <v>0</v>
      </c>
      <c r="G116" s="13">
        <f t="shared" si="98"/>
        <v>0</v>
      </c>
      <c r="H116" s="13">
        <f t="shared" si="99"/>
        <v>0</v>
      </c>
      <c r="I116" s="13">
        <f t="shared" si="100"/>
        <v>0</v>
      </c>
      <c r="J116" s="13">
        <f t="shared" si="101"/>
        <v>0</v>
      </c>
      <c r="K116" s="13">
        <f t="shared" si="102"/>
        <v>0</v>
      </c>
      <c r="L116" s="13">
        <f t="shared" si="103"/>
        <v>0</v>
      </c>
      <c r="M116" s="3"/>
      <c r="N116" s="3"/>
      <c r="O116" s="3"/>
      <c r="P116" s="3"/>
      <c r="Q116" s="3"/>
      <c r="R116" s="3"/>
      <c r="S116" s="3"/>
      <c r="T116" s="3"/>
      <c r="U116" s="3"/>
      <c r="X116" s="29">
        <f t="shared" si="104"/>
        <v>0</v>
      </c>
      <c r="Z116" s="29">
        <f t="shared" si="92"/>
        <v>0</v>
      </c>
      <c r="AB116" s="37"/>
      <c r="AC116" s="37"/>
      <c r="AD116" s="37"/>
      <c r="AE116" s="39"/>
      <c r="AF116" s="39"/>
      <c r="AG116" s="39">
        <f t="shared" si="88"/>
        <v>0</v>
      </c>
      <c r="AH116" s="39">
        <f t="shared" si="89"/>
        <v>0</v>
      </c>
      <c r="AI116" s="37"/>
      <c r="AJ116" s="37"/>
      <c r="AK116" s="37"/>
      <c r="AL116" s="39"/>
      <c r="AM116" s="39"/>
      <c r="AN116" s="39">
        <f t="shared" si="90"/>
        <v>0</v>
      </c>
      <c r="AO116" s="39">
        <f t="shared" si="91"/>
        <v>0</v>
      </c>
      <c r="AP116" s="79">
        <f t="shared" si="105"/>
        <v>74518</v>
      </c>
      <c r="AQ116" s="123"/>
      <c r="AR116" s="128"/>
      <c r="AS116" s="129"/>
      <c r="AT116" s="129"/>
    </row>
    <row r="117" spans="1:46" x14ac:dyDescent="0.25">
      <c r="A117" s="1">
        <v>44662</v>
      </c>
      <c r="B117" s="13">
        <f t="shared" si="93"/>
        <v>0</v>
      </c>
      <c r="C117" s="13">
        <f t="shared" si="94"/>
        <v>0</v>
      </c>
      <c r="D117" s="13">
        <f t="shared" si="95"/>
        <v>0</v>
      </c>
      <c r="E117" s="13">
        <f t="shared" si="96"/>
        <v>0</v>
      </c>
      <c r="F117" s="13">
        <f t="shared" si="97"/>
        <v>0</v>
      </c>
      <c r="G117" s="13">
        <f t="shared" si="98"/>
        <v>0</v>
      </c>
      <c r="H117" s="13">
        <f t="shared" si="99"/>
        <v>0</v>
      </c>
      <c r="I117" s="13">
        <f t="shared" si="100"/>
        <v>0</v>
      </c>
      <c r="J117" s="13">
        <f t="shared" si="101"/>
        <v>0</v>
      </c>
      <c r="K117" s="13">
        <f t="shared" si="102"/>
        <v>0</v>
      </c>
      <c r="L117" s="13">
        <f t="shared" si="103"/>
        <v>0</v>
      </c>
      <c r="M117" s="3"/>
      <c r="N117" s="3"/>
      <c r="O117" s="3"/>
      <c r="P117" s="3"/>
      <c r="Q117" s="3"/>
      <c r="R117" s="3"/>
      <c r="S117" s="3"/>
      <c r="T117" s="3"/>
      <c r="U117" s="3"/>
      <c r="X117" s="29">
        <f t="shared" si="104"/>
        <v>0</v>
      </c>
      <c r="Z117" s="29">
        <f t="shared" si="92"/>
        <v>0</v>
      </c>
      <c r="AB117" s="37"/>
      <c r="AC117" s="37"/>
      <c r="AD117" s="37"/>
      <c r="AE117" s="39"/>
      <c r="AF117" s="39"/>
      <c r="AG117" s="39">
        <f t="shared" si="88"/>
        <v>0</v>
      </c>
      <c r="AH117" s="39">
        <f t="shared" si="89"/>
        <v>0</v>
      </c>
      <c r="AI117" s="37"/>
      <c r="AJ117" s="37"/>
      <c r="AK117" s="37"/>
      <c r="AL117" s="39"/>
      <c r="AM117" s="39"/>
      <c r="AN117" s="39">
        <f t="shared" si="90"/>
        <v>0</v>
      </c>
      <c r="AO117" s="39">
        <f t="shared" si="91"/>
        <v>0</v>
      </c>
      <c r="AP117" s="79">
        <f t="shared" si="105"/>
        <v>74518</v>
      </c>
      <c r="AQ117" s="123"/>
      <c r="AR117" s="128"/>
      <c r="AS117" s="129"/>
      <c r="AT117" s="129"/>
    </row>
    <row r="118" spans="1:46" x14ac:dyDescent="0.25">
      <c r="A118" s="12">
        <v>44663</v>
      </c>
      <c r="B118" s="13">
        <f t="shared" si="93"/>
        <v>0</v>
      </c>
      <c r="C118" s="13">
        <f t="shared" si="94"/>
        <v>0</v>
      </c>
      <c r="D118" s="13">
        <f t="shared" si="95"/>
        <v>0</v>
      </c>
      <c r="E118" s="13">
        <f t="shared" si="96"/>
        <v>0</v>
      </c>
      <c r="F118" s="13">
        <f t="shared" si="97"/>
        <v>0</v>
      </c>
      <c r="G118" s="13">
        <f t="shared" si="98"/>
        <v>0</v>
      </c>
      <c r="H118" s="13">
        <f t="shared" si="99"/>
        <v>0</v>
      </c>
      <c r="I118" s="13">
        <f t="shared" si="100"/>
        <v>0</v>
      </c>
      <c r="J118" s="13">
        <f t="shared" si="101"/>
        <v>0</v>
      </c>
      <c r="K118" s="13">
        <f t="shared" si="102"/>
        <v>0</v>
      </c>
      <c r="L118" s="13">
        <f t="shared" si="103"/>
        <v>0</v>
      </c>
      <c r="M118" s="3"/>
      <c r="N118" s="3"/>
      <c r="O118" s="3"/>
      <c r="P118" s="3"/>
      <c r="Q118" s="3"/>
      <c r="R118" s="3"/>
      <c r="S118" s="3"/>
      <c r="T118" s="3"/>
      <c r="U118" s="3"/>
      <c r="X118" s="29">
        <f t="shared" si="104"/>
        <v>0</v>
      </c>
      <c r="Z118" s="29">
        <f t="shared" si="92"/>
        <v>0</v>
      </c>
      <c r="AB118" s="37"/>
      <c r="AC118" s="37"/>
      <c r="AD118" s="37"/>
      <c r="AE118" s="39"/>
      <c r="AF118" s="39"/>
      <c r="AG118" s="39">
        <f t="shared" si="88"/>
        <v>0</v>
      </c>
      <c r="AH118" s="39">
        <f t="shared" si="89"/>
        <v>0</v>
      </c>
      <c r="AI118" s="37"/>
      <c r="AJ118" s="37"/>
      <c r="AK118" s="37"/>
      <c r="AL118" s="39"/>
      <c r="AM118" s="39"/>
      <c r="AN118" s="39">
        <f t="shared" si="90"/>
        <v>0</v>
      </c>
      <c r="AO118" s="39">
        <f t="shared" si="91"/>
        <v>0</v>
      </c>
      <c r="AP118" s="79">
        <f t="shared" si="105"/>
        <v>74518</v>
      </c>
      <c r="AQ118" s="123"/>
      <c r="AR118" s="128"/>
      <c r="AS118" s="129"/>
      <c r="AT118" s="129"/>
    </row>
    <row r="119" spans="1:46" x14ac:dyDescent="0.25">
      <c r="A119" s="1">
        <v>44664</v>
      </c>
      <c r="B119" s="13">
        <f t="shared" si="93"/>
        <v>0</v>
      </c>
      <c r="C119" s="13">
        <f t="shared" si="94"/>
        <v>0</v>
      </c>
      <c r="D119" s="13">
        <f t="shared" si="95"/>
        <v>0</v>
      </c>
      <c r="E119" s="13">
        <f t="shared" si="96"/>
        <v>0</v>
      </c>
      <c r="F119" s="13">
        <f t="shared" si="97"/>
        <v>0</v>
      </c>
      <c r="G119" s="13">
        <f t="shared" si="98"/>
        <v>0</v>
      </c>
      <c r="H119" s="13">
        <f t="shared" si="99"/>
        <v>0</v>
      </c>
      <c r="I119" s="13">
        <f t="shared" si="100"/>
        <v>0</v>
      </c>
      <c r="J119" s="13">
        <f t="shared" si="101"/>
        <v>0</v>
      </c>
      <c r="K119" s="13">
        <f t="shared" si="102"/>
        <v>0</v>
      </c>
      <c r="L119" s="13">
        <f t="shared" si="103"/>
        <v>0</v>
      </c>
      <c r="M119" s="3"/>
      <c r="N119" s="3"/>
      <c r="O119" s="3"/>
      <c r="P119" s="3"/>
      <c r="Q119" s="3"/>
      <c r="R119" s="3"/>
      <c r="S119" s="3"/>
      <c r="T119" s="3"/>
      <c r="U119" s="3"/>
      <c r="X119" s="29">
        <f t="shared" si="104"/>
        <v>0</v>
      </c>
      <c r="Z119" s="29">
        <f t="shared" si="92"/>
        <v>0</v>
      </c>
      <c r="AB119" s="37"/>
      <c r="AC119" s="37"/>
      <c r="AD119" s="37"/>
      <c r="AE119" s="39"/>
      <c r="AF119" s="39"/>
      <c r="AG119" s="39">
        <f t="shared" si="88"/>
        <v>0</v>
      </c>
      <c r="AH119" s="39">
        <f t="shared" si="89"/>
        <v>0</v>
      </c>
      <c r="AI119" s="37"/>
      <c r="AJ119" s="37"/>
      <c r="AK119" s="37"/>
      <c r="AL119" s="39"/>
      <c r="AM119" s="39"/>
      <c r="AN119" s="39">
        <f t="shared" si="90"/>
        <v>0</v>
      </c>
      <c r="AO119" s="39">
        <f t="shared" si="91"/>
        <v>0</v>
      </c>
      <c r="AP119" s="79">
        <f t="shared" si="105"/>
        <v>74518</v>
      </c>
      <c r="AQ119" s="123"/>
      <c r="AR119" s="128"/>
      <c r="AS119" s="129"/>
      <c r="AT119" s="129"/>
    </row>
    <row r="120" spans="1:46" x14ac:dyDescent="0.25">
      <c r="A120" s="12">
        <v>44665</v>
      </c>
      <c r="B120" s="13">
        <f t="shared" si="93"/>
        <v>0</v>
      </c>
      <c r="C120" s="13">
        <f t="shared" si="94"/>
        <v>0</v>
      </c>
      <c r="D120" s="13">
        <f t="shared" si="95"/>
        <v>0</v>
      </c>
      <c r="E120" s="13">
        <f t="shared" si="96"/>
        <v>0</v>
      </c>
      <c r="F120" s="13">
        <f t="shared" si="97"/>
        <v>0</v>
      </c>
      <c r="G120" s="13">
        <f t="shared" si="98"/>
        <v>0</v>
      </c>
      <c r="H120" s="13">
        <f t="shared" si="99"/>
        <v>0</v>
      </c>
      <c r="I120" s="13">
        <f t="shared" si="100"/>
        <v>0</v>
      </c>
      <c r="J120" s="13">
        <f t="shared" si="101"/>
        <v>0</v>
      </c>
      <c r="K120" s="13">
        <f t="shared" si="102"/>
        <v>0</v>
      </c>
      <c r="L120" s="13">
        <f t="shared" si="103"/>
        <v>0</v>
      </c>
      <c r="M120" s="3"/>
      <c r="N120" s="3"/>
      <c r="O120" s="3"/>
      <c r="P120" s="3"/>
      <c r="Q120" s="3"/>
      <c r="R120" s="3"/>
      <c r="S120" s="3"/>
      <c r="T120" s="3"/>
      <c r="U120" s="3"/>
      <c r="X120" s="29">
        <f t="shared" si="104"/>
        <v>0</v>
      </c>
      <c r="Z120" s="29">
        <f t="shared" si="92"/>
        <v>0</v>
      </c>
      <c r="AB120" s="37"/>
      <c r="AC120" s="37"/>
      <c r="AD120" s="37"/>
      <c r="AE120" s="39"/>
      <c r="AF120" s="39"/>
      <c r="AG120" s="39">
        <f t="shared" si="88"/>
        <v>0</v>
      </c>
      <c r="AH120" s="39">
        <f t="shared" si="89"/>
        <v>0</v>
      </c>
      <c r="AI120" s="37"/>
      <c r="AJ120" s="37"/>
      <c r="AK120" s="37"/>
      <c r="AL120" s="39"/>
      <c r="AM120" s="39"/>
      <c r="AN120" s="39">
        <f t="shared" si="90"/>
        <v>0</v>
      </c>
      <c r="AO120" s="39">
        <f t="shared" si="91"/>
        <v>0</v>
      </c>
      <c r="AP120" s="79">
        <f t="shared" si="105"/>
        <v>74518</v>
      </c>
      <c r="AQ120" s="123"/>
      <c r="AR120" s="130"/>
      <c r="AS120" s="131"/>
      <c r="AT120" s="131"/>
    </row>
    <row r="121" spans="1:46" x14ac:dyDescent="0.25">
      <c r="A121" s="1">
        <v>44666</v>
      </c>
      <c r="B121" s="13">
        <f t="shared" si="93"/>
        <v>0</v>
      </c>
      <c r="C121" s="13">
        <f t="shared" si="94"/>
        <v>0</v>
      </c>
      <c r="D121" s="13">
        <f t="shared" si="95"/>
        <v>0</v>
      </c>
      <c r="E121" s="13">
        <f t="shared" si="96"/>
        <v>0</v>
      </c>
      <c r="F121" s="13">
        <f t="shared" si="97"/>
        <v>0</v>
      </c>
      <c r="G121" s="13">
        <f t="shared" si="98"/>
        <v>0</v>
      </c>
      <c r="H121" s="13">
        <f t="shared" si="99"/>
        <v>0</v>
      </c>
      <c r="I121" s="13">
        <f t="shared" si="100"/>
        <v>0</v>
      </c>
      <c r="J121" s="13">
        <f t="shared" si="101"/>
        <v>0</v>
      </c>
      <c r="K121" s="13">
        <f t="shared" si="102"/>
        <v>0</v>
      </c>
      <c r="L121" s="13">
        <f t="shared" si="103"/>
        <v>0</v>
      </c>
      <c r="M121" s="3"/>
      <c r="N121" s="3"/>
      <c r="O121" s="3"/>
      <c r="P121" s="3"/>
      <c r="Q121" s="3"/>
      <c r="R121" s="3"/>
      <c r="S121" s="3"/>
      <c r="T121" s="3"/>
      <c r="U121" s="3"/>
      <c r="X121" s="29">
        <f t="shared" si="104"/>
        <v>0</v>
      </c>
      <c r="Z121" s="29">
        <f t="shared" si="92"/>
        <v>0</v>
      </c>
      <c r="AB121" s="37"/>
      <c r="AC121" s="37"/>
      <c r="AD121" s="37"/>
      <c r="AE121" s="39"/>
      <c r="AF121" s="39"/>
      <c r="AG121" s="39">
        <f t="shared" si="88"/>
        <v>0</v>
      </c>
      <c r="AH121" s="39">
        <f t="shared" si="89"/>
        <v>0</v>
      </c>
      <c r="AI121" s="37"/>
      <c r="AJ121" s="37"/>
      <c r="AK121" s="37"/>
      <c r="AL121" s="39"/>
      <c r="AM121" s="39"/>
      <c r="AN121" s="39">
        <f t="shared" si="90"/>
        <v>0</v>
      </c>
      <c r="AO121" s="39">
        <f t="shared" si="91"/>
        <v>0</v>
      </c>
      <c r="AP121" s="79">
        <f t="shared" si="105"/>
        <v>74518</v>
      </c>
      <c r="AQ121" s="123"/>
      <c r="AR121" s="130"/>
      <c r="AS121" s="131"/>
      <c r="AT121" s="131"/>
    </row>
    <row r="122" spans="1:46" x14ac:dyDescent="0.25">
      <c r="A122" s="12">
        <v>44667</v>
      </c>
      <c r="B122" s="13">
        <f t="shared" si="93"/>
        <v>0</v>
      </c>
      <c r="C122" s="13">
        <f t="shared" si="94"/>
        <v>0</v>
      </c>
      <c r="D122" s="13">
        <f t="shared" si="95"/>
        <v>0</v>
      </c>
      <c r="E122" s="13">
        <f t="shared" si="96"/>
        <v>0</v>
      </c>
      <c r="F122" s="13">
        <f t="shared" si="97"/>
        <v>0</v>
      </c>
      <c r="G122" s="13">
        <f t="shared" si="98"/>
        <v>0</v>
      </c>
      <c r="H122" s="13">
        <f t="shared" si="99"/>
        <v>0</v>
      </c>
      <c r="I122" s="13">
        <f t="shared" si="100"/>
        <v>0</v>
      </c>
      <c r="J122" s="13">
        <f t="shared" si="101"/>
        <v>0</v>
      </c>
      <c r="K122" s="13">
        <f t="shared" si="102"/>
        <v>0</v>
      </c>
      <c r="L122" s="13">
        <f t="shared" si="103"/>
        <v>0</v>
      </c>
      <c r="M122" s="3"/>
      <c r="N122" s="3"/>
      <c r="O122" s="3"/>
      <c r="P122" s="3"/>
      <c r="Q122" s="3"/>
      <c r="R122" s="3"/>
      <c r="S122" s="3"/>
      <c r="T122" s="3"/>
      <c r="U122" s="3"/>
      <c r="X122" s="29">
        <f t="shared" si="104"/>
        <v>0</v>
      </c>
      <c r="Z122" s="29">
        <f t="shared" si="92"/>
        <v>0</v>
      </c>
      <c r="AB122" s="37"/>
      <c r="AC122" s="37"/>
      <c r="AD122" s="37"/>
      <c r="AE122" s="39"/>
      <c r="AF122" s="39"/>
      <c r="AG122" s="39">
        <f t="shared" si="88"/>
        <v>0</v>
      </c>
      <c r="AH122" s="39">
        <f t="shared" si="89"/>
        <v>0</v>
      </c>
      <c r="AI122" s="37"/>
      <c r="AJ122" s="37"/>
      <c r="AK122" s="37"/>
      <c r="AL122" s="39"/>
      <c r="AM122" s="39"/>
      <c r="AN122" s="39">
        <f t="shared" si="90"/>
        <v>0</v>
      </c>
      <c r="AO122" s="39">
        <f t="shared" si="91"/>
        <v>0</v>
      </c>
      <c r="AP122" s="79">
        <f t="shared" si="105"/>
        <v>74518</v>
      </c>
      <c r="AQ122" s="123"/>
      <c r="AR122" s="128"/>
      <c r="AS122" s="129"/>
      <c r="AT122" s="129"/>
    </row>
    <row r="123" spans="1:46" x14ac:dyDescent="0.25">
      <c r="A123" s="1">
        <v>44668</v>
      </c>
      <c r="B123" s="13">
        <f t="shared" si="93"/>
        <v>0</v>
      </c>
      <c r="C123" s="13">
        <f t="shared" si="94"/>
        <v>0</v>
      </c>
      <c r="D123" s="13">
        <f t="shared" si="95"/>
        <v>0</v>
      </c>
      <c r="E123" s="13">
        <f t="shared" si="96"/>
        <v>0</v>
      </c>
      <c r="F123" s="13">
        <f t="shared" si="97"/>
        <v>0</v>
      </c>
      <c r="G123" s="13">
        <f t="shared" si="98"/>
        <v>0</v>
      </c>
      <c r="H123" s="13">
        <f t="shared" si="99"/>
        <v>0</v>
      </c>
      <c r="I123" s="13">
        <f t="shared" si="100"/>
        <v>0</v>
      </c>
      <c r="J123" s="13">
        <f t="shared" si="101"/>
        <v>0</v>
      </c>
      <c r="K123" s="13">
        <f t="shared" si="102"/>
        <v>0</v>
      </c>
      <c r="L123" s="13">
        <f t="shared" si="103"/>
        <v>0</v>
      </c>
      <c r="M123" s="3"/>
      <c r="N123" s="3"/>
      <c r="O123" s="3"/>
      <c r="P123" s="3"/>
      <c r="Q123" s="3"/>
      <c r="R123" s="3"/>
      <c r="S123" s="3"/>
      <c r="T123" s="3"/>
      <c r="U123" s="3"/>
      <c r="X123" s="29">
        <f t="shared" si="104"/>
        <v>0</v>
      </c>
      <c r="Z123" s="29">
        <f t="shared" si="92"/>
        <v>0</v>
      </c>
      <c r="AB123" s="37"/>
      <c r="AC123" s="37"/>
      <c r="AD123" s="37"/>
      <c r="AE123" s="39"/>
      <c r="AF123" s="39"/>
      <c r="AG123" s="39">
        <f t="shared" si="88"/>
        <v>0</v>
      </c>
      <c r="AH123" s="39">
        <f t="shared" si="89"/>
        <v>0</v>
      </c>
      <c r="AI123" s="37"/>
      <c r="AJ123" s="37"/>
      <c r="AK123" s="37"/>
      <c r="AL123" s="39"/>
      <c r="AM123" s="39"/>
      <c r="AN123" s="39">
        <f t="shared" si="90"/>
        <v>0</v>
      </c>
      <c r="AO123" s="39">
        <f t="shared" si="91"/>
        <v>0</v>
      </c>
      <c r="AP123" s="79">
        <f t="shared" si="105"/>
        <v>74518</v>
      </c>
      <c r="AQ123" s="123"/>
      <c r="AR123" s="128"/>
      <c r="AS123" s="129"/>
      <c r="AT123" s="129"/>
    </row>
    <row r="124" spans="1:46" x14ac:dyDescent="0.25">
      <c r="A124" s="12">
        <v>44669</v>
      </c>
      <c r="B124" s="13">
        <f t="shared" si="93"/>
        <v>0</v>
      </c>
      <c r="C124" s="13">
        <f t="shared" si="94"/>
        <v>0</v>
      </c>
      <c r="D124" s="13">
        <f t="shared" si="95"/>
        <v>0</v>
      </c>
      <c r="E124" s="13">
        <f t="shared" si="96"/>
        <v>0</v>
      </c>
      <c r="F124" s="13">
        <f t="shared" si="97"/>
        <v>0</v>
      </c>
      <c r="G124" s="13">
        <f t="shared" si="98"/>
        <v>0</v>
      </c>
      <c r="H124" s="13">
        <f t="shared" si="99"/>
        <v>0</v>
      </c>
      <c r="I124" s="13">
        <f t="shared" si="100"/>
        <v>0</v>
      </c>
      <c r="J124" s="13">
        <f t="shared" si="101"/>
        <v>0</v>
      </c>
      <c r="K124" s="13">
        <f t="shared" si="102"/>
        <v>0</v>
      </c>
      <c r="L124" s="13">
        <f t="shared" si="103"/>
        <v>0</v>
      </c>
      <c r="M124" s="3"/>
      <c r="N124" s="3"/>
      <c r="O124" s="3"/>
      <c r="P124" s="3"/>
      <c r="Q124" s="3"/>
      <c r="R124" s="3"/>
      <c r="S124" s="3"/>
      <c r="T124" s="3"/>
      <c r="U124" s="3"/>
      <c r="X124" s="29">
        <f t="shared" si="104"/>
        <v>0</v>
      </c>
      <c r="Z124" s="29">
        <f t="shared" si="92"/>
        <v>0</v>
      </c>
      <c r="AB124" s="37"/>
      <c r="AC124" s="37"/>
      <c r="AD124" s="37"/>
      <c r="AE124" s="39"/>
      <c r="AF124" s="39"/>
      <c r="AG124" s="39">
        <f t="shared" si="88"/>
        <v>0</v>
      </c>
      <c r="AH124" s="39">
        <f t="shared" si="89"/>
        <v>0</v>
      </c>
      <c r="AI124" s="37"/>
      <c r="AJ124" s="37"/>
      <c r="AK124" s="37"/>
      <c r="AL124" s="39"/>
      <c r="AM124" s="39"/>
      <c r="AN124" s="39">
        <f t="shared" si="90"/>
        <v>0</v>
      </c>
      <c r="AO124" s="39">
        <f t="shared" si="91"/>
        <v>0</v>
      </c>
      <c r="AP124" s="79">
        <f t="shared" si="105"/>
        <v>74518</v>
      </c>
      <c r="AQ124" s="123"/>
      <c r="AR124" s="128"/>
      <c r="AS124" s="129"/>
      <c r="AT124" s="129"/>
    </row>
    <row r="125" spans="1:46" x14ac:dyDescent="0.25">
      <c r="A125" s="1">
        <v>44670</v>
      </c>
      <c r="B125" s="13">
        <f t="shared" si="93"/>
        <v>0</v>
      </c>
      <c r="C125" s="13">
        <f t="shared" si="94"/>
        <v>0</v>
      </c>
      <c r="D125" s="13">
        <f t="shared" si="95"/>
        <v>0</v>
      </c>
      <c r="E125" s="13">
        <f t="shared" si="96"/>
        <v>0</v>
      </c>
      <c r="F125" s="13">
        <f t="shared" si="97"/>
        <v>0</v>
      </c>
      <c r="G125" s="13">
        <f t="shared" si="98"/>
        <v>0</v>
      </c>
      <c r="H125" s="13">
        <f t="shared" si="99"/>
        <v>0</v>
      </c>
      <c r="I125" s="13">
        <f t="shared" si="100"/>
        <v>0</v>
      </c>
      <c r="J125" s="13">
        <f t="shared" si="101"/>
        <v>0</v>
      </c>
      <c r="K125" s="13">
        <f t="shared" si="102"/>
        <v>0</v>
      </c>
      <c r="L125" s="13">
        <f t="shared" si="103"/>
        <v>0</v>
      </c>
      <c r="M125" s="3"/>
      <c r="N125" s="3"/>
      <c r="O125" s="3"/>
      <c r="P125" s="3"/>
      <c r="Q125" s="3"/>
      <c r="R125" s="3"/>
      <c r="S125" s="3"/>
      <c r="T125" s="3"/>
      <c r="U125" s="3"/>
      <c r="X125" s="29">
        <f t="shared" si="104"/>
        <v>0</v>
      </c>
      <c r="Z125" s="29">
        <f t="shared" si="92"/>
        <v>0</v>
      </c>
      <c r="AB125" s="37"/>
      <c r="AC125" s="37"/>
      <c r="AD125" s="37"/>
      <c r="AE125" s="39"/>
      <c r="AF125" s="39"/>
      <c r="AG125" s="39">
        <f t="shared" si="88"/>
        <v>0</v>
      </c>
      <c r="AH125" s="39">
        <f t="shared" si="89"/>
        <v>0</v>
      </c>
      <c r="AI125" s="37"/>
      <c r="AJ125" s="37"/>
      <c r="AK125" s="37"/>
      <c r="AL125" s="39"/>
      <c r="AM125" s="39"/>
      <c r="AN125" s="39">
        <f t="shared" si="90"/>
        <v>0</v>
      </c>
      <c r="AO125" s="39">
        <f t="shared" si="91"/>
        <v>0</v>
      </c>
      <c r="AP125" s="79">
        <f t="shared" si="105"/>
        <v>74518</v>
      </c>
      <c r="AQ125" s="123"/>
      <c r="AR125" s="128"/>
      <c r="AS125" s="129"/>
      <c r="AT125" s="129"/>
    </row>
    <row r="126" spans="1:46" x14ac:dyDescent="0.25">
      <c r="A126" s="12">
        <v>44671</v>
      </c>
      <c r="B126" s="13">
        <f t="shared" si="93"/>
        <v>0</v>
      </c>
      <c r="C126" s="13">
        <f t="shared" si="94"/>
        <v>0</v>
      </c>
      <c r="D126" s="13">
        <f t="shared" si="95"/>
        <v>0</v>
      </c>
      <c r="E126" s="13">
        <f t="shared" si="96"/>
        <v>0</v>
      </c>
      <c r="F126" s="13">
        <f t="shared" si="97"/>
        <v>0</v>
      </c>
      <c r="G126" s="13">
        <f t="shared" si="98"/>
        <v>0</v>
      </c>
      <c r="H126" s="13">
        <f t="shared" si="99"/>
        <v>0</v>
      </c>
      <c r="I126" s="13">
        <f t="shared" si="100"/>
        <v>0</v>
      </c>
      <c r="J126" s="13">
        <f t="shared" si="101"/>
        <v>0</v>
      </c>
      <c r="K126" s="13">
        <f t="shared" si="102"/>
        <v>0</v>
      </c>
      <c r="L126" s="13">
        <f t="shared" si="103"/>
        <v>0</v>
      </c>
      <c r="M126" s="3"/>
      <c r="N126" s="3"/>
      <c r="O126" s="3"/>
      <c r="P126" s="3"/>
      <c r="Q126" s="3"/>
      <c r="R126" s="3"/>
      <c r="S126" s="3"/>
      <c r="T126" s="3"/>
      <c r="U126" s="3"/>
      <c r="X126" s="29">
        <f t="shared" si="104"/>
        <v>0</v>
      </c>
      <c r="Z126" s="29">
        <f t="shared" si="92"/>
        <v>0</v>
      </c>
      <c r="AB126" s="37"/>
      <c r="AC126" s="37"/>
      <c r="AD126" s="37"/>
      <c r="AE126" s="39"/>
      <c r="AF126" s="39"/>
      <c r="AG126" s="39">
        <f t="shared" si="88"/>
        <v>0</v>
      </c>
      <c r="AH126" s="39">
        <f t="shared" si="89"/>
        <v>0</v>
      </c>
      <c r="AI126" s="37"/>
      <c r="AJ126" s="37"/>
      <c r="AK126" s="37"/>
      <c r="AL126" s="39"/>
      <c r="AM126" s="39"/>
      <c r="AN126" s="39">
        <f t="shared" si="90"/>
        <v>0</v>
      </c>
      <c r="AO126" s="39">
        <f t="shared" si="91"/>
        <v>0</v>
      </c>
      <c r="AP126" s="79">
        <f t="shared" si="105"/>
        <v>74518</v>
      </c>
      <c r="AQ126" s="123"/>
      <c r="AR126" s="128"/>
      <c r="AS126" s="129"/>
      <c r="AT126" s="129"/>
    </row>
    <row r="127" spans="1:46" x14ac:dyDescent="0.25">
      <c r="A127" s="1">
        <v>44672</v>
      </c>
      <c r="B127" s="13">
        <f t="shared" si="93"/>
        <v>0</v>
      </c>
      <c r="C127" s="13">
        <f t="shared" si="94"/>
        <v>0</v>
      </c>
      <c r="D127" s="13">
        <f t="shared" si="95"/>
        <v>0</v>
      </c>
      <c r="E127" s="13">
        <f t="shared" si="96"/>
        <v>0</v>
      </c>
      <c r="F127" s="13">
        <f t="shared" si="97"/>
        <v>0</v>
      </c>
      <c r="G127" s="13">
        <f t="shared" si="98"/>
        <v>0</v>
      </c>
      <c r="H127" s="13">
        <f t="shared" si="99"/>
        <v>0</v>
      </c>
      <c r="I127" s="13">
        <f t="shared" si="100"/>
        <v>0</v>
      </c>
      <c r="J127" s="13">
        <f t="shared" si="101"/>
        <v>0</v>
      </c>
      <c r="K127" s="13">
        <f t="shared" si="102"/>
        <v>0</v>
      </c>
      <c r="L127" s="13">
        <f t="shared" si="103"/>
        <v>0</v>
      </c>
      <c r="M127" s="3"/>
      <c r="N127" s="3"/>
      <c r="O127" s="3"/>
      <c r="P127" s="3"/>
      <c r="Q127" s="3"/>
      <c r="R127" s="3"/>
      <c r="S127" s="3"/>
      <c r="T127" s="3"/>
      <c r="U127" s="3"/>
      <c r="X127" s="29">
        <f t="shared" si="104"/>
        <v>0</v>
      </c>
      <c r="Z127" s="29">
        <f t="shared" si="92"/>
        <v>0</v>
      </c>
      <c r="AB127" s="37"/>
      <c r="AC127" s="37"/>
      <c r="AD127" s="37"/>
      <c r="AE127" s="39"/>
      <c r="AF127" s="39"/>
      <c r="AG127" s="39">
        <f t="shared" si="88"/>
        <v>0</v>
      </c>
      <c r="AH127" s="39">
        <f t="shared" si="89"/>
        <v>0</v>
      </c>
      <c r="AI127" s="37"/>
      <c r="AJ127" s="37"/>
      <c r="AK127" s="37"/>
      <c r="AL127" s="39"/>
      <c r="AM127" s="39"/>
      <c r="AN127" s="39">
        <f t="shared" si="90"/>
        <v>0</v>
      </c>
      <c r="AO127" s="39">
        <f t="shared" si="91"/>
        <v>0</v>
      </c>
      <c r="AP127" s="79">
        <f t="shared" si="105"/>
        <v>74518</v>
      </c>
      <c r="AQ127" s="123"/>
      <c r="AR127" s="130"/>
      <c r="AS127" s="131"/>
      <c r="AT127" s="131"/>
    </row>
    <row r="128" spans="1:46" x14ac:dyDescent="0.25">
      <c r="A128" s="12">
        <v>44673</v>
      </c>
      <c r="B128" s="13">
        <f t="shared" si="93"/>
        <v>0</v>
      </c>
      <c r="C128" s="13">
        <f t="shared" si="94"/>
        <v>0</v>
      </c>
      <c r="D128" s="13">
        <f t="shared" si="95"/>
        <v>0</v>
      </c>
      <c r="E128" s="13">
        <f t="shared" si="96"/>
        <v>0</v>
      </c>
      <c r="F128" s="13">
        <f t="shared" si="97"/>
        <v>0</v>
      </c>
      <c r="G128" s="13">
        <f t="shared" si="98"/>
        <v>0</v>
      </c>
      <c r="H128" s="13">
        <f t="shared" si="99"/>
        <v>0</v>
      </c>
      <c r="I128" s="13">
        <f t="shared" si="100"/>
        <v>0</v>
      </c>
      <c r="J128" s="13">
        <f t="shared" si="101"/>
        <v>0</v>
      </c>
      <c r="K128" s="13">
        <f t="shared" si="102"/>
        <v>0</v>
      </c>
      <c r="L128" s="13">
        <f t="shared" si="103"/>
        <v>0</v>
      </c>
      <c r="M128" s="3"/>
      <c r="N128" s="3"/>
      <c r="O128" s="3"/>
      <c r="P128" s="3"/>
      <c r="Q128" s="3"/>
      <c r="R128" s="3"/>
      <c r="S128" s="3"/>
      <c r="T128" s="3"/>
      <c r="U128" s="3"/>
      <c r="X128" s="29">
        <f t="shared" si="104"/>
        <v>0</v>
      </c>
      <c r="Z128" s="29">
        <f t="shared" si="92"/>
        <v>0</v>
      </c>
      <c r="AB128" s="37"/>
      <c r="AC128" s="37"/>
      <c r="AD128" s="37"/>
      <c r="AE128" s="39"/>
      <c r="AF128" s="39"/>
      <c r="AG128" s="39">
        <f t="shared" si="88"/>
        <v>0</v>
      </c>
      <c r="AH128" s="39">
        <f t="shared" si="89"/>
        <v>0</v>
      </c>
      <c r="AI128" s="37"/>
      <c r="AJ128" s="37"/>
      <c r="AK128" s="37"/>
      <c r="AL128" s="39"/>
      <c r="AM128" s="39"/>
      <c r="AN128" s="39">
        <f t="shared" si="90"/>
        <v>0</v>
      </c>
      <c r="AO128" s="39">
        <f t="shared" si="91"/>
        <v>0</v>
      </c>
      <c r="AP128" s="79">
        <f t="shared" si="105"/>
        <v>74518</v>
      </c>
      <c r="AQ128" s="123"/>
      <c r="AR128" s="130"/>
      <c r="AS128" s="131"/>
      <c r="AT128" s="131"/>
    </row>
    <row r="129" spans="1:46" x14ac:dyDescent="0.25">
      <c r="A129" s="1">
        <v>44674</v>
      </c>
      <c r="B129" s="13">
        <f t="shared" si="93"/>
        <v>0</v>
      </c>
      <c r="C129" s="13">
        <f t="shared" si="94"/>
        <v>0</v>
      </c>
      <c r="D129" s="13">
        <f t="shared" si="95"/>
        <v>0</v>
      </c>
      <c r="E129" s="13">
        <f t="shared" si="96"/>
        <v>0</v>
      </c>
      <c r="F129" s="13">
        <f t="shared" si="97"/>
        <v>0</v>
      </c>
      <c r="G129" s="13">
        <f t="shared" si="98"/>
        <v>0</v>
      </c>
      <c r="H129" s="13">
        <f t="shared" si="99"/>
        <v>0</v>
      </c>
      <c r="I129" s="13">
        <f t="shared" si="100"/>
        <v>0</v>
      </c>
      <c r="J129" s="13">
        <f t="shared" si="101"/>
        <v>0</v>
      </c>
      <c r="K129" s="13">
        <f t="shared" si="102"/>
        <v>0</v>
      </c>
      <c r="L129" s="13">
        <f t="shared" si="103"/>
        <v>0</v>
      </c>
      <c r="M129" s="3"/>
      <c r="N129" s="3"/>
      <c r="O129" s="3"/>
      <c r="P129" s="3"/>
      <c r="Q129" s="3"/>
      <c r="R129" s="3"/>
      <c r="S129" s="3"/>
      <c r="T129" s="3"/>
      <c r="U129" s="3"/>
      <c r="X129" s="29">
        <f t="shared" si="104"/>
        <v>0</v>
      </c>
      <c r="Z129" s="29">
        <f t="shared" si="92"/>
        <v>0</v>
      </c>
      <c r="AB129" s="37"/>
      <c r="AC129" s="37"/>
      <c r="AD129" s="37"/>
      <c r="AE129" s="39"/>
      <c r="AF129" s="39"/>
      <c r="AG129" s="39">
        <f t="shared" si="88"/>
        <v>0</v>
      </c>
      <c r="AH129" s="39">
        <f t="shared" si="89"/>
        <v>0</v>
      </c>
      <c r="AI129" s="37"/>
      <c r="AJ129" s="37"/>
      <c r="AK129" s="37"/>
      <c r="AL129" s="39"/>
      <c r="AM129" s="39"/>
      <c r="AN129" s="39">
        <f t="shared" si="90"/>
        <v>0</v>
      </c>
      <c r="AO129" s="39">
        <f t="shared" si="91"/>
        <v>0</v>
      </c>
      <c r="AP129" s="79">
        <f t="shared" si="105"/>
        <v>74518</v>
      </c>
      <c r="AQ129" s="123"/>
      <c r="AR129" s="128"/>
      <c r="AS129" s="129"/>
      <c r="AT129" s="129"/>
    </row>
    <row r="130" spans="1:46" x14ac:dyDescent="0.25">
      <c r="A130" s="12">
        <v>44675</v>
      </c>
      <c r="B130" s="13">
        <f t="shared" si="93"/>
        <v>0</v>
      </c>
      <c r="C130" s="13">
        <f t="shared" si="94"/>
        <v>0</v>
      </c>
      <c r="D130" s="13">
        <f t="shared" si="95"/>
        <v>0</v>
      </c>
      <c r="E130" s="13">
        <f t="shared" si="96"/>
        <v>0</v>
      </c>
      <c r="F130" s="13">
        <f t="shared" si="97"/>
        <v>0</v>
      </c>
      <c r="G130" s="13">
        <f t="shared" si="98"/>
        <v>0</v>
      </c>
      <c r="H130" s="13">
        <f t="shared" si="99"/>
        <v>0</v>
      </c>
      <c r="I130" s="13">
        <f t="shared" si="100"/>
        <v>0</v>
      </c>
      <c r="J130" s="13">
        <f t="shared" si="101"/>
        <v>0</v>
      </c>
      <c r="K130" s="13">
        <f t="shared" si="102"/>
        <v>0</v>
      </c>
      <c r="L130" s="13">
        <f t="shared" si="103"/>
        <v>0</v>
      </c>
      <c r="M130" s="3"/>
      <c r="N130" s="3"/>
      <c r="O130" s="3"/>
      <c r="P130" s="3"/>
      <c r="Q130" s="3"/>
      <c r="R130" s="3"/>
      <c r="S130" s="3"/>
      <c r="T130" s="3"/>
      <c r="U130" s="3"/>
      <c r="X130" s="29">
        <f t="shared" si="104"/>
        <v>0</v>
      </c>
      <c r="Z130" s="29">
        <f t="shared" si="92"/>
        <v>0</v>
      </c>
      <c r="AB130" s="37"/>
      <c r="AC130" s="37"/>
      <c r="AD130" s="37"/>
      <c r="AE130" s="39"/>
      <c r="AF130" s="39"/>
      <c r="AG130" s="39">
        <f t="shared" si="88"/>
        <v>0</v>
      </c>
      <c r="AH130" s="39">
        <f t="shared" si="89"/>
        <v>0</v>
      </c>
      <c r="AI130" s="37"/>
      <c r="AJ130" s="37"/>
      <c r="AK130" s="37"/>
      <c r="AL130" s="39"/>
      <c r="AM130" s="39"/>
      <c r="AN130" s="39">
        <f t="shared" si="90"/>
        <v>0</v>
      </c>
      <c r="AO130" s="39">
        <f t="shared" si="91"/>
        <v>0</v>
      </c>
      <c r="AP130" s="79">
        <f t="shared" si="105"/>
        <v>74518</v>
      </c>
      <c r="AQ130" s="123"/>
      <c r="AR130" s="128"/>
      <c r="AS130" s="129"/>
      <c r="AT130" s="129"/>
    </row>
    <row r="131" spans="1:46" x14ac:dyDescent="0.25">
      <c r="A131" s="1">
        <v>44676</v>
      </c>
      <c r="B131" s="13">
        <f t="shared" si="93"/>
        <v>0</v>
      </c>
      <c r="C131" s="13">
        <f t="shared" si="94"/>
        <v>0</v>
      </c>
      <c r="D131" s="13">
        <f t="shared" si="95"/>
        <v>0</v>
      </c>
      <c r="E131" s="13">
        <f t="shared" si="96"/>
        <v>0</v>
      </c>
      <c r="F131" s="13">
        <f t="shared" si="97"/>
        <v>0</v>
      </c>
      <c r="G131" s="13">
        <f t="shared" si="98"/>
        <v>0</v>
      </c>
      <c r="H131" s="13">
        <f t="shared" si="99"/>
        <v>0</v>
      </c>
      <c r="I131" s="13">
        <f t="shared" si="100"/>
        <v>0</v>
      </c>
      <c r="J131" s="13">
        <f t="shared" si="101"/>
        <v>0</v>
      </c>
      <c r="K131" s="13">
        <f t="shared" si="102"/>
        <v>0</v>
      </c>
      <c r="L131" s="13">
        <f t="shared" si="103"/>
        <v>0</v>
      </c>
      <c r="M131" s="3"/>
      <c r="N131" s="3"/>
      <c r="O131" s="3"/>
      <c r="P131" s="3"/>
      <c r="Q131" s="3"/>
      <c r="R131" s="3"/>
      <c r="S131" s="3"/>
      <c r="T131" s="3"/>
      <c r="U131" s="3"/>
      <c r="X131" s="29">
        <f t="shared" si="104"/>
        <v>0</v>
      </c>
      <c r="Z131" s="29">
        <f t="shared" si="92"/>
        <v>0</v>
      </c>
      <c r="AB131" s="37"/>
      <c r="AC131" s="37"/>
      <c r="AD131" s="37"/>
      <c r="AE131" s="39"/>
      <c r="AF131" s="39"/>
      <c r="AG131" s="39">
        <f t="shared" si="88"/>
        <v>0</v>
      </c>
      <c r="AH131" s="39">
        <f t="shared" si="89"/>
        <v>0</v>
      </c>
      <c r="AI131" s="37"/>
      <c r="AJ131" s="37"/>
      <c r="AK131" s="37"/>
      <c r="AL131" s="39"/>
      <c r="AM131" s="39"/>
      <c r="AN131" s="39">
        <f t="shared" si="90"/>
        <v>0</v>
      </c>
      <c r="AO131" s="39">
        <f t="shared" si="91"/>
        <v>0</v>
      </c>
      <c r="AP131" s="79">
        <f t="shared" si="105"/>
        <v>74518</v>
      </c>
      <c r="AQ131" s="123"/>
      <c r="AR131" s="128"/>
      <c r="AS131" s="129"/>
      <c r="AT131" s="129"/>
    </row>
    <row r="132" spans="1:46" x14ac:dyDescent="0.25">
      <c r="A132" s="12">
        <v>44677</v>
      </c>
      <c r="B132" s="13">
        <f t="shared" si="93"/>
        <v>0</v>
      </c>
      <c r="C132" s="13">
        <f t="shared" si="94"/>
        <v>0</v>
      </c>
      <c r="D132" s="13">
        <f t="shared" si="95"/>
        <v>0</v>
      </c>
      <c r="E132" s="13">
        <f t="shared" si="96"/>
        <v>0</v>
      </c>
      <c r="F132" s="13">
        <f t="shared" si="97"/>
        <v>0</v>
      </c>
      <c r="G132" s="13">
        <f t="shared" si="98"/>
        <v>0</v>
      </c>
      <c r="H132" s="13">
        <f t="shared" si="99"/>
        <v>0</v>
      </c>
      <c r="I132" s="13">
        <f t="shared" si="100"/>
        <v>0</v>
      </c>
      <c r="J132" s="13">
        <f t="shared" si="101"/>
        <v>0</v>
      </c>
      <c r="K132" s="13">
        <f t="shared" si="102"/>
        <v>0</v>
      </c>
      <c r="L132" s="13">
        <f t="shared" si="103"/>
        <v>0</v>
      </c>
      <c r="M132" s="3"/>
      <c r="N132" s="3"/>
      <c r="O132" s="3"/>
      <c r="P132" s="3"/>
      <c r="Q132" s="3"/>
      <c r="R132" s="3"/>
      <c r="S132" s="3"/>
      <c r="T132" s="3"/>
      <c r="U132" s="3"/>
      <c r="X132" s="29">
        <f t="shared" si="104"/>
        <v>0</v>
      </c>
      <c r="Z132" s="29">
        <f t="shared" si="92"/>
        <v>0</v>
      </c>
      <c r="AB132" s="37"/>
      <c r="AC132" s="37"/>
      <c r="AD132" s="37"/>
      <c r="AE132" s="39"/>
      <c r="AF132" s="39"/>
      <c r="AG132" s="39">
        <f t="shared" si="88"/>
        <v>0</v>
      </c>
      <c r="AH132" s="39">
        <f t="shared" si="89"/>
        <v>0</v>
      </c>
      <c r="AI132" s="37"/>
      <c r="AJ132" s="37"/>
      <c r="AK132" s="37"/>
      <c r="AL132" s="39"/>
      <c r="AM132" s="39"/>
      <c r="AN132" s="39">
        <f t="shared" si="90"/>
        <v>0</v>
      </c>
      <c r="AO132" s="39">
        <f t="shared" si="91"/>
        <v>0</v>
      </c>
      <c r="AP132" s="79">
        <f t="shared" si="105"/>
        <v>74518</v>
      </c>
      <c r="AQ132" s="123"/>
      <c r="AR132" s="130"/>
      <c r="AS132" s="131"/>
      <c r="AT132" s="131"/>
    </row>
    <row r="133" spans="1:46" x14ac:dyDescent="0.25">
      <c r="A133" s="1">
        <v>44678</v>
      </c>
      <c r="B133" s="13">
        <f t="shared" si="93"/>
        <v>0</v>
      </c>
      <c r="C133" s="13">
        <f t="shared" si="94"/>
        <v>0</v>
      </c>
      <c r="D133" s="13">
        <f t="shared" si="95"/>
        <v>0</v>
      </c>
      <c r="E133" s="13">
        <f t="shared" si="96"/>
        <v>0</v>
      </c>
      <c r="F133" s="13">
        <f t="shared" si="97"/>
        <v>0</v>
      </c>
      <c r="G133" s="13">
        <f t="shared" si="98"/>
        <v>0</v>
      </c>
      <c r="H133" s="13">
        <f t="shared" si="99"/>
        <v>0</v>
      </c>
      <c r="I133" s="13">
        <f t="shared" si="100"/>
        <v>0</v>
      </c>
      <c r="J133" s="13">
        <f t="shared" si="101"/>
        <v>0</v>
      </c>
      <c r="K133" s="13">
        <f t="shared" si="102"/>
        <v>0</v>
      </c>
      <c r="L133" s="13">
        <f t="shared" si="103"/>
        <v>0</v>
      </c>
      <c r="M133" s="3"/>
      <c r="N133" s="3"/>
      <c r="O133" s="3"/>
      <c r="P133" s="3"/>
      <c r="Q133" s="3"/>
      <c r="R133" s="3"/>
      <c r="S133" s="3"/>
      <c r="T133" s="3"/>
      <c r="U133" s="3"/>
      <c r="X133" s="29">
        <f t="shared" si="104"/>
        <v>0</v>
      </c>
      <c r="Z133" s="29">
        <f t="shared" si="92"/>
        <v>0</v>
      </c>
      <c r="AB133" s="37"/>
      <c r="AC133" s="37"/>
      <c r="AD133" s="37"/>
      <c r="AE133" s="39"/>
      <c r="AF133" s="39"/>
      <c r="AG133" s="39">
        <f t="shared" si="88"/>
        <v>0</v>
      </c>
      <c r="AH133" s="39">
        <f t="shared" si="89"/>
        <v>0</v>
      </c>
      <c r="AI133" s="37"/>
      <c r="AJ133" s="37"/>
      <c r="AK133" s="37"/>
      <c r="AL133" s="39"/>
      <c r="AM133" s="39"/>
      <c r="AN133" s="39">
        <f t="shared" si="90"/>
        <v>0</v>
      </c>
      <c r="AO133" s="39">
        <f t="shared" si="91"/>
        <v>0</v>
      </c>
      <c r="AP133" s="79">
        <f t="shared" si="105"/>
        <v>74518</v>
      </c>
      <c r="AQ133" s="123"/>
      <c r="AR133" s="130"/>
      <c r="AS133" s="131"/>
      <c r="AT133" s="131"/>
    </row>
    <row r="134" spans="1:46" x14ac:dyDescent="0.25">
      <c r="A134" s="12">
        <v>44679</v>
      </c>
      <c r="B134" s="13">
        <f t="shared" si="93"/>
        <v>0</v>
      </c>
      <c r="C134" s="13">
        <f t="shared" si="94"/>
        <v>0</v>
      </c>
      <c r="D134" s="13">
        <f t="shared" si="95"/>
        <v>0</v>
      </c>
      <c r="E134" s="13">
        <f t="shared" si="96"/>
        <v>0</v>
      </c>
      <c r="F134" s="13">
        <f t="shared" si="97"/>
        <v>0</v>
      </c>
      <c r="G134" s="13">
        <f t="shared" si="98"/>
        <v>0</v>
      </c>
      <c r="H134" s="13">
        <f t="shared" si="99"/>
        <v>0</v>
      </c>
      <c r="I134" s="13">
        <f t="shared" si="100"/>
        <v>0</v>
      </c>
      <c r="J134" s="13">
        <f t="shared" si="101"/>
        <v>0</v>
      </c>
      <c r="K134" s="13">
        <f t="shared" si="102"/>
        <v>0</v>
      </c>
      <c r="L134" s="13">
        <f t="shared" si="103"/>
        <v>0</v>
      </c>
      <c r="M134" s="3"/>
      <c r="N134" s="3"/>
      <c r="O134" s="3"/>
      <c r="P134" s="3"/>
      <c r="Q134" s="3"/>
      <c r="R134" s="3"/>
      <c r="S134" s="3"/>
      <c r="T134" s="3"/>
      <c r="U134" s="3"/>
      <c r="X134" s="29">
        <f t="shared" si="104"/>
        <v>0</v>
      </c>
      <c r="Z134" s="29">
        <f t="shared" si="92"/>
        <v>0</v>
      </c>
      <c r="AB134" s="37"/>
      <c r="AC134" s="37"/>
      <c r="AD134" s="37"/>
      <c r="AE134" s="39"/>
      <c r="AF134" s="39"/>
      <c r="AG134" s="39">
        <f t="shared" si="88"/>
        <v>0</v>
      </c>
      <c r="AH134" s="39">
        <f t="shared" si="89"/>
        <v>0</v>
      </c>
      <c r="AI134" s="37"/>
      <c r="AJ134" s="37"/>
      <c r="AK134" s="37"/>
      <c r="AL134" s="39"/>
      <c r="AM134" s="39"/>
      <c r="AN134" s="39">
        <f t="shared" si="90"/>
        <v>0</v>
      </c>
      <c r="AO134" s="39">
        <f t="shared" si="91"/>
        <v>0</v>
      </c>
      <c r="AP134" s="79">
        <f t="shared" si="105"/>
        <v>74518</v>
      </c>
      <c r="AQ134" s="123"/>
      <c r="AR134" s="128"/>
      <c r="AS134" s="129"/>
      <c r="AT134" s="129"/>
    </row>
    <row r="135" spans="1:46" x14ac:dyDescent="0.25">
      <c r="A135" s="1">
        <v>44680</v>
      </c>
      <c r="B135" s="13">
        <f t="shared" si="93"/>
        <v>0</v>
      </c>
      <c r="C135" s="13">
        <f t="shared" si="94"/>
        <v>0</v>
      </c>
      <c r="D135" s="13">
        <f t="shared" si="95"/>
        <v>0</v>
      </c>
      <c r="E135" s="13">
        <f t="shared" si="96"/>
        <v>0</v>
      </c>
      <c r="F135" s="13">
        <f t="shared" si="97"/>
        <v>0</v>
      </c>
      <c r="G135" s="13">
        <f t="shared" si="98"/>
        <v>0</v>
      </c>
      <c r="H135" s="13">
        <f t="shared" si="99"/>
        <v>0</v>
      </c>
      <c r="I135" s="13">
        <f t="shared" si="100"/>
        <v>0</v>
      </c>
      <c r="J135" s="13">
        <f t="shared" si="101"/>
        <v>0</v>
      </c>
      <c r="K135" s="13">
        <f t="shared" si="102"/>
        <v>0</v>
      </c>
      <c r="L135" s="13">
        <f t="shared" si="103"/>
        <v>0</v>
      </c>
      <c r="M135" s="3"/>
      <c r="N135" s="3"/>
      <c r="O135" s="3"/>
      <c r="P135" s="3"/>
      <c r="Q135" s="3"/>
      <c r="R135" s="3"/>
      <c r="S135" s="3"/>
      <c r="T135" s="3"/>
      <c r="U135" s="3"/>
      <c r="X135" s="29">
        <f t="shared" si="104"/>
        <v>0</v>
      </c>
      <c r="Z135" s="29">
        <f t="shared" si="92"/>
        <v>0</v>
      </c>
      <c r="AB135" s="37"/>
      <c r="AC135" s="37"/>
      <c r="AD135" s="37"/>
      <c r="AE135" s="39"/>
      <c r="AF135" s="39"/>
      <c r="AG135" s="39">
        <f t="shared" si="88"/>
        <v>0</v>
      </c>
      <c r="AH135" s="39">
        <f t="shared" si="89"/>
        <v>0</v>
      </c>
      <c r="AI135" s="37"/>
      <c r="AJ135" s="37"/>
      <c r="AK135" s="37"/>
      <c r="AL135" s="39"/>
      <c r="AM135" s="39"/>
      <c r="AN135" s="39">
        <f t="shared" si="90"/>
        <v>0</v>
      </c>
      <c r="AO135" s="39">
        <f t="shared" si="91"/>
        <v>0</v>
      </c>
      <c r="AP135" s="79">
        <f t="shared" si="105"/>
        <v>74518</v>
      </c>
      <c r="AQ135" s="123"/>
      <c r="AR135" s="128"/>
      <c r="AS135" s="129"/>
      <c r="AT135" s="129"/>
    </row>
    <row r="136" spans="1:46" ht="15.75" thickBot="1" x14ac:dyDescent="0.3">
      <c r="A136" s="10">
        <v>44681</v>
      </c>
      <c r="B136" s="25">
        <f t="shared" si="93"/>
        <v>0</v>
      </c>
      <c r="C136" s="25">
        <f t="shared" si="94"/>
        <v>0</v>
      </c>
      <c r="D136" s="25">
        <f t="shared" si="95"/>
        <v>0</v>
      </c>
      <c r="E136" s="25">
        <f t="shared" si="96"/>
        <v>0</v>
      </c>
      <c r="F136" s="25">
        <f t="shared" si="97"/>
        <v>0</v>
      </c>
      <c r="G136" s="25">
        <f t="shared" si="98"/>
        <v>0</v>
      </c>
      <c r="H136" s="25">
        <f t="shared" si="99"/>
        <v>0</v>
      </c>
      <c r="I136" s="25">
        <f t="shared" si="100"/>
        <v>0</v>
      </c>
      <c r="J136" s="25">
        <f t="shared" si="101"/>
        <v>0</v>
      </c>
      <c r="K136" s="25">
        <f t="shared" si="102"/>
        <v>0</v>
      </c>
      <c r="L136" s="25">
        <f t="shared" si="103"/>
        <v>0</v>
      </c>
      <c r="M136" s="11"/>
      <c r="N136" s="11"/>
      <c r="O136" s="11"/>
      <c r="P136" s="11"/>
      <c r="Q136" s="11"/>
      <c r="R136" s="11"/>
      <c r="S136" s="11"/>
      <c r="T136" s="11"/>
      <c r="U136" s="11"/>
      <c r="V136" s="4"/>
      <c r="W136" s="4"/>
      <c r="X136" s="87">
        <f>F136-I136+W136</f>
        <v>0</v>
      </c>
      <c r="Y136" s="4"/>
      <c r="Z136" s="87">
        <f t="shared" si="92"/>
        <v>0</v>
      </c>
      <c r="AA136" s="4"/>
      <c r="AB136" s="38"/>
      <c r="AC136" s="38"/>
      <c r="AD136" s="38"/>
      <c r="AE136" s="25"/>
      <c r="AF136" s="25"/>
      <c r="AG136" s="25">
        <f t="shared" si="88"/>
        <v>0</v>
      </c>
      <c r="AH136" s="25">
        <f t="shared" si="89"/>
        <v>0</v>
      </c>
      <c r="AI136" s="38"/>
      <c r="AJ136" s="38"/>
      <c r="AK136" s="38"/>
      <c r="AL136" s="25"/>
      <c r="AM136" s="25"/>
      <c r="AN136" s="25">
        <f t="shared" si="90"/>
        <v>0</v>
      </c>
      <c r="AO136" s="25">
        <f t="shared" si="91"/>
        <v>0</v>
      </c>
      <c r="AP136" s="79">
        <f t="shared" si="105"/>
        <v>74518</v>
      </c>
      <c r="AQ136" s="124"/>
      <c r="AR136" s="132"/>
      <c r="AS136" s="133"/>
      <c r="AT136" s="133"/>
    </row>
    <row r="137" spans="1:46" x14ac:dyDescent="0.25">
      <c r="A137" s="1">
        <v>44682</v>
      </c>
      <c r="B137" s="13">
        <f t="shared" si="93"/>
        <v>0</v>
      </c>
      <c r="C137" s="13">
        <f t="shared" si="94"/>
        <v>0</v>
      </c>
      <c r="D137" s="13">
        <f t="shared" si="95"/>
        <v>0</v>
      </c>
      <c r="E137" s="13">
        <f t="shared" si="96"/>
        <v>0</v>
      </c>
      <c r="F137" s="13">
        <f t="shared" si="97"/>
        <v>0</v>
      </c>
      <c r="G137" s="13">
        <f t="shared" si="98"/>
        <v>0</v>
      </c>
      <c r="H137" s="13">
        <f t="shared" si="99"/>
        <v>0</v>
      </c>
      <c r="I137" s="13">
        <f t="shared" si="100"/>
        <v>0</v>
      </c>
      <c r="J137" s="13">
        <f t="shared" si="101"/>
        <v>0</v>
      </c>
      <c r="K137" s="13">
        <f t="shared" si="102"/>
        <v>0</v>
      </c>
      <c r="L137" s="13">
        <f t="shared" si="103"/>
        <v>0</v>
      </c>
      <c r="M137" s="3"/>
      <c r="N137" s="3"/>
      <c r="O137" s="3"/>
      <c r="P137" s="3"/>
      <c r="Q137" s="3"/>
      <c r="R137" s="3"/>
      <c r="S137" s="3"/>
      <c r="T137" s="3"/>
      <c r="U137" s="3"/>
      <c r="X137" s="29">
        <f>F137-I137+W137</f>
        <v>0</v>
      </c>
      <c r="Z137" s="29">
        <f t="shared" si="92"/>
        <v>0</v>
      </c>
      <c r="AB137" s="37"/>
      <c r="AC137" s="37"/>
      <c r="AD137" s="37"/>
      <c r="AE137" s="39"/>
      <c r="AF137" s="39"/>
      <c r="AG137" s="39">
        <f t="shared" si="88"/>
        <v>0</v>
      </c>
      <c r="AH137" s="39">
        <f t="shared" si="89"/>
        <v>0</v>
      </c>
      <c r="AI137" s="37"/>
      <c r="AJ137" s="37"/>
      <c r="AK137" s="37"/>
      <c r="AL137" s="39"/>
      <c r="AM137" s="39"/>
      <c r="AN137" s="39">
        <f t="shared" si="90"/>
        <v>0</v>
      </c>
      <c r="AO137" s="39">
        <f t="shared" si="91"/>
        <v>0</v>
      </c>
      <c r="AP137" s="79">
        <f t="shared" si="105"/>
        <v>74518</v>
      </c>
      <c r="AQ137" s="123"/>
      <c r="AR137" s="128"/>
      <c r="AS137" s="129"/>
      <c r="AT137" s="129"/>
    </row>
    <row r="138" spans="1:46" x14ac:dyDescent="0.25">
      <c r="A138" s="12">
        <v>44683</v>
      </c>
      <c r="B138" s="13">
        <f t="shared" si="93"/>
        <v>0</v>
      </c>
      <c r="C138" s="13">
        <f t="shared" si="94"/>
        <v>0</v>
      </c>
      <c r="D138" s="13">
        <f t="shared" si="95"/>
        <v>0</v>
      </c>
      <c r="E138" s="13">
        <f t="shared" si="96"/>
        <v>0</v>
      </c>
      <c r="F138" s="13">
        <f t="shared" si="97"/>
        <v>0</v>
      </c>
      <c r="G138" s="13">
        <f t="shared" si="98"/>
        <v>0</v>
      </c>
      <c r="H138" s="13">
        <f t="shared" si="99"/>
        <v>0</v>
      </c>
      <c r="I138" s="13">
        <f t="shared" si="100"/>
        <v>0</v>
      </c>
      <c r="J138" s="13">
        <f t="shared" si="101"/>
        <v>0</v>
      </c>
      <c r="K138" s="13">
        <f t="shared" si="102"/>
        <v>0</v>
      </c>
      <c r="L138" s="13">
        <f t="shared" si="103"/>
        <v>0</v>
      </c>
      <c r="M138" s="3"/>
      <c r="N138" s="3"/>
      <c r="O138" s="3"/>
      <c r="P138" s="3"/>
      <c r="Q138" s="3"/>
      <c r="R138" s="3"/>
      <c r="S138" s="3"/>
      <c r="T138" s="3"/>
      <c r="U138" s="3"/>
      <c r="X138" s="29">
        <f>F138-I138+W138</f>
        <v>0</v>
      </c>
      <c r="Z138" s="29">
        <f>I138+L138</f>
        <v>0</v>
      </c>
      <c r="AB138" s="37"/>
      <c r="AC138" s="37"/>
      <c r="AD138" s="37"/>
      <c r="AE138" s="39"/>
      <c r="AF138" s="39"/>
      <c r="AG138" s="39">
        <f t="shared" si="88"/>
        <v>0</v>
      </c>
      <c r="AH138" s="39">
        <f t="shared" si="89"/>
        <v>0</v>
      </c>
      <c r="AI138" s="37"/>
      <c r="AJ138" s="37"/>
      <c r="AK138" s="37"/>
      <c r="AL138" s="39"/>
      <c r="AM138" s="39"/>
      <c r="AN138" s="39">
        <f t="shared" si="90"/>
        <v>0</v>
      </c>
      <c r="AO138" s="39">
        <f t="shared" si="91"/>
        <v>0</v>
      </c>
      <c r="AP138" s="79">
        <f t="shared" si="105"/>
        <v>74518</v>
      </c>
      <c r="AQ138" s="123"/>
      <c r="AR138" s="128"/>
      <c r="AS138" s="129"/>
      <c r="AT138" s="129"/>
    </row>
    <row r="139" spans="1:46" x14ac:dyDescent="0.25">
      <c r="A139" s="1">
        <v>44684</v>
      </c>
      <c r="B139" s="13">
        <f t="shared" si="93"/>
        <v>0</v>
      </c>
      <c r="C139" s="13">
        <f t="shared" si="94"/>
        <v>0</v>
      </c>
      <c r="D139" s="13">
        <f t="shared" si="95"/>
        <v>0</v>
      </c>
      <c r="E139" s="13">
        <f t="shared" si="96"/>
        <v>0</v>
      </c>
      <c r="F139" s="13">
        <f t="shared" si="97"/>
        <v>0</v>
      </c>
      <c r="G139" s="13">
        <f t="shared" si="98"/>
        <v>0</v>
      </c>
      <c r="H139" s="13">
        <f t="shared" si="99"/>
        <v>0</v>
      </c>
      <c r="I139" s="13">
        <f t="shared" si="100"/>
        <v>0</v>
      </c>
      <c r="J139" s="13">
        <f t="shared" si="101"/>
        <v>0</v>
      </c>
      <c r="K139" s="13">
        <f t="shared" si="102"/>
        <v>0</v>
      </c>
      <c r="L139" s="13">
        <f t="shared" si="103"/>
        <v>0</v>
      </c>
      <c r="M139" s="3"/>
      <c r="N139" s="3"/>
      <c r="O139" s="3"/>
      <c r="P139" s="3"/>
      <c r="Q139" s="3"/>
      <c r="R139" s="3"/>
      <c r="S139" s="3"/>
      <c r="T139" s="3"/>
      <c r="U139" s="3"/>
      <c r="X139" s="29">
        <f t="shared" ref="X139:X151" si="106">F139-I139+W139</f>
        <v>0</v>
      </c>
      <c r="Z139" s="29">
        <f t="shared" ref="Z139:Z151" si="107">I139+L139</f>
        <v>0</v>
      </c>
      <c r="AB139" s="37"/>
      <c r="AC139" s="37"/>
      <c r="AD139" s="37"/>
      <c r="AE139" s="39"/>
      <c r="AF139" s="39"/>
      <c r="AG139" s="39">
        <f t="shared" si="88"/>
        <v>0</v>
      </c>
      <c r="AH139" s="39">
        <f t="shared" si="89"/>
        <v>0</v>
      </c>
      <c r="AI139" s="37"/>
      <c r="AJ139" s="37"/>
      <c r="AK139" s="37"/>
      <c r="AL139" s="39"/>
      <c r="AM139" s="39"/>
      <c r="AN139" s="39">
        <f t="shared" si="90"/>
        <v>0</v>
      </c>
      <c r="AO139" s="39">
        <f t="shared" si="91"/>
        <v>0</v>
      </c>
      <c r="AP139" s="79">
        <f t="shared" si="105"/>
        <v>74518</v>
      </c>
      <c r="AQ139" s="123"/>
      <c r="AR139" s="130"/>
      <c r="AS139" s="131"/>
      <c r="AT139" s="131"/>
    </row>
    <row r="140" spans="1:46" x14ac:dyDescent="0.25">
      <c r="A140" s="12">
        <v>44685</v>
      </c>
      <c r="B140" s="13">
        <f t="shared" si="93"/>
        <v>0</v>
      </c>
      <c r="C140" s="13">
        <f t="shared" si="94"/>
        <v>0</v>
      </c>
      <c r="D140" s="13">
        <f t="shared" si="95"/>
        <v>0</v>
      </c>
      <c r="E140" s="13">
        <f t="shared" si="96"/>
        <v>0</v>
      </c>
      <c r="F140" s="13">
        <f t="shared" si="97"/>
        <v>0</v>
      </c>
      <c r="G140" s="13">
        <f t="shared" si="98"/>
        <v>0</v>
      </c>
      <c r="H140" s="13">
        <f t="shared" si="99"/>
        <v>0</v>
      </c>
      <c r="I140" s="13">
        <f t="shared" si="100"/>
        <v>0</v>
      </c>
      <c r="J140" s="13">
        <f t="shared" si="101"/>
        <v>0</v>
      </c>
      <c r="K140" s="13">
        <f t="shared" si="102"/>
        <v>0</v>
      </c>
      <c r="L140" s="13">
        <f t="shared" si="103"/>
        <v>0</v>
      </c>
      <c r="M140" s="3"/>
      <c r="N140" s="3"/>
      <c r="O140" s="3"/>
      <c r="P140" s="3"/>
      <c r="Q140" s="3"/>
      <c r="R140" s="3"/>
      <c r="S140" s="3"/>
      <c r="T140" s="3"/>
      <c r="U140" s="3"/>
      <c r="X140" s="29">
        <f t="shared" si="106"/>
        <v>0</v>
      </c>
      <c r="Z140" s="29">
        <f t="shared" si="107"/>
        <v>0</v>
      </c>
      <c r="AB140" s="37"/>
      <c r="AC140" s="37"/>
      <c r="AD140" s="37"/>
      <c r="AE140" s="39"/>
      <c r="AF140" s="39"/>
      <c r="AG140" s="39">
        <f t="shared" si="88"/>
        <v>0</v>
      </c>
      <c r="AH140" s="39">
        <f t="shared" si="89"/>
        <v>0</v>
      </c>
      <c r="AI140" s="37"/>
      <c r="AJ140" s="37"/>
      <c r="AK140" s="37"/>
      <c r="AL140" s="39"/>
      <c r="AM140" s="39"/>
      <c r="AN140" s="39">
        <f t="shared" si="90"/>
        <v>0</v>
      </c>
      <c r="AO140" s="39">
        <f t="shared" si="91"/>
        <v>0</v>
      </c>
      <c r="AP140" s="79">
        <f t="shared" si="105"/>
        <v>74518</v>
      </c>
      <c r="AQ140" s="123"/>
      <c r="AR140" s="130"/>
      <c r="AS140" s="131"/>
      <c r="AT140" s="131"/>
    </row>
    <row r="141" spans="1:46" x14ac:dyDescent="0.25">
      <c r="A141" s="12">
        <v>44686</v>
      </c>
      <c r="B141" s="13">
        <f t="shared" si="93"/>
        <v>0</v>
      </c>
      <c r="C141" s="13">
        <f t="shared" si="94"/>
        <v>0</v>
      </c>
      <c r="D141" s="13">
        <f t="shared" si="95"/>
        <v>0</v>
      </c>
      <c r="E141" s="13">
        <f t="shared" si="96"/>
        <v>0</v>
      </c>
      <c r="F141" s="13">
        <f t="shared" si="97"/>
        <v>0</v>
      </c>
      <c r="G141" s="13">
        <f t="shared" si="98"/>
        <v>0</v>
      </c>
      <c r="H141" s="13">
        <f t="shared" si="99"/>
        <v>0</v>
      </c>
      <c r="I141" s="13">
        <f t="shared" si="100"/>
        <v>0</v>
      </c>
      <c r="J141" s="13">
        <f t="shared" si="101"/>
        <v>0</v>
      </c>
      <c r="K141" s="13">
        <f t="shared" si="102"/>
        <v>0</v>
      </c>
      <c r="L141" s="13">
        <f t="shared" si="103"/>
        <v>0</v>
      </c>
      <c r="M141" s="3"/>
      <c r="N141" s="3"/>
      <c r="O141" s="3"/>
      <c r="P141" s="3"/>
      <c r="Q141" s="3"/>
      <c r="R141" s="3"/>
      <c r="S141" s="3"/>
      <c r="T141" s="3"/>
      <c r="U141" s="3"/>
      <c r="X141" s="29">
        <f t="shared" si="106"/>
        <v>0</v>
      </c>
      <c r="Z141" s="29">
        <f t="shared" si="107"/>
        <v>0</v>
      </c>
      <c r="AB141" s="37"/>
      <c r="AC141" s="37"/>
      <c r="AD141" s="37"/>
      <c r="AE141" s="39"/>
      <c r="AF141" s="39"/>
      <c r="AG141" s="39">
        <f t="shared" si="88"/>
        <v>0</v>
      </c>
      <c r="AH141" s="39">
        <f t="shared" si="89"/>
        <v>0</v>
      </c>
      <c r="AI141" s="37"/>
      <c r="AJ141" s="37"/>
      <c r="AK141" s="37"/>
      <c r="AL141" s="39"/>
      <c r="AM141" s="39"/>
      <c r="AN141" s="39">
        <f t="shared" si="90"/>
        <v>0</v>
      </c>
      <c r="AO141" s="39">
        <f t="shared" si="91"/>
        <v>0</v>
      </c>
      <c r="AP141" s="79">
        <f t="shared" si="105"/>
        <v>74518</v>
      </c>
      <c r="AQ141" s="123"/>
      <c r="AR141" s="128"/>
      <c r="AS141" s="129"/>
      <c r="AT141" s="129"/>
    </row>
    <row r="142" spans="1:46" x14ac:dyDescent="0.25">
      <c r="A142" s="1">
        <v>44687</v>
      </c>
      <c r="B142" s="13">
        <f t="shared" si="93"/>
        <v>0</v>
      </c>
      <c r="C142" s="13">
        <f t="shared" si="94"/>
        <v>0</v>
      </c>
      <c r="D142" s="13">
        <f t="shared" si="95"/>
        <v>0</v>
      </c>
      <c r="E142" s="13">
        <f t="shared" si="96"/>
        <v>0</v>
      </c>
      <c r="F142" s="13">
        <f t="shared" si="97"/>
        <v>0</v>
      </c>
      <c r="G142" s="13">
        <f t="shared" si="98"/>
        <v>0</v>
      </c>
      <c r="H142" s="13">
        <f t="shared" si="99"/>
        <v>0</v>
      </c>
      <c r="I142" s="13">
        <f t="shared" si="100"/>
        <v>0</v>
      </c>
      <c r="J142" s="13">
        <f t="shared" si="101"/>
        <v>0</v>
      </c>
      <c r="K142" s="13">
        <f t="shared" si="102"/>
        <v>0</v>
      </c>
      <c r="L142" s="13">
        <f t="shared" si="103"/>
        <v>0</v>
      </c>
      <c r="M142" s="3"/>
      <c r="N142" s="3"/>
      <c r="O142" s="3"/>
      <c r="P142" s="3"/>
      <c r="Q142" s="3"/>
      <c r="R142" s="3"/>
      <c r="S142" s="3"/>
      <c r="T142" s="3"/>
      <c r="U142" s="3"/>
      <c r="X142" s="29">
        <f t="shared" si="106"/>
        <v>0</v>
      </c>
      <c r="Z142" s="29">
        <f t="shared" si="107"/>
        <v>0</v>
      </c>
      <c r="AB142" s="37"/>
      <c r="AC142" s="37"/>
      <c r="AD142" s="37"/>
      <c r="AE142" s="39"/>
      <c r="AF142" s="39"/>
      <c r="AG142" s="39">
        <f t="shared" si="88"/>
        <v>0</v>
      </c>
      <c r="AH142" s="39">
        <f t="shared" si="89"/>
        <v>0</v>
      </c>
      <c r="AI142" s="37"/>
      <c r="AJ142" s="37"/>
      <c r="AK142" s="37"/>
      <c r="AL142" s="39"/>
      <c r="AM142" s="39"/>
      <c r="AN142" s="39">
        <f t="shared" si="90"/>
        <v>0</v>
      </c>
      <c r="AO142" s="39">
        <f t="shared" si="91"/>
        <v>0</v>
      </c>
      <c r="AP142" s="79">
        <f t="shared" si="105"/>
        <v>74518</v>
      </c>
      <c r="AQ142" s="123"/>
      <c r="AR142" s="128"/>
      <c r="AS142" s="129"/>
      <c r="AT142" s="129"/>
    </row>
    <row r="143" spans="1:46" x14ac:dyDescent="0.25">
      <c r="A143" s="12">
        <v>44688</v>
      </c>
      <c r="B143" s="13">
        <f t="shared" si="93"/>
        <v>0</v>
      </c>
      <c r="C143" s="13">
        <f t="shared" si="94"/>
        <v>0</v>
      </c>
      <c r="D143" s="13">
        <f t="shared" si="95"/>
        <v>0</v>
      </c>
      <c r="E143" s="13">
        <f t="shared" si="96"/>
        <v>0</v>
      </c>
      <c r="F143" s="13">
        <f t="shared" si="97"/>
        <v>0</v>
      </c>
      <c r="G143" s="13">
        <f t="shared" si="98"/>
        <v>0</v>
      </c>
      <c r="H143" s="13">
        <f t="shared" si="99"/>
        <v>0</v>
      </c>
      <c r="I143" s="13">
        <f t="shared" si="100"/>
        <v>0</v>
      </c>
      <c r="J143" s="13">
        <f t="shared" si="101"/>
        <v>0</v>
      </c>
      <c r="K143" s="13">
        <f t="shared" si="102"/>
        <v>0</v>
      </c>
      <c r="L143" s="13">
        <f t="shared" si="103"/>
        <v>0</v>
      </c>
      <c r="M143" s="3"/>
      <c r="N143" s="3"/>
      <c r="O143" s="3"/>
      <c r="P143" s="3"/>
      <c r="Q143" s="3"/>
      <c r="R143" s="3"/>
      <c r="S143" s="3"/>
      <c r="T143" s="3"/>
      <c r="U143" s="3"/>
      <c r="X143" s="29">
        <f t="shared" si="106"/>
        <v>0</v>
      </c>
      <c r="Z143" s="29">
        <f t="shared" si="107"/>
        <v>0</v>
      </c>
      <c r="AB143" s="37"/>
      <c r="AC143" s="37"/>
      <c r="AD143" s="37"/>
      <c r="AE143" s="39"/>
      <c r="AF143" s="39"/>
      <c r="AG143" s="39">
        <f t="shared" si="88"/>
        <v>0</v>
      </c>
      <c r="AH143" s="39">
        <f t="shared" si="89"/>
        <v>0</v>
      </c>
      <c r="AI143" s="37"/>
      <c r="AJ143" s="37"/>
      <c r="AK143" s="37"/>
      <c r="AL143" s="39"/>
      <c r="AM143" s="39"/>
      <c r="AN143" s="39">
        <f t="shared" si="90"/>
        <v>0</v>
      </c>
      <c r="AO143" s="39">
        <f t="shared" si="91"/>
        <v>0</v>
      </c>
      <c r="AP143" s="79">
        <f t="shared" si="105"/>
        <v>74518</v>
      </c>
      <c r="AQ143" s="123"/>
      <c r="AR143" s="128"/>
      <c r="AS143" s="129"/>
      <c r="AT143" s="129"/>
    </row>
    <row r="144" spans="1:46" x14ac:dyDescent="0.25">
      <c r="A144" s="1">
        <v>44689</v>
      </c>
      <c r="B144" s="13">
        <f t="shared" si="93"/>
        <v>0</v>
      </c>
      <c r="C144" s="13">
        <f t="shared" si="94"/>
        <v>0</v>
      </c>
      <c r="D144" s="13">
        <f t="shared" si="95"/>
        <v>0</v>
      </c>
      <c r="E144" s="13">
        <f t="shared" si="96"/>
        <v>0</v>
      </c>
      <c r="F144" s="13">
        <f t="shared" si="97"/>
        <v>0</v>
      </c>
      <c r="G144" s="13">
        <f t="shared" si="98"/>
        <v>0</v>
      </c>
      <c r="H144" s="13">
        <f t="shared" si="99"/>
        <v>0</v>
      </c>
      <c r="I144" s="13">
        <f t="shared" si="100"/>
        <v>0</v>
      </c>
      <c r="J144" s="13">
        <f t="shared" si="101"/>
        <v>0</v>
      </c>
      <c r="K144" s="13">
        <f t="shared" si="102"/>
        <v>0</v>
      </c>
      <c r="L144" s="13">
        <f t="shared" si="103"/>
        <v>0</v>
      </c>
      <c r="M144" s="3"/>
      <c r="N144" s="3"/>
      <c r="O144" s="3"/>
      <c r="P144" s="3"/>
      <c r="Q144" s="3"/>
      <c r="R144" s="3"/>
      <c r="S144" s="3"/>
      <c r="T144" s="3"/>
      <c r="U144" s="3"/>
      <c r="X144" s="29">
        <f t="shared" si="106"/>
        <v>0</v>
      </c>
      <c r="Z144" s="29">
        <f t="shared" si="107"/>
        <v>0</v>
      </c>
      <c r="AB144" s="37"/>
      <c r="AC144" s="37"/>
      <c r="AD144" s="37"/>
      <c r="AE144" s="39"/>
      <c r="AF144" s="39"/>
      <c r="AG144" s="39">
        <f t="shared" si="88"/>
        <v>0</v>
      </c>
      <c r="AH144" s="39">
        <f t="shared" si="89"/>
        <v>0</v>
      </c>
      <c r="AI144" s="37"/>
      <c r="AJ144" s="37"/>
      <c r="AK144" s="37"/>
      <c r="AL144" s="39"/>
      <c r="AM144" s="39"/>
      <c r="AN144" s="39">
        <f t="shared" si="90"/>
        <v>0</v>
      </c>
      <c r="AO144" s="39">
        <f t="shared" si="91"/>
        <v>0</v>
      </c>
      <c r="AP144" s="79">
        <f t="shared" si="105"/>
        <v>74518</v>
      </c>
      <c r="AQ144" s="123"/>
      <c r="AR144" s="128"/>
      <c r="AS144" s="129"/>
      <c r="AT144" s="129"/>
    </row>
    <row r="145" spans="1:46" x14ac:dyDescent="0.25">
      <c r="A145" s="12">
        <v>44690</v>
      </c>
      <c r="B145" s="13">
        <f t="shared" si="93"/>
        <v>0</v>
      </c>
      <c r="C145" s="13">
        <f t="shared" si="94"/>
        <v>0</v>
      </c>
      <c r="D145" s="13">
        <f t="shared" si="95"/>
        <v>0</v>
      </c>
      <c r="E145" s="13">
        <f t="shared" si="96"/>
        <v>0</v>
      </c>
      <c r="F145" s="13">
        <f t="shared" si="97"/>
        <v>0</v>
      </c>
      <c r="G145" s="13">
        <f t="shared" si="98"/>
        <v>0</v>
      </c>
      <c r="H145" s="13">
        <f t="shared" si="99"/>
        <v>0</v>
      </c>
      <c r="I145" s="13">
        <f t="shared" si="100"/>
        <v>0</v>
      </c>
      <c r="J145" s="13">
        <f t="shared" si="101"/>
        <v>0</v>
      </c>
      <c r="K145" s="13">
        <f t="shared" si="102"/>
        <v>0</v>
      </c>
      <c r="L145" s="13">
        <f t="shared" si="103"/>
        <v>0</v>
      </c>
      <c r="M145" s="3"/>
      <c r="N145" s="3"/>
      <c r="O145" s="3"/>
      <c r="P145" s="3"/>
      <c r="Q145" s="3"/>
      <c r="R145" s="3"/>
      <c r="S145" s="3"/>
      <c r="T145" s="3"/>
      <c r="U145" s="3"/>
      <c r="X145" s="29">
        <f t="shared" si="106"/>
        <v>0</v>
      </c>
      <c r="Z145" s="29">
        <f t="shared" si="107"/>
        <v>0</v>
      </c>
      <c r="AB145" s="37"/>
      <c r="AC145" s="37"/>
      <c r="AD145" s="37"/>
      <c r="AE145" s="39"/>
      <c r="AF145" s="39"/>
      <c r="AG145" s="39">
        <f t="shared" ref="AG145:AG208" si="108">AC145*$AZ$3/100</f>
        <v>0</v>
      </c>
      <c r="AH145" s="39">
        <f t="shared" ref="AH145:AH208" si="109">AD145*$AZ$4/100</f>
        <v>0</v>
      </c>
      <c r="AI145" s="37"/>
      <c r="AJ145" s="37"/>
      <c r="AK145" s="37"/>
      <c r="AL145" s="39"/>
      <c r="AM145" s="39"/>
      <c r="AN145" s="39">
        <f t="shared" ref="AN145:AN208" si="110">AJ145*$AZ$3/100</f>
        <v>0</v>
      </c>
      <c r="AO145" s="39">
        <f t="shared" ref="AO145:AO208" si="111">AK145*$AZ$4/100</f>
        <v>0</v>
      </c>
      <c r="AP145" s="79">
        <f t="shared" si="105"/>
        <v>74518</v>
      </c>
      <c r="AQ145" s="123"/>
      <c r="AR145" s="128"/>
      <c r="AS145" s="129"/>
      <c r="AT145" s="129"/>
    </row>
    <row r="146" spans="1:46" x14ac:dyDescent="0.25">
      <c r="A146" s="1">
        <v>44691</v>
      </c>
      <c r="B146" s="13">
        <f t="shared" si="93"/>
        <v>0</v>
      </c>
      <c r="C146" s="13">
        <f t="shared" si="94"/>
        <v>0</v>
      </c>
      <c r="D146" s="13">
        <f t="shared" si="95"/>
        <v>0</v>
      </c>
      <c r="E146" s="13">
        <f t="shared" si="96"/>
        <v>0</v>
      </c>
      <c r="F146" s="13">
        <f t="shared" si="97"/>
        <v>0</v>
      </c>
      <c r="G146" s="13">
        <f t="shared" si="98"/>
        <v>0</v>
      </c>
      <c r="H146" s="13">
        <f t="shared" si="99"/>
        <v>0</v>
      </c>
      <c r="I146" s="13">
        <f t="shared" si="100"/>
        <v>0</v>
      </c>
      <c r="J146" s="13">
        <f t="shared" si="101"/>
        <v>0</v>
      </c>
      <c r="K146" s="13">
        <f t="shared" si="102"/>
        <v>0</v>
      </c>
      <c r="L146" s="13">
        <f t="shared" si="103"/>
        <v>0</v>
      </c>
      <c r="M146" s="3"/>
      <c r="N146" s="3"/>
      <c r="O146" s="3"/>
      <c r="P146" s="3"/>
      <c r="Q146" s="3"/>
      <c r="R146" s="3"/>
      <c r="S146" s="3"/>
      <c r="T146" s="3"/>
      <c r="U146" s="3"/>
      <c r="X146" s="29">
        <f t="shared" si="106"/>
        <v>0</v>
      </c>
      <c r="Z146" s="29">
        <f t="shared" si="107"/>
        <v>0</v>
      </c>
      <c r="AB146" s="37"/>
      <c r="AC146" s="37"/>
      <c r="AD146" s="37"/>
      <c r="AE146" s="39"/>
      <c r="AF146" s="39"/>
      <c r="AG146" s="39">
        <f t="shared" si="108"/>
        <v>0</v>
      </c>
      <c r="AH146" s="39">
        <f t="shared" si="109"/>
        <v>0</v>
      </c>
      <c r="AI146" s="37"/>
      <c r="AJ146" s="37"/>
      <c r="AK146" s="37"/>
      <c r="AL146" s="39"/>
      <c r="AM146" s="39"/>
      <c r="AN146" s="39">
        <f t="shared" si="110"/>
        <v>0</v>
      </c>
      <c r="AO146" s="39">
        <f t="shared" si="111"/>
        <v>0</v>
      </c>
      <c r="AP146" s="79">
        <f t="shared" si="105"/>
        <v>74518</v>
      </c>
      <c r="AQ146" s="123"/>
      <c r="AR146" s="130"/>
      <c r="AS146" s="131"/>
      <c r="AT146" s="131"/>
    </row>
    <row r="147" spans="1:46" x14ac:dyDescent="0.25">
      <c r="A147" s="12">
        <v>44692</v>
      </c>
      <c r="B147" s="13">
        <f t="shared" ref="B147:B210" si="112">F147-I147</f>
        <v>0</v>
      </c>
      <c r="C147" s="13">
        <f t="shared" ref="C147:C210" si="113">L147+I147</f>
        <v>0</v>
      </c>
      <c r="D147" s="13">
        <f t="shared" ref="D147:D210" si="114">M147*$AZ$4/100000</f>
        <v>0</v>
      </c>
      <c r="E147" s="13">
        <f t="shared" ref="E147:E210" si="115">N147*$AZ$3/100000</f>
        <v>0</v>
      </c>
      <c r="F147" s="13">
        <f t="shared" ref="F147:F210" si="116">D147+E147</f>
        <v>0</v>
      </c>
      <c r="G147" s="13">
        <f t="shared" ref="G147:G210" si="117">P147*$BA$4/100000</f>
        <v>0</v>
      </c>
      <c r="H147" s="13">
        <f t="shared" ref="H147:H210" si="118">Q147*$BA$3/100000</f>
        <v>0</v>
      </c>
      <c r="I147" s="13">
        <f t="shared" ref="I147:I210" si="119">G147+H147</f>
        <v>0</v>
      </c>
      <c r="J147" s="13">
        <f t="shared" ref="J147:J210" si="120">S147*$AZ$4/100000</f>
        <v>0</v>
      </c>
      <c r="K147" s="13">
        <f t="shared" ref="K147:K210" si="121">T147*$AZ$3/100000</f>
        <v>0</v>
      </c>
      <c r="L147" s="13">
        <f t="shared" ref="L147:L210" si="122">J147+K147</f>
        <v>0</v>
      </c>
      <c r="M147" s="3"/>
      <c r="N147" s="3"/>
      <c r="O147" s="3"/>
      <c r="P147" s="3"/>
      <c r="Q147" s="3"/>
      <c r="R147" s="3"/>
      <c r="S147" s="3"/>
      <c r="T147" s="3"/>
      <c r="U147" s="3"/>
      <c r="X147" s="29">
        <f t="shared" si="106"/>
        <v>0</v>
      </c>
      <c r="Z147" s="29">
        <f t="shared" si="107"/>
        <v>0</v>
      </c>
      <c r="AB147" s="37"/>
      <c r="AC147" s="37"/>
      <c r="AD147" s="37"/>
      <c r="AE147" s="39"/>
      <c r="AF147" s="39"/>
      <c r="AG147" s="39">
        <f t="shared" si="108"/>
        <v>0</v>
      </c>
      <c r="AH147" s="39">
        <f t="shared" si="109"/>
        <v>0</v>
      </c>
      <c r="AI147" s="37"/>
      <c r="AJ147" s="37"/>
      <c r="AK147" s="37"/>
      <c r="AL147" s="39"/>
      <c r="AM147" s="39"/>
      <c r="AN147" s="39">
        <f t="shared" si="110"/>
        <v>0</v>
      </c>
      <c r="AO147" s="39">
        <f t="shared" si="111"/>
        <v>0</v>
      </c>
      <c r="AP147" s="79">
        <f t="shared" si="105"/>
        <v>74518</v>
      </c>
      <c r="AQ147" s="123"/>
      <c r="AR147" s="130"/>
      <c r="AS147" s="131"/>
      <c r="AT147" s="131"/>
    </row>
    <row r="148" spans="1:46" x14ac:dyDescent="0.25">
      <c r="A148" s="1">
        <v>44693</v>
      </c>
      <c r="B148" s="13">
        <f t="shared" si="112"/>
        <v>0</v>
      </c>
      <c r="C148" s="13">
        <f t="shared" si="113"/>
        <v>0</v>
      </c>
      <c r="D148" s="13">
        <f t="shared" si="114"/>
        <v>0</v>
      </c>
      <c r="E148" s="13">
        <f t="shared" si="115"/>
        <v>0</v>
      </c>
      <c r="F148" s="13">
        <f t="shared" si="116"/>
        <v>0</v>
      </c>
      <c r="G148" s="13">
        <f t="shared" si="117"/>
        <v>0</v>
      </c>
      <c r="H148" s="13">
        <f t="shared" si="118"/>
        <v>0</v>
      </c>
      <c r="I148" s="13">
        <f t="shared" si="119"/>
        <v>0</v>
      </c>
      <c r="J148" s="13">
        <f t="shared" si="120"/>
        <v>0</v>
      </c>
      <c r="K148" s="13">
        <f t="shared" si="121"/>
        <v>0</v>
      </c>
      <c r="L148" s="13">
        <f t="shared" si="122"/>
        <v>0</v>
      </c>
      <c r="M148" s="3"/>
      <c r="N148" s="3"/>
      <c r="O148" s="3"/>
      <c r="P148" s="3"/>
      <c r="Q148" s="3"/>
      <c r="R148" s="3"/>
      <c r="S148" s="3"/>
      <c r="T148" s="3"/>
      <c r="U148" s="3"/>
      <c r="X148" s="29">
        <f t="shared" si="106"/>
        <v>0</v>
      </c>
      <c r="Z148" s="29">
        <f t="shared" si="107"/>
        <v>0</v>
      </c>
      <c r="AB148" s="37"/>
      <c r="AC148" s="37"/>
      <c r="AD148" s="37"/>
      <c r="AE148" s="39"/>
      <c r="AF148" s="39"/>
      <c r="AG148" s="39">
        <f t="shared" si="108"/>
        <v>0</v>
      </c>
      <c r="AH148" s="39">
        <f t="shared" si="109"/>
        <v>0</v>
      </c>
      <c r="AI148" s="37"/>
      <c r="AJ148" s="37"/>
      <c r="AK148" s="37"/>
      <c r="AL148" s="39"/>
      <c r="AM148" s="39"/>
      <c r="AN148" s="39">
        <f t="shared" si="110"/>
        <v>0</v>
      </c>
      <c r="AO148" s="39">
        <f t="shared" si="111"/>
        <v>0</v>
      </c>
      <c r="AP148" s="79">
        <f t="shared" si="105"/>
        <v>74518</v>
      </c>
      <c r="AQ148" s="123"/>
      <c r="AR148" s="128"/>
      <c r="AS148" s="129"/>
      <c r="AT148" s="129"/>
    </row>
    <row r="149" spans="1:46" x14ac:dyDescent="0.25">
      <c r="A149" s="12">
        <v>44694</v>
      </c>
      <c r="B149" s="13">
        <f t="shared" si="112"/>
        <v>0</v>
      </c>
      <c r="C149" s="13">
        <f t="shared" si="113"/>
        <v>0</v>
      </c>
      <c r="D149" s="13">
        <f t="shared" si="114"/>
        <v>0</v>
      </c>
      <c r="E149" s="13">
        <f t="shared" si="115"/>
        <v>0</v>
      </c>
      <c r="F149" s="13">
        <f t="shared" si="116"/>
        <v>0</v>
      </c>
      <c r="G149" s="13">
        <f t="shared" si="117"/>
        <v>0</v>
      </c>
      <c r="H149" s="13">
        <f t="shared" si="118"/>
        <v>0</v>
      </c>
      <c r="I149" s="13">
        <f t="shared" si="119"/>
        <v>0</v>
      </c>
      <c r="J149" s="13">
        <f t="shared" si="120"/>
        <v>0</v>
      </c>
      <c r="K149" s="13">
        <f t="shared" si="121"/>
        <v>0</v>
      </c>
      <c r="L149" s="13">
        <f t="shared" si="122"/>
        <v>0</v>
      </c>
      <c r="M149" s="3"/>
      <c r="N149" s="3"/>
      <c r="O149" s="3"/>
      <c r="P149" s="3"/>
      <c r="Q149" s="3"/>
      <c r="R149" s="3"/>
      <c r="S149" s="3"/>
      <c r="T149" s="3"/>
      <c r="U149" s="3"/>
      <c r="X149" s="29">
        <f t="shared" si="106"/>
        <v>0</v>
      </c>
      <c r="Z149" s="29">
        <f t="shared" si="107"/>
        <v>0</v>
      </c>
      <c r="AB149" s="37"/>
      <c r="AC149" s="37"/>
      <c r="AD149" s="37"/>
      <c r="AE149" s="39"/>
      <c r="AF149" s="39"/>
      <c r="AG149" s="39">
        <f t="shared" si="108"/>
        <v>0</v>
      </c>
      <c r="AH149" s="39">
        <f t="shared" si="109"/>
        <v>0</v>
      </c>
      <c r="AI149" s="37"/>
      <c r="AJ149" s="37"/>
      <c r="AK149" s="37"/>
      <c r="AL149" s="39"/>
      <c r="AM149" s="39"/>
      <c r="AN149" s="39">
        <f t="shared" si="110"/>
        <v>0</v>
      </c>
      <c r="AO149" s="39">
        <f t="shared" si="111"/>
        <v>0</v>
      </c>
      <c r="AP149" s="79">
        <f t="shared" si="105"/>
        <v>74518</v>
      </c>
      <c r="AQ149" s="123"/>
      <c r="AR149" s="128"/>
      <c r="AS149" s="129"/>
      <c r="AT149" s="129"/>
    </row>
    <row r="150" spans="1:46" x14ac:dyDescent="0.25">
      <c r="A150" s="1">
        <v>44695</v>
      </c>
      <c r="B150" s="13">
        <f t="shared" si="112"/>
        <v>0</v>
      </c>
      <c r="C150" s="13">
        <f t="shared" si="113"/>
        <v>0</v>
      </c>
      <c r="D150" s="13">
        <f t="shared" si="114"/>
        <v>0</v>
      </c>
      <c r="E150" s="13">
        <f t="shared" si="115"/>
        <v>0</v>
      </c>
      <c r="F150" s="13">
        <f t="shared" si="116"/>
        <v>0</v>
      </c>
      <c r="G150" s="13">
        <f t="shared" si="117"/>
        <v>0</v>
      </c>
      <c r="H150" s="13">
        <f t="shared" si="118"/>
        <v>0</v>
      </c>
      <c r="I150" s="13">
        <f t="shared" si="119"/>
        <v>0</v>
      </c>
      <c r="J150" s="13">
        <f t="shared" si="120"/>
        <v>0</v>
      </c>
      <c r="K150" s="13">
        <f t="shared" si="121"/>
        <v>0</v>
      </c>
      <c r="L150" s="13">
        <f t="shared" si="122"/>
        <v>0</v>
      </c>
      <c r="M150" s="3"/>
      <c r="N150" s="3"/>
      <c r="O150" s="3"/>
      <c r="P150" s="3"/>
      <c r="Q150" s="3"/>
      <c r="R150" s="3"/>
      <c r="S150" s="3"/>
      <c r="T150" s="3"/>
      <c r="U150" s="3"/>
      <c r="X150" s="29">
        <f t="shared" si="106"/>
        <v>0</v>
      </c>
      <c r="Z150" s="29">
        <f t="shared" si="107"/>
        <v>0</v>
      </c>
      <c r="AB150" s="37"/>
      <c r="AC150" s="37"/>
      <c r="AD150" s="37"/>
      <c r="AE150" s="39"/>
      <c r="AF150" s="39"/>
      <c r="AG150" s="39">
        <f t="shared" si="108"/>
        <v>0</v>
      </c>
      <c r="AH150" s="39">
        <f t="shared" si="109"/>
        <v>0</v>
      </c>
      <c r="AI150" s="37"/>
      <c r="AJ150" s="37"/>
      <c r="AK150" s="37"/>
      <c r="AL150" s="39"/>
      <c r="AM150" s="39"/>
      <c r="AN150" s="39">
        <f t="shared" si="110"/>
        <v>0</v>
      </c>
      <c r="AO150" s="39">
        <f t="shared" si="111"/>
        <v>0</v>
      </c>
      <c r="AP150" s="79">
        <f t="shared" si="105"/>
        <v>74518</v>
      </c>
      <c r="AQ150" s="123"/>
      <c r="AR150" s="128"/>
      <c r="AS150" s="129"/>
      <c r="AT150" s="129"/>
    </row>
    <row r="151" spans="1:46" x14ac:dyDescent="0.25">
      <c r="A151" s="12">
        <v>44696</v>
      </c>
      <c r="B151" s="13">
        <f t="shared" si="112"/>
        <v>0</v>
      </c>
      <c r="C151" s="13">
        <f t="shared" si="113"/>
        <v>0</v>
      </c>
      <c r="D151" s="13">
        <f t="shared" si="114"/>
        <v>0</v>
      </c>
      <c r="E151" s="13">
        <f t="shared" si="115"/>
        <v>0</v>
      </c>
      <c r="F151" s="13">
        <f t="shared" si="116"/>
        <v>0</v>
      </c>
      <c r="G151" s="13">
        <f t="shared" si="117"/>
        <v>0</v>
      </c>
      <c r="H151" s="13">
        <f t="shared" si="118"/>
        <v>0</v>
      </c>
      <c r="I151" s="13">
        <f t="shared" si="119"/>
        <v>0</v>
      </c>
      <c r="J151" s="13">
        <f t="shared" si="120"/>
        <v>0</v>
      </c>
      <c r="K151" s="13">
        <f t="shared" si="121"/>
        <v>0</v>
      </c>
      <c r="L151" s="13">
        <f t="shared" si="122"/>
        <v>0</v>
      </c>
      <c r="M151" s="3"/>
      <c r="N151" s="3"/>
      <c r="O151" s="3"/>
      <c r="P151" s="3"/>
      <c r="Q151" s="3"/>
      <c r="R151" s="3"/>
      <c r="S151" s="3"/>
      <c r="T151" s="3"/>
      <c r="U151" s="3"/>
      <c r="X151" s="29">
        <f t="shared" si="106"/>
        <v>0</v>
      </c>
      <c r="Z151" s="29">
        <f t="shared" si="107"/>
        <v>0</v>
      </c>
      <c r="AB151" s="37"/>
      <c r="AC151" s="37"/>
      <c r="AD151" s="37"/>
      <c r="AE151" s="39"/>
      <c r="AF151" s="39"/>
      <c r="AG151" s="39">
        <f t="shared" si="108"/>
        <v>0</v>
      </c>
      <c r="AH151" s="39">
        <f t="shared" si="109"/>
        <v>0</v>
      </c>
      <c r="AI151" s="37"/>
      <c r="AJ151" s="37"/>
      <c r="AK151" s="37"/>
      <c r="AL151" s="39"/>
      <c r="AM151" s="39"/>
      <c r="AN151" s="39">
        <f t="shared" si="110"/>
        <v>0</v>
      </c>
      <c r="AO151" s="39">
        <f t="shared" si="111"/>
        <v>0</v>
      </c>
      <c r="AP151" s="79">
        <f t="shared" si="105"/>
        <v>74518</v>
      </c>
      <c r="AQ151" s="123"/>
      <c r="AR151" s="130"/>
      <c r="AS151" s="131"/>
      <c r="AT151" s="131"/>
    </row>
    <row r="152" spans="1:46" x14ac:dyDescent="0.25">
      <c r="A152" s="1">
        <v>44697</v>
      </c>
      <c r="B152" s="13">
        <f t="shared" si="112"/>
        <v>0</v>
      </c>
      <c r="C152" s="13">
        <f t="shared" si="113"/>
        <v>0</v>
      </c>
      <c r="D152" s="13">
        <f t="shared" si="114"/>
        <v>0</v>
      </c>
      <c r="E152" s="13">
        <f t="shared" si="115"/>
        <v>0</v>
      </c>
      <c r="F152" s="13">
        <f t="shared" si="116"/>
        <v>0</v>
      </c>
      <c r="G152" s="13">
        <f t="shared" si="117"/>
        <v>0</v>
      </c>
      <c r="H152" s="13">
        <f t="shared" si="118"/>
        <v>0</v>
      </c>
      <c r="I152" s="13">
        <f t="shared" si="119"/>
        <v>0</v>
      </c>
      <c r="J152" s="13">
        <f t="shared" si="120"/>
        <v>0</v>
      </c>
      <c r="K152" s="13">
        <f t="shared" si="121"/>
        <v>0</v>
      </c>
      <c r="L152" s="13">
        <f t="shared" si="122"/>
        <v>0</v>
      </c>
      <c r="M152" s="3"/>
      <c r="N152" s="3"/>
      <c r="O152" s="3"/>
      <c r="P152" s="3"/>
      <c r="Q152" s="3"/>
      <c r="R152" s="3"/>
      <c r="S152" s="3"/>
      <c r="T152" s="3"/>
      <c r="U152" s="3"/>
      <c r="X152" s="29">
        <f>F152-I152+W152</f>
        <v>0</v>
      </c>
      <c r="Z152" s="29">
        <f>I152+L152</f>
        <v>0</v>
      </c>
      <c r="AB152" s="37"/>
      <c r="AC152" s="37"/>
      <c r="AD152" s="37"/>
      <c r="AE152" s="39"/>
      <c r="AF152" s="39"/>
      <c r="AG152" s="39">
        <f t="shared" si="108"/>
        <v>0</v>
      </c>
      <c r="AH152" s="39">
        <f t="shared" si="109"/>
        <v>0</v>
      </c>
      <c r="AI152" s="37"/>
      <c r="AJ152" s="37"/>
      <c r="AK152" s="37"/>
      <c r="AL152" s="39"/>
      <c r="AM152" s="39"/>
      <c r="AN152" s="39">
        <f t="shared" si="110"/>
        <v>0</v>
      </c>
      <c r="AO152" s="39">
        <f t="shared" si="111"/>
        <v>0</v>
      </c>
      <c r="AP152" s="79">
        <f t="shared" si="105"/>
        <v>74518</v>
      </c>
      <c r="AQ152" s="123"/>
      <c r="AR152" s="130"/>
      <c r="AS152" s="131"/>
      <c r="AT152" s="131"/>
    </row>
    <row r="153" spans="1:46" x14ac:dyDescent="0.25">
      <c r="A153" s="12">
        <v>44698</v>
      </c>
      <c r="B153" s="13">
        <f t="shared" si="112"/>
        <v>0</v>
      </c>
      <c r="C153" s="13">
        <f t="shared" si="113"/>
        <v>0</v>
      </c>
      <c r="D153" s="13">
        <f t="shared" si="114"/>
        <v>0</v>
      </c>
      <c r="E153" s="13">
        <f t="shared" si="115"/>
        <v>0</v>
      </c>
      <c r="F153" s="13">
        <f t="shared" si="116"/>
        <v>0</v>
      </c>
      <c r="G153" s="13">
        <f t="shared" si="117"/>
        <v>0</v>
      </c>
      <c r="H153" s="13">
        <f t="shared" si="118"/>
        <v>0</v>
      </c>
      <c r="I153" s="13">
        <f t="shared" si="119"/>
        <v>0</v>
      </c>
      <c r="J153" s="13">
        <f t="shared" si="120"/>
        <v>0</v>
      </c>
      <c r="K153" s="13">
        <f t="shared" si="121"/>
        <v>0</v>
      </c>
      <c r="L153" s="13">
        <f t="shared" si="122"/>
        <v>0</v>
      </c>
      <c r="M153" s="3"/>
      <c r="N153" s="3"/>
      <c r="O153" s="3"/>
      <c r="P153" s="3"/>
      <c r="Q153" s="3"/>
      <c r="R153" s="3"/>
      <c r="S153" s="3"/>
      <c r="T153" s="3"/>
      <c r="U153" s="3"/>
      <c r="X153" s="29">
        <f t="shared" ref="X153:X196" si="123">F153-I153+W153</f>
        <v>0</v>
      </c>
      <c r="Z153" s="29">
        <f t="shared" ref="Z153:Z196" si="124">I153+L153</f>
        <v>0</v>
      </c>
      <c r="AB153" s="37"/>
      <c r="AC153" s="37"/>
      <c r="AD153" s="37"/>
      <c r="AE153" s="39"/>
      <c r="AF153" s="39"/>
      <c r="AG153" s="39">
        <f t="shared" si="108"/>
        <v>0</v>
      </c>
      <c r="AH153" s="39">
        <f t="shared" si="109"/>
        <v>0</v>
      </c>
      <c r="AI153" s="3"/>
      <c r="AJ153" s="3"/>
      <c r="AK153" s="3"/>
      <c r="AL153" s="39"/>
      <c r="AM153" s="39"/>
      <c r="AN153" s="39">
        <f t="shared" si="110"/>
        <v>0</v>
      </c>
      <c r="AO153" s="39">
        <f t="shared" si="111"/>
        <v>0</v>
      </c>
      <c r="AP153" s="79">
        <f t="shared" si="105"/>
        <v>74518</v>
      </c>
      <c r="AQ153" s="123"/>
      <c r="AR153" s="128"/>
      <c r="AS153" s="129"/>
      <c r="AT153" s="129"/>
    </row>
    <row r="154" spans="1:46" x14ac:dyDescent="0.25">
      <c r="A154" s="1">
        <v>44699</v>
      </c>
      <c r="B154" s="13">
        <f t="shared" si="112"/>
        <v>0</v>
      </c>
      <c r="C154" s="13">
        <f t="shared" si="113"/>
        <v>0</v>
      </c>
      <c r="D154" s="13">
        <f t="shared" si="114"/>
        <v>0</v>
      </c>
      <c r="E154" s="13">
        <f t="shared" si="115"/>
        <v>0</v>
      </c>
      <c r="F154" s="13">
        <f t="shared" si="116"/>
        <v>0</v>
      </c>
      <c r="G154" s="13">
        <f t="shared" si="117"/>
        <v>0</v>
      </c>
      <c r="H154" s="13">
        <f t="shared" si="118"/>
        <v>0</v>
      </c>
      <c r="I154" s="13">
        <f t="shared" si="119"/>
        <v>0</v>
      </c>
      <c r="J154" s="13">
        <f t="shared" si="120"/>
        <v>0</v>
      </c>
      <c r="K154" s="13">
        <f t="shared" si="121"/>
        <v>0</v>
      </c>
      <c r="L154" s="13">
        <f t="shared" si="122"/>
        <v>0</v>
      </c>
      <c r="M154" s="3"/>
      <c r="N154" s="3"/>
      <c r="O154" s="3"/>
      <c r="P154" s="3"/>
      <c r="Q154" s="3"/>
      <c r="R154" s="3"/>
      <c r="S154" s="3"/>
      <c r="T154" s="3"/>
      <c r="U154" s="3"/>
      <c r="X154" s="29">
        <f t="shared" si="123"/>
        <v>0</v>
      </c>
      <c r="Z154" s="29">
        <f t="shared" si="124"/>
        <v>0</v>
      </c>
      <c r="AB154" s="37"/>
      <c r="AC154" s="37"/>
      <c r="AD154" s="37"/>
      <c r="AE154" s="39"/>
      <c r="AF154" s="39"/>
      <c r="AG154" s="39">
        <f t="shared" si="108"/>
        <v>0</v>
      </c>
      <c r="AH154" s="39">
        <f t="shared" si="109"/>
        <v>0</v>
      </c>
      <c r="AI154" s="37"/>
      <c r="AJ154" s="37"/>
      <c r="AK154" s="37"/>
      <c r="AL154" s="39"/>
      <c r="AM154" s="39"/>
      <c r="AN154" s="39">
        <f t="shared" si="110"/>
        <v>0</v>
      </c>
      <c r="AO154" s="39">
        <f t="shared" si="111"/>
        <v>0</v>
      </c>
      <c r="AP154" s="79">
        <f t="shared" si="105"/>
        <v>74518</v>
      </c>
      <c r="AQ154" s="123"/>
      <c r="AR154" s="128"/>
      <c r="AS154" s="129"/>
      <c r="AT154" s="129"/>
    </row>
    <row r="155" spans="1:46" x14ac:dyDescent="0.25">
      <c r="A155" s="12">
        <v>44700</v>
      </c>
      <c r="B155" s="13">
        <f t="shared" si="112"/>
        <v>0</v>
      </c>
      <c r="C155" s="13">
        <f t="shared" si="113"/>
        <v>0</v>
      </c>
      <c r="D155" s="13">
        <f t="shared" si="114"/>
        <v>0</v>
      </c>
      <c r="E155" s="13">
        <f t="shared" si="115"/>
        <v>0</v>
      </c>
      <c r="F155" s="13">
        <f t="shared" si="116"/>
        <v>0</v>
      </c>
      <c r="G155" s="13">
        <f t="shared" si="117"/>
        <v>0</v>
      </c>
      <c r="H155" s="13">
        <f t="shared" si="118"/>
        <v>0</v>
      </c>
      <c r="I155" s="13">
        <f t="shared" si="119"/>
        <v>0</v>
      </c>
      <c r="J155" s="13">
        <f t="shared" si="120"/>
        <v>0</v>
      </c>
      <c r="K155" s="13">
        <f t="shared" si="121"/>
        <v>0</v>
      </c>
      <c r="L155" s="13">
        <f t="shared" si="122"/>
        <v>0</v>
      </c>
      <c r="M155" s="3"/>
      <c r="N155" s="3"/>
      <c r="O155" s="3"/>
      <c r="P155" s="3"/>
      <c r="Q155" s="3"/>
      <c r="R155" s="3"/>
      <c r="S155" s="3"/>
      <c r="T155" s="3"/>
      <c r="U155" s="3"/>
      <c r="X155" s="29">
        <f t="shared" si="123"/>
        <v>0</v>
      </c>
      <c r="Z155" s="29">
        <f t="shared" si="124"/>
        <v>0</v>
      </c>
      <c r="AB155" s="37"/>
      <c r="AC155" s="37"/>
      <c r="AD155" s="37"/>
      <c r="AE155" s="39"/>
      <c r="AF155" s="39"/>
      <c r="AG155" s="39">
        <f t="shared" si="108"/>
        <v>0</v>
      </c>
      <c r="AH155" s="39">
        <f t="shared" si="109"/>
        <v>0</v>
      </c>
      <c r="AI155" s="37"/>
      <c r="AJ155" s="37"/>
      <c r="AK155" s="37"/>
      <c r="AL155" s="39"/>
      <c r="AM155" s="39"/>
      <c r="AN155" s="39">
        <f t="shared" si="110"/>
        <v>0</v>
      </c>
      <c r="AO155" s="39">
        <f t="shared" si="111"/>
        <v>0</v>
      </c>
      <c r="AP155" s="79">
        <f t="shared" si="105"/>
        <v>74518</v>
      </c>
      <c r="AQ155" s="123"/>
      <c r="AR155" s="128"/>
      <c r="AS155" s="129"/>
      <c r="AT155" s="129"/>
    </row>
    <row r="156" spans="1:46" x14ac:dyDescent="0.25">
      <c r="A156" s="1">
        <v>44701</v>
      </c>
      <c r="B156" s="13">
        <f t="shared" si="112"/>
        <v>0</v>
      </c>
      <c r="C156" s="13">
        <f t="shared" si="113"/>
        <v>0</v>
      </c>
      <c r="D156" s="13">
        <f t="shared" si="114"/>
        <v>0</v>
      </c>
      <c r="E156" s="13">
        <f t="shared" si="115"/>
        <v>0</v>
      </c>
      <c r="F156" s="13">
        <f t="shared" si="116"/>
        <v>0</v>
      </c>
      <c r="G156" s="13">
        <f t="shared" si="117"/>
        <v>0</v>
      </c>
      <c r="H156" s="13">
        <f t="shared" si="118"/>
        <v>0</v>
      </c>
      <c r="I156" s="13">
        <f t="shared" si="119"/>
        <v>0</v>
      </c>
      <c r="J156" s="13">
        <f t="shared" si="120"/>
        <v>0</v>
      </c>
      <c r="K156" s="13">
        <f t="shared" si="121"/>
        <v>0</v>
      </c>
      <c r="L156" s="13">
        <f t="shared" si="122"/>
        <v>0</v>
      </c>
      <c r="M156" s="3"/>
      <c r="N156" s="3"/>
      <c r="O156" s="3"/>
      <c r="P156" s="3"/>
      <c r="Q156" s="3"/>
      <c r="R156" s="3"/>
      <c r="S156" s="3"/>
      <c r="T156" s="3"/>
      <c r="U156" s="3"/>
      <c r="X156" s="29">
        <f t="shared" si="123"/>
        <v>0</v>
      </c>
      <c r="Z156" s="29">
        <f t="shared" si="124"/>
        <v>0</v>
      </c>
      <c r="AB156" s="37"/>
      <c r="AC156" s="37"/>
      <c r="AD156" s="37"/>
      <c r="AE156" s="39"/>
      <c r="AF156" s="39"/>
      <c r="AG156" s="39">
        <f t="shared" si="108"/>
        <v>0</v>
      </c>
      <c r="AH156" s="39">
        <f t="shared" si="109"/>
        <v>0</v>
      </c>
      <c r="AI156" s="37"/>
      <c r="AJ156" s="37"/>
      <c r="AK156" s="37"/>
      <c r="AL156" s="39"/>
      <c r="AM156" s="39"/>
      <c r="AN156" s="39">
        <f t="shared" si="110"/>
        <v>0</v>
      </c>
      <c r="AO156" s="39">
        <f t="shared" si="111"/>
        <v>0</v>
      </c>
      <c r="AP156" s="79">
        <f t="shared" si="105"/>
        <v>74518</v>
      </c>
      <c r="AQ156" s="123"/>
      <c r="AR156" s="128"/>
      <c r="AS156" s="129"/>
      <c r="AT156" s="129"/>
    </row>
    <row r="157" spans="1:46" x14ac:dyDescent="0.25">
      <c r="A157" s="12">
        <v>44702</v>
      </c>
      <c r="B157" s="13">
        <f t="shared" si="112"/>
        <v>0</v>
      </c>
      <c r="C157" s="13">
        <f t="shared" si="113"/>
        <v>0</v>
      </c>
      <c r="D157" s="13">
        <f t="shared" si="114"/>
        <v>0</v>
      </c>
      <c r="E157" s="13">
        <f t="shared" si="115"/>
        <v>0</v>
      </c>
      <c r="F157" s="13">
        <f t="shared" si="116"/>
        <v>0</v>
      </c>
      <c r="G157" s="13">
        <f t="shared" si="117"/>
        <v>0</v>
      </c>
      <c r="H157" s="13">
        <f t="shared" si="118"/>
        <v>0</v>
      </c>
      <c r="I157" s="13">
        <f t="shared" si="119"/>
        <v>0</v>
      </c>
      <c r="J157" s="13">
        <f t="shared" si="120"/>
        <v>0</v>
      </c>
      <c r="K157" s="13">
        <f t="shared" si="121"/>
        <v>0</v>
      </c>
      <c r="L157" s="13">
        <f t="shared" si="122"/>
        <v>0</v>
      </c>
      <c r="M157" s="3"/>
      <c r="N157" s="3"/>
      <c r="O157" s="3"/>
      <c r="P157" s="3"/>
      <c r="Q157" s="3"/>
      <c r="R157" s="3"/>
      <c r="S157" s="3"/>
      <c r="T157" s="3"/>
      <c r="U157" s="3"/>
      <c r="X157" s="29">
        <f t="shared" si="123"/>
        <v>0</v>
      </c>
      <c r="Z157" s="29">
        <f t="shared" si="124"/>
        <v>0</v>
      </c>
      <c r="AB157" s="37"/>
      <c r="AC157" s="37"/>
      <c r="AD157" s="37"/>
      <c r="AE157" s="39"/>
      <c r="AF157" s="39"/>
      <c r="AG157" s="39">
        <f t="shared" si="108"/>
        <v>0</v>
      </c>
      <c r="AH157" s="39">
        <f t="shared" si="109"/>
        <v>0</v>
      </c>
      <c r="AI157" s="37"/>
      <c r="AJ157" s="37"/>
      <c r="AK157" s="37"/>
      <c r="AL157" s="39"/>
      <c r="AM157" s="39"/>
      <c r="AN157" s="39">
        <f t="shared" si="110"/>
        <v>0</v>
      </c>
      <c r="AO157" s="39">
        <f t="shared" si="111"/>
        <v>0</v>
      </c>
      <c r="AP157" s="79">
        <f t="shared" si="105"/>
        <v>74518</v>
      </c>
      <c r="AQ157" s="123"/>
      <c r="AR157" s="128"/>
      <c r="AS157" s="129"/>
      <c r="AT157" s="129"/>
    </row>
    <row r="158" spans="1:46" x14ac:dyDescent="0.25">
      <c r="A158" s="1">
        <v>44703</v>
      </c>
      <c r="B158" s="13">
        <f t="shared" si="112"/>
        <v>0</v>
      </c>
      <c r="C158" s="13">
        <f t="shared" si="113"/>
        <v>0</v>
      </c>
      <c r="D158" s="13">
        <f t="shared" si="114"/>
        <v>0</v>
      </c>
      <c r="E158" s="13">
        <f t="shared" si="115"/>
        <v>0</v>
      </c>
      <c r="F158" s="13">
        <f t="shared" si="116"/>
        <v>0</v>
      </c>
      <c r="G158" s="13">
        <f t="shared" si="117"/>
        <v>0</v>
      </c>
      <c r="H158" s="13">
        <f t="shared" si="118"/>
        <v>0</v>
      </c>
      <c r="I158" s="13">
        <f t="shared" si="119"/>
        <v>0</v>
      </c>
      <c r="J158" s="13">
        <f t="shared" si="120"/>
        <v>0</v>
      </c>
      <c r="K158" s="13">
        <f t="shared" si="121"/>
        <v>0</v>
      </c>
      <c r="L158" s="13">
        <f t="shared" si="122"/>
        <v>0</v>
      </c>
      <c r="M158" s="3"/>
      <c r="N158" s="3"/>
      <c r="O158" s="3"/>
      <c r="P158" s="3"/>
      <c r="Q158" s="3"/>
      <c r="R158" s="3"/>
      <c r="S158" s="3"/>
      <c r="T158" s="3"/>
      <c r="U158" s="3"/>
      <c r="X158" s="29">
        <f t="shared" si="123"/>
        <v>0</v>
      </c>
      <c r="Z158" s="29">
        <f t="shared" si="124"/>
        <v>0</v>
      </c>
      <c r="AB158" s="37"/>
      <c r="AC158" s="37"/>
      <c r="AD158" s="37"/>
      <c r="AE158" s="39"/>
      <c r="AF158" s="39"/>
      <c r="AG158" s="39">
        <f t="shared" si="108"/>
        <v>0</v>
      </c>
      <c r="AH158" s="39">
        <f t="shared" si="109"/>
        <v>0</v>
      </c>
      <c r="AI158" s="37"/>
      <c r="AJ158" s="37"/>
      <c r="AK158" s="37"/>
      <c r="AL158" s="39"/>
      <c r="AM158" s="39"/>
      <c r="AN158" s="39">
        <f t="shared" si="110"/>
        <v>0</v>
      </c>
      <c r="AO158" s="39">
        <f t="shared" si="111"/>
        <v>0</v>
      </c>
      <c r="AP158" s="79">
        <f t="shared" si="105"/>
        <v>74518</v>
      </c>
      <c r="AQ158" s="123"/>
      <c r="AR158" s="130"/>
      <c r="AS158" s="131"/>
      <c r="AT158" s="131"/>
    </row>
    <row r="159" spans="1:46" x14ac:dyDescent="0.25">
      <c r="A159" s="12">
        <v>44704</v>
      </c>
      <c r="B159" s="13">
        <f t="shared" si="112"/>
        <v>0</v>
      </c>
      <c r="C159" s="13">
        <f t="shared" si="113"/>
        <v>0</v>
      </c>
      <c r="D159" s="13">
        <f t="shared" si="114"/>
        <v>0</v>
      </c>
      <c r="E159" s="13">
        <f t="shared" si="115"/>
        <v>0</v>
      </c>
      <c r="F159" s="13">
        <f t="shared" si="116"/>
        <v>0</v>
      </c>
      <c r="G159" s="13">
        <f t="shared" si="117"/>
        <v>0</v>
      </c>
      <c r="H159" s="13">
        <f t="shared" si="118"/>
        <v>0</v>
      </c>
      <c r="I159" s="13">
        <f t="shared" si="119"/>
        <v>0</v>
      </c>
      <c r="J159" s="13">
        <f t="shared" si="120"/>
        <v>0</v>
      </c>
      <c r="K159" s="13">
        <f t="shared" si="121"/>
        <v>0</v>
      </c>
      <c r="L159" s="13">
        <f t="shared" si="122"/>
        <v>0</v>
      </c>
      <c r="M159" s="3"/>
      <c r="N159" s="3"/>
      <c r="O159" s="3"/>
      <c r="P159" s="3"/>
      <c r="Q159" s="3"/>
      <c r="R159" s="3"/>
      <c r="S159" s="3"/>
      <c r="T159" s="3"/>
      <c r="U159" s="3"/>
      <c r="X159" s="29">
        <f t="shared" si="123"/>
        <v>0</v>
      </c>
      <c r="Z159" s="29">
        <f t="shared" si="124"/>
        <v>0</v>
      </c>
      <c r="AB159" s="37"/>
      <c r="AC159" s="37"/>
      <c r="AD159" s="37"/>
      <c r="AE159" s="39"/>
      <c r="AF159" s="39"/>
      <c r="AG159" s="39">
        <f t="shared" si="108"/>
        <v>0</v>
      </c>
      <c r="AH159" s="39">
        <f t="shared" si="109"/>
        <v>0</v>
      </c>
      <c r="AI159" s="37"/>
      <c r="AJ159" s="37"/>
      <c r="AK159" s="37"/>
      <c r="AL159" s="39"/>
      <c r="AM159" s="39"/>
      <c r="AN159" s="39">
        <f t="shared" si="110"/>
        <v>0</v>
      </c>
      <c r="AO159" s="39">
        <f t="shared" si="111"/>
        <v>0</v>
      </c>
      <c r="AP159" s="79">
        <f t="shared" si="105"/>
        <v>74518</v>
      </c>
      <c r="AQ159" s="123"/>
      <c r="AR159" s="130"/>
      <c r="AS159" s="131"/>
      <c r="AT159" s="131"/>
    </row>
    <row r="160" spans="1:46" x14ac:dyDescent="0.25">
      <c r="A160" s="1">
        <v>44705</v>
      </c>
      <c r="B160" s="13">
        <f t="shared" si="112"/>
        <v>0</v>
      </c>
      <c r="C160" s="13">
        <f t="shared" si="113"/>
        <v>0</v>
      </c>
      <c r="D160" s="13">
        <f t="shared" si="114"/>
        <v>0</v>
      </c>
      <c r="E160" s="13">
        <f t="shared" si="115"/>
        <v>0</v>
      </c>
      <c r="F160" s="13">
        <f t="shared" si="116"/>
        <v>0</v>
      </c>
      <c r="G160" s="13">
        <f t="shared" si="117"/>
        <v>0</v>
      </c>
      <c r="H160" s="13">
        <f t="shared" si="118"/>
        <v>0</v>
      </c>
      <c r="I160" s="13">
        <f t="shared" si="119"/>
        <v>0</v>
      </c>
      <c r="J160" s="13">
        <f t="shared" si="120"/>
        <v>0</v>
      </c>
      <c r="K160" s="13">
        <f t="shared" si="121"/>
        <v>0</v>
      </c>
      <c r="L160" s="13">
        <f t="shared" si="122"/>
        <v>0</v>
      </c>
      <c r="M160" s="3"/>
      <c r="N160" s="3"/>
      <c r="O160" s="3"/>
      <c r="P160" s="3"/>
      <c r="Q160" s="3"/>
      <c r="R160" s="3"/>
      <c r="S160" s="3"/>
      <c r="T160" s="3"/>
      <c r="U160" s="3"/>
      <c r="X160" s="29">
        <f t="shared" si="123"/>
        <v>0</v>
      </c>
      <c r="Z160" s="29">
        <f t="shared" si="124"/>
        <v>0</v>
      </c>
      <c r="AB160" s="37"/>
      <c r="AC160" s="37"/>
      <c r="AD160" s="37"/>
      <c r="AE160" s="39"/>
      <c r="AF160" s="39"/>
      <c r="AG160" s="39">
        <f t="shared" si="108"/>
        <v>0</v>
      </c>
      <c r="AH160" s="39">
        <f t="shared" si="109"/>
        <v>0</v>
      </c>
      <c r="AI160" s="37"/>
      <c r="AJ160" s="37"/>
      <c r="AK160" s="37"/>
      <c r="AL160" s="39"/>
      <c r="AM160" s="39"/>
      <c r="AN160" s="39">
        <f t="shared" si="110"/>
        <v>0</v>
      </c>
      <c r="AO160" s="39">
        <f t="shared" si="111"/>
        <v>0</v>
      </c>
      <c r="AP160" s="79">
        <f t="shared" si="105"/>
        <v>74518</v>
      </c>
      <c r="AQ160" s="123"/>
      <c r="AR160" s="128"/>
      <c r="AS160" s="129"/>
      <c r="AT160" s="129"/>
    </row>
    <row r="161" spans="1:46" x14ac:dyDescent="0.25">
      <c r="A161" s="12">
        <v>44706</v>
      </c>
      <c r="B161" s="13">
        <f t="shared" si="112"/>
        <v>0</v>
      </c>
      <c r="C161" s="13">
        <f t="shared" si="113"/>
        <v>0</v>
      </c>
      <c r="D161" s="13">
        <f t="shared" si="114"/>
        <v>0</v>
      </c>
      <c r="E161" s="13">
        <f t="shared" si="115"/>
        <v>0</v>
      </c>
      <c r="F161" s="13">
        <f t="shared" si="116"/>
        <v>0</v>
      </c>
      <c r="G161" s="13">
        <f t="shared" si="117"/>
        <v>0</v>
      </c>
      <c r="H161" s="13">
        <f t="shared" si="118"/>
        <v>0</v>
      </c>
      <c r="I161" s="13">
        <f t="shared" si="119"/>
        <v>0</v>
      </c>
      <c r="J161" s="13">
        <f t="shared" si="120"/>
        <v>0</v>
      </c>
      <c r="K161" s="13">
        <f t="shared" si="121"/>
        <v>0</v>
      </c>
      <c r="L161" s="13">
        <f t="shared" si="122"/>
        <v>0</v>
      </c>
      <c r="M161" s="3"/>
      <c r="N161" s="3"/>
      <c r="O161" s="3"/>
      <c r="P161" s="3"/>
      <c r="Q161" s="3"/>
      <c r="R161" s="3"/>
      <c r="S161" s="3"/>
      <c r="T161" s="3"/>
      <c r="U161" s="3"/>
      <c r="X161" s="29">
        <f t="shared" si="123"/>
        <v>0</v>
      </c>
      <c r="Z161" s="29">
        <f t="shared" si="124"/>
        <v>0</v>
      </c>
      <c r="AB161" s="37"/>
      <c r="AC161" s="37"/>
      <c r="AD161" s="37"/>
      <c r="AE161" s="39"/>
      <c r="AF161" s="39"/>
      <c r="AG161" s="39">
        <f t="shared" si="108"/>
        <v>0</v>
      </c>
      <c r="AH161" s="39">
        <f t="shared" si="109"/>
        <v>0</v>
      </c>
      <c r="AI161" s="37"/>
      <c r="AJ161" s="37"/>
      <c r="AK161" s="37"/>
      <c r="AL161" s="39"/>
      <c r="AM161" s="39"/>
      <c r="AN161" s="39">
        <f t="shared" si="110"/>
        <v>0</v>
      </c>
      <c r="AO161" s="39">
        <f t="shared" si="111"/>
        <v>0</v>
      </c>
      <c r="AP161" s="79">
        <f t="shared" si="105"/>
        <v>74518</v>
      </c>
      <c r="AQ161" s="123"/>
      <c r="AR161" s="128"/>
      <c r="AS161" s="129"/>
      <c r="AT161" s="129"/>
    </row>
    <row r="162" spans="1:46" x14ac:dyDescent="0.25">
      <c r="A162" s="1">
        <v>44707</v>
      </c>
      <c r="B162" s="13">
        <f t="shared" si="112"/>
        <v>0</v>
      </c>
      <c r="C162" s="13">
        <f t="shared" si="113"/>
        <v>0</v>
      </c>
      <c r="D162" s="13">
        <f t="shared" si="114"/>
        <v>0</v>
      </c>
      <c r="E162" s="13">
        <f t="shared" si="115"/>
        <v>0</v>
      </c>
      <c r="F162" s="13">
        <f t="shared" si="116"/>
        <v>0</v>
      </c>
      <c r="G162" s="13">
        <f t="shared" si="117"/>
        <v>0</v>
      </c>
      <c r="H162" s="13">
        <f t="shared" si="118"/>
        <v>0</v>
      </c>
      <c r="I162" s="13">
        <f t="shared" si="119"/>
        <v>0</v>
      </c>
      <c r="J162" s="13">
        <f t="shared" si="120"/>
        <v>0</v>
      </c>
      <c r="K162" s="13">
        <f t="shared" si="121"/>
        <v>0</v>
      </c>
      <c r="L162" s="13">
        <f t="shared" si="122"/>
        <v>0</v>
      </c>
      <c r="M162" s="3"/>
      <c r="N162" s="3"/>
      <c r="O162" s="3"/>
      <c r="P162" s="3"/>
      <c r="Q162" s="3"/>
      <c r="R162" s="3"/>
      <c r="S162" s="3"/>
      <c r="T162" s="3"/>
      <c r="U162" s="3"/>
      <c r="X162" s="29">
        <f t="shared" si="123"/>
        <v>0</v>
      </c>
      <c r="Z162" s="29">
        <f t="shared" si="124"/>
        <v>0</v>
      </c>
      <c r="AB162" s="37"/>
      <c r="AC162" s="37"/>
      <c r="AD162" s="37"/>
      <c r="AE162" s="39"/>
      <c r="AF162" s="39"/>
      <c r="AG162" s="39">
        <f t="shared" si="108"/>
        <v>0</v>
      </c>
      <c r="AH162" s="39">
        <f t="shared" si="109"/>
        <v>0</v>
      </c>
      <c r="AI162" s="37"/>
      <c r="AJ162" s="37"/>
      <c r="AK162" s="37"/>
      <c r="AL162" s="39"/>
      <c r="AM162" s="39"/>
      <c r="AN162" s="39">
        <f t="shared" si="110"/>
        <v>0</v>
      </c>
      <c r="AO162" s="39">
        <f t="shared" si="111"/>
        <v>0</v>
      </c>
      <c r="AP162" s="79">
        <f t="shared" si="105"/>
        <v>74518</v>
      </c>
      <c r="AQ162" s="123"/>
      <c r="AR162" s="128"/>
      <c r="AS162" s="129"/>
      <c r="AT162" s="129"/>
    </row>
    <row r="163" spans="1:46" x14ac:dyDescent="0.25">
      <c r="A163" s="12">
        <v>44708</v>
      </c>
      <c r="B163" s="13">
        <f t="shared" si="112"/>
        <v>0</v>
      </c>
      <c r="C163" s="13">
        <f t="shared" si="113"/>
        <v>0</v>
      </c>
      <c r="D163" s="13">
        <f t="shared" si="114"/>
        <v>0</v>
      </c>
      <c r="E163" s="13">
        <f t="shared" si="115"/>
        <v>0</v>
      </c>
      <c r="F163" s="13">
        <f t="shared" si="116"/>
        <v>0</v>
      </c>
      <c r="G163" s="13">
        <f t="shared" si="117"/>
        <v>0</v>
      </c>
      <c r="H163" s="13">
        <f t="shared" si="118"/>
        <v>0</v>
      </c>
      <c r="I163" s="13">
        <f t="shared" si="119"/>
        <v>0</v>
      </c>
      <c r="J163" s="13">
        <f t="shared" si="120"/>
        <v>0</v>
      </c>
      <c r="K163" s="13">
        <f t="shared" si="121"/>
        <v>0</v>
      </c>
      <c r="L163" s="13">
        <f t="shared" si="122"/>
        <v>0</v>
      </c>
      <c r="M163" s="3"/>
      <c r="N163" s="3"/>
      <c r="O163" s="3"/>
      <c r="P163" s="3"/>
      <c r="Q163" s="3"/>
      <c r="R163" s="3"/>
      <c r="S163" s="3"/>
      <c r="T163" s="3"/>
      <c r="U163" s="3"/>
      <c r="X163" s="29">
        <f t="shared" si="123"/>
        <v>0</v>
      </c>
      <c r="Z163" s="29">
        <f t="shared" si="124"/>
        <v>0</v>
      </c>
      <c r="AB163" s="37"/>
      <c r="AC163" s="37"/>
      <c r="AD163" s="37"/>
      <c r="AE163" s="39"/>
      <c r="AF163" s="39"/>
      <c r="AG163" s="39">
        <f t="shared" si="108"/>
        <v>0</v>
      </c>
      <c r="AH163" s="39">
        <f t="shared" si="109"/>
        <v>0</v>
      </c>
      <c r="AI163" s="37"/>
      <c r="AJ163" s="37"/>
      <c r="AK163" s="37"/>
      <c r="AL163" s="39"/>
      <c r="AM163" s="39"/>
      <c r="AN163" s="39">
        <f t="shared" si="110"/>
        <v>0</v>
      </c>
      <c r="AO163" s="39">
        <f t="shared" si="111"/>
        <v>0</v>
      </c>
      <c r="AP163" s="79">
        <f t="shared" si="105"/>
        <v>74518</v>
      </c>
      <c r="AQ163" s="123"/>
      <c r="AR163" s="128"/>
      <c r="AS163" s="129"/>
      <c r="AT163" s="129"/>
    </row>
    <row r="164" spans="1:46" x14ac:dyDescent="0.25">
      <c r="A164" s="1">
        <v>44709</v>
      </c>
      <c r="B164" s="13">
        <f t="shared" si="112"/>
        <v>0</v>
      </c>
      <c r="C164" s="13">
        <f t="shared" si="113"/>
        <v>0</v>
      </c>
      <c r="D164" s="13">
        <f t="shared" si="114"/>
        <v>0</v>
      </c>
      <c r="E164" s="13">
        <f t="shared" si="115"/>
        <v>0</v>
      </c>
      <c r="F164" s="13">
        <f t="shared" si="116"/>
        <v>0</v>
      </c>
      <c r="G164" s="13">
        <f t="shared" si="117"/>
        <v>0</v>
      </c>
      <c r="H164" s="13">
        <f t="shared" si="118"/>
        <v>0</v>
      </c>
      <c r="I164" s="13">
        <f t="shared" si="119"/>
        <v>0</v>
      </c>
      <c r="J164" s="13">
        <f t="shared" si="120"/>
        <v>0</v>
      </c>
      <c r="K164" s="13">
        <f t="shared" si="121"/>
        <v>0</v>
      </c>
      <c r="L164" s="13">
        <f t="shared" si="122"/>
        <v>0</v>
      </c>
      <c r="M164" s="3"/>
      <c r="N164" s="3"/>
      <c r="O164" s="3"/>
      <c r="P164" s="3"/>
      <c r="Q164" s="3"/>
      <c r="R164" s="3"/>
      <c r="S164" s="3"/>
      <c r="T164" s="3"/>
      <c r="U164" s="3"/>
      <c r="X164" s="29">
        <f t="shared" si="123"/>
        <v>0</v>
      </c>
      <c r="Z164" s="29">
        <f t="shared" si="124"/>
        <v>0</v>
      </c>
      <c r="AB164" s="37"/>
      <c r="AC164" s="37"/>
      <c r="AD164" s="37"/>
      <c r="AE164" s="39"/>
      <c r="AF164" s="39"/>
      <c r="AG164" s="39">
        <f t="shared" si="108"/>
        <v>0</v>
      </c>
      <c r="AH164" s="39">
        <f t="shared" si="109"/>
        <v>0</v>
      </c>
      <c r="AI164" s="37"/>
      <c r="AJ164" s="37"/>
      <c r="AK164" s="37"/>
      <c r="AL164" s="39"/>
      <c r="AM164" s="39"/>
      <c r="AN164" s="39">
        <f t="shared" si="110"/>
        <v>0</v>
      </c>
      <c r="AO164" s="39">
        <f t="shared" si="111"/>
        <v>0</v>
      </c>
      <c r="AP164" s="79">
        <f t="shared" si="105"/>
        <v>74518</v>
      </c>
      <c r="AQ164" s="123"/>
      <c r="AR164" s="128"/>
      <c r="AS164" s="129"/>
      <c r="AT164" s="129"/>
    </row>
    <row r="165" spans="1:46" x14ac:dyDescent="0.25">
      <c r="A165" s="12">
        <v>44710</v>
      </c>
      <c r="B165" s="13">
        <f t="shared" si="112"/>
        <v>0</v>
      </c>
      <c r="C165" s="13">
        <f t="shared" si="113"/>
        <v>0</v>
      </c>
      <c r="D165" s="13">
        <f t="shared" si="114"/>
        <v>0</v>
      </c>
      <c r="E165" s="13">
        <f t="shared" si="115"/>
        <v>0</v>
      </c>
      <c r="F165" s="13">
        <f t="shared" si="116"/>
        <v>0</v>
      </c>
      <c r="G165" s="13">
        <f t="shared" si="117"/>
        <v>0</v>
      </c>
      <c r="H165" s="13">
        <f t="shared" si="118"/>
        <v>0</v>
      </c>
      <c r="I165" s="13">
        <f t="shared" si="119"/>
        <v>0</v>
      </c>
      <c r="J165" s="13">
        <f t="shared" si="120"/>
        <v>0</v>
      </c>
      <c r="K165" s="13">
        <f t="shared" si="121"/>
        <v>0</v>
      </c>
      <c r="L165" s="13">
        <f t="shared" si="122"/>
        <v>0</v>
      </c>
      <c r="M165" s="3"/>
      <c r="N165" s="3"/>
      <c r="O165" s="3"/>
      <c r="P165" s="3"/>
      <c r="Q165" s="3"/>
      <c r="R165" s="3"/>
      <c r="S165" s="3"/>
      <c r="T165" s="3"/>
      <c r="U165" s="3"/>
      <c r="X165" s="29">
        <f t="shared" si="123"/>
        <v>0</v>
      </c>
      <c r="Z165" s="29">
        <f t="shared" si="124"/>
        <v>0</v>
      </c>
      <c r="AB165" s="37"/>
      <c r="AC165" s="37"/>
      <c r="AD165" s="37"/>
      <c r="AE165" s="39"/>
      <c r="AF165" s="39"/>
      <c r="AG165" s="39">
        <f t="shared" si="108"/>
        <v>0</v>
      </c>
      <c r="AH165" s="39">
        <f t="shared" si="109"/>
        <v>0</v>
      </c>
      <c r="AI165" s="37"/>
      <c r="AJ165" s="37"/>
      <c r="AK165" s="37"/>
      <c r="AL165" s="39"/>
      <c r="AM165" s="39"/>
      <c r="AN165" s="39">
        <f t="shared" si="110"/>
        <v>0</v>
      </c>
      <c r="AO165" s="39">
        <f t="shared" si="111"/>
        <v>0</v>
      </c>
      <c r="AP165" s="79">
        <f t="shared" si="105"/>
        <v>74518</v>
      </c>
      <c r="AQ165" s="123"/>
      <c r="AR165" s="130"/>
      <c r="AS165" s="131"/>
      <c r="AT165" s="131"/>
    </row>
    <row r="166" spans="1:46" x14ac:dyDescent="0.25">
      <c r="A166" s="1">
        <v>44711</v>
      </c>
      <c r="B166" s="13">
        <f t="shared" si="112"/>
        <v>0</v>
      </c>
      <c r="C166" s="13">
        <f t="shared" si="113"/>
        <v>0</v>
      </c>
      <c r="D166" s="13">
        <f t="shared" si="114"/>
        <v>0</v>
      </c>
      <c r="E166" s="13">
        <f t="shared" si="115"/>
        <v>0</v>
      </c>
      <c r="F166" s="13">
        <f t="shared" si="116"/>
        <v>0</v>
      </c>
      <c r="G166" s="13">
        <f t="shared" si="117"/>
        <v>0</v>
      </c>
      <c r="H166" s="13">
        <f t="shared" si="118"/>
        <v>0</v>
      </c>
      <c r="I166" s="13">
        <f t="shared" si="119"/>
        <v>0</v>
      </c>
      <c r="J166" s="13">
        <f t="shared" si="120"/>
        <v>0</v>
      </c>
      <c r="K166" s="13">
        <f t="shared" si="121"/>
        <v>0</v>
      </c>
      <c r="L166" s="13">
        <f t="shared" si="122"/>
        <v>0</v>
      </c>
      <c r="M166" s="3"/>
      <c r="N166" s="3"/>
      <c r="O166" s="3"/>
      <c r="P166" s="3"/>
      <c r="Q166" s="3"/>
      <c r="R166" s="3"/>
      <c r="S166" s="3"/>
      <c r="T166" s="3"/>
      <c r="U166" s="3"/>
      <c r="X166" s="29">
        <f t="shared" si="123"/>
        <v>0</v>
      </c>
      <c r="Z166" s="29">
        <f t="shared" si="124"/>
        <v>0</v>
      </c>
      <c r="AB166" s="37"/>
      <c r="AC166" s="37"/>
      <c r="AD166" s="37"/>
      <c r="AE166" s="39"/>
      <c r="AF166" s="39"/>
      <c r="AG166" s="39">
        <f t="shared" si="108"/>
        <v>0</v>
      </c>
      <c r="AH166" s="39">
        <f t="shared" si="109"/>
        <v>0</v>
      </c>
      <c r="AI166" s="37"/>
      <c r="AJ166" s="37"/>
      <c r="AK166" s="37"/>
      <c r="AL166" s="39"/>
      <c r="AM166" s="39"/>
      <c r="AN166" s="39">
        <f t="shared" si="110"/>
        <v>0</v>
      </c>
      <c r="AO166" s="39">
        <f t="shared" si="111"/>
        <v>0</v>
      </c>
      <c r="AP166" s="79">
        <f t="shared" si="105"/>
        <v>74518</v>
      </c>
      <c r="AQ166" s="123"/>
      <c r="AR166" s="130"/>
      <c r="AS166" s="131"/>
      <c r="AT166" s="131"/>
    </row>
    <row r="167" spans="1:46" ht="15.75" thickBot="1" x14ac:dyDescent="0.3">
      <c r="A167" s="10">
        <v>44712</v>
      </c>
      <c r="B167" s="25">
        <f t="shared" si="112"/>
        <v>0</v>
      </c>
      <c r="C167" s="25">
        <f t="shared" si="113"/>
        <v>0</v>
      </c>
      <c r="D167" s="25">
        <f t="shared" si="114"/>
        <v>0</v>
      </c>
      <c r="E167" s="25">
        <f t="shared" si="115"/>
        <v>0</v>
      </c>
      <c r="F167" s="25">
        <f t="shared" si="116"/>
        <v>0</v>
      </c>
      <c r="G167" s="25">
        <f t="shared" si="117"/>
        <v>0</v>
      </c>
      <c r="H167" s="25">
        <f t="shared" si="118"/>
        <v>0</v>
      </c>
      <c r="I167" s="25">
        <f t="shared" si="119"/>
        <v>0</v>
      </c>
      <c r="J167" s="25">
        <f t="shared" si="120"/>
        <v>0</v>
      </c>
      <c r="K167" s="25">
        <f t="shared" si="121"/>
        <v>0</v>
      </c>
      <c r="L167" s="25">
        <f t="shared" si="122"/>
        <v>0</v>
      </c>
      <c r="M167" s="11"/>
      <c r="N167" s="11"/>
      <c r="O167" s="11"/>
      <c r="P167" s="11"/>
      <c r="Q167" s="11"/>
      <c r="R167" s="11"/>
      <c r="S167" s="11"/>
      <c r="T167" s="11"/>
      <c r="U167" s="11"/>
      <c r="V167" s="4"/>
      <c r="W167" s="4"/>
      <c r="X167" s="87">
        <f t="shared" si="123"/>
        <v>0</v>
      </c>
      <c r="Y167" s="4"/>
      <c r="Z167" s="87">
        <f t="shared" si="124"/>
        <v>0</v>
      </c>
      <c r="AA167" s="4"/>
      <c r="AB167" s="38"/>
      <c r="AC167" s="38"/>
      <c r="AD167" s="38"/>
      <c r="AE167" s="25"/>
      <c r="AF167" s="25"/>
      <c r="AG167" s="25">
        <f t="shared" si="108"/>
        <v>0</v>
      </c>
      <c r="AH167" s="25">
        <f t="shared" si="109"/>
        <v>0</v>
      </c>
      <c r="AI167" s="38"/>
      <c r="AJ167" s="38"/>
      <c r="AK167" s="38"/>
      <c r="AL167" s="25"/>
      <c r="AM167" s="25"/>
      <c r="AN167" s="25">
        <f t="shared" si="110"/>
        <v>0</v>
      </c>
      <c r="AO167" s="25">
        <f t="shared" si="111"/>
        <v>0</v>
      </c>
      <c r="AP167" s="79">
        <f t="shared" si="105"/>
        <v>74518</v>
      </c>
      <c r="AQ167" s="124"/>
      <c r="AR167" s="132"/>
      <c r="AS167" s="133"/>
      <c r="AT167" s="133"/>
    </row>
    <row r="168" spans="1:46" x14ac:dyDescent="0.25">
      <c r="A168" s="1">
        <v>44713</v>
      </c>
      <c r="B168" s="13">
        <f t="shared" si="112"/>
        <v>0</v>
      </c>
      <c r="C168" s="13">
        <f t="shared" si="113"/>
        <v>0</v>
      </c>
      <c r="D168" s="13">
        <f t="shared" si="114"/>
        <v>0</v>
      </c>
      <c r="E168" s="13">
        <f t="shared" si="115"/>
        <v>0</v>
      </c>
      <c r="F168" s="13">
        <f t="shared" si="116"/>
        <v>0</v>
      </c>
      <c r="G168" s="13">
        <f t="shared" si="117"/>
        <v>0</v>
      </c>
      <c r="H168" s="13">
        <f t="shared" si="118"/>
        <v>0</v>
      </c>
      <c r="I168" s="13">
        <f t="shared" si="119"/>
        <v>0</v>
      </c>
      <c r="J168" s="13">
        <f t="shared" si="120"/>
        <v>0</v>
      </c>
      <c r="K168" s="13">
        <f t="shared" si="121"/>
        <v>0</v>
      </c>
      <c r="L168" s="13">
        <f t="shared" si="122"/>
        <v>0</v>
      </c>
      <c r="M168" s="3"/>
      <c r="N168" s="3"/>
      <c r="O168" s="3"/>
      <c r="P168" s="3"/>
      <c r="Q168" s="3"/>
      <c r="R168" s="3"/>
      <c r="S168" s="3"/>
      <c r="T168" s="3"/>
      <c r="U168" s="3"/>
      <c r="X168" s="29">
        <f t="shared" si="123"/>
        <v>0</v>
      </c>
      <c r="Z168" s="29">
        <f t="shared" si="124"/>
        <v>0</v>
      </c>
      <c r="AB168" s="37"/>
      <c r="AC168" s="37"/>
      <c r="AD168" s="37"/>
      <c r="AE168" s="39"/>
      <c r="AF168" s="39"/>
      <c r="AG168" s="39">
        <f t="shared" si="108"/>
        <v>0</v>
      </c>
      <c r="AH168" s="39">
        <f t="shared" si="109"/>
        <v>0</v>
      </c>
      <c r="AI168" s="37"/>
      <c r="AJ168" s="37"/>
      <c r="AK168" s="37"/>
      <c r="AL168" s="39"/>
      <c r="AM168" s="39"/>
      <c r="AN168" s="39">
        <f t="shared" si="110"/>
        <v>0</v>
      </c>
      <c r="AO168" s="39">
        <f t="shared" si="111"/>
        <v>0</v>
      </c>
      <c r="AP168" s="79">
        <f t="shared" si="105"/>
        <v>74518</v>
      </c>
      <c r="AQ168" s="123"/>
      <c r="AR168" s="128"/>
      <c r="AS168" s="129"/>
      <c r="AT168" s="129"/>
    </row>
    <row r="169" spans="1:46" x14ac:dyDescent="0.25">
      <c r="A169" s="12">
        <v>44714</v>
      </c>
      <c r="B169" s="13">
        <f t="shared" si="112"/>
        <v>0</v>
      </c>
      <c r="C169" s="13">
        <f t="shared" si="113"/>
        <v>0</v>
      </c>
      <c r="D169" s="13">
        <f t="shared" si="114"/>
        <v>0</v>
      </c>
      <c r="E169" s="13">
        <f t="shared" si="115"/>
        <v>0</v>
      </c>
      <c r="F169" s="13">
        <f t="shared" si="116"/>
        <v>0</v>
      </c>
      <c r="G169" s="13">
        <f t="shared" si="117"/>
        <v>0</v>
      </c>
      <c r="H169" s="13">
        <f t="shared" si="118"/>
        <v>0</v>
      </c>
      <c r="I169" s="13">
        <f t="shared" si="119"/>
        <v>0</v>
      </c>
      <c r="J169" s="13">
        <f t="shared" si="120"/>
        <v>0</v>
      </c>
      <c r="K169" s="13">
        <f t="shared" si="121"/>
        <v>0</v>
      </c>
      <c r="L169" s="13">
        <f t="shared" si="122"/>
        <v>0</v>
      </c>
      <c r="M169" s="3"/>
      <c r="N169" s="3"/>
      <c r="O169" s="3"/>
      <c r="P169" s="3"/>
      <c r="Q169" s="3"/>
      <c r="R169" s="3"/>
      <c r="S169" s="3"/>
      <c r="T169" s="3"/>
      <c r="U169" s="3"/>
      <c r="X169" s="29">
        <f t="shared" si="123"/>
        <v>0</v>
      </c>
      <c r="Z169" s="29">
        <f t="shared" si="124"/>
        <v>0</v>
      </c>
      <c r="AB169" s="37"/>
      <c r="AC169" s="37"/>
      <c r="AD169" s="37"/>
      <c r="AE169" s="39"/>
      <c r="AF169" s="39"/>
      <c r="AG169" s="39">
        <f t="shared" si="108"/>
        <v>0</v>
      </c>
      <c r="AH169" s="39">
        <f t="shared" si="109"/>
        <v>0</v>
      </c>
      <c r="AI169" s="37"/>
      <c r="AJ169" s="37"/>
      <c r="AK169" s="37"/>
      <c r="AL169" s="39"/>
      <c r="AM169" s="39"/>
      <c r="AN169" s="39">
        <f t="shared" si="110"/>
        <v>0</v>
      </c>
      <c r="AO169" s="39">
        <f t="shared" si="111"/>
        <v>0</v>
      </c>
      <c r="AP169" s="79">
        <f t="shared" si="105"/>
        <v>74518</v>
      </c>
      <c r="AQ169" s="123"/>
      <c r="AR169" s="128"/>
      <c r="AS169" s="129"/>
      <c r="AT169" s="129"/>
    </row>
    <row r="170" spans="1:46" x14ac:dyDescent="0.25">
      <c r="A170" s="1">
        <v>44715</v>
      </c>
      <c r="B170" s="13">
        <f t="shared" si="112"/>
        <v>0</v>
      </c>
      <c r="C170" s="13">
        <f t="shared" si="113"/>
        <v>0</v>
      </c>
      <c r="D170" s="13">
        <f t="shared" si="114"/>
        <v>0</v>
      </c>
      <c r="E170" s="13">
        <f t="shared" si="115"/>
        <v>0</v>
      </c>
      <c r="F170" s="13">
        <f t="shared" si="116"/>
        <v>0</v>
      </c>
      <c r="G170" s="13">
        <f t="shared" si="117"/>
        <v>0</v>
      </c>
      <c r="H170" s="13">
        <f t="shared" si="118"/>
        <v>0</v>
      </c>
      <c r="I170" s="13">
        <f t="shared" si="119"/>
        <v>0</v>
      </c>
      <c r="J170" s="13">
        <f t="shared" si="120"/>
        <v>0</v>
      </c>
      <c r="K170" s="13">
        <f t="shared" si="121"/>
        <v>0</v>
      </c>
      <c r="L170" s="13">
        <f t="shared" si="122"/>
        <v>0</v>
      </c>
      <c r="M170" s="3"/>
      <c r="N170" s="3"/>
      <c r="O170" s="3"/>
      <c r="P170" s="3"/>
      <c r="Q170" s="3"/>
      <c r="R170" s="3"/>
      <c r="S170" s="3"/>
      <c r="T170" s="3"/>
      <c r="U170" s="3"/>
      <c r="X170" s="29">
        <f t="shared" si="123"/>
        <v>0</v>
      </c>
      <c r="Z170" s="29">
        <f t="shared" si="124"/>
        <v>0</v>
      </c>
      <c r="AB170" s="37"/>
      <c r="AC170" s="37"/>
      <c r="AD170" s="37"/>
      <c r="AE170" s="39"/>
      <c r="AF170" s="39"/>
      <c r="AG170" s="39">
        <f t="shared" si="108"/>
        <v>0</v>
      </c>
      <c r="AH170" s="39">
        <f t="shared" si="109"/>
        <v>0</v>
      </c>
      <c r="AI170" s="37"/>
      <c r="AJ170" s="37"/>
      <c r="AK170" s="37"/>
      <c r="AL170" s="39"/>
      <c r="AM170" s="39"/>
      <c r="AN170" s="39">
        <f t="shared" si="110"/>
        <v>0</v>
      </c>
      <c r="AO170" s="39">
        <f t="shared" si="111"/>
        <v>0</v>
      </c>
      <c r="AP170" s="79">
        <f t="shared" si="105"/>
        <v>74518</v>
      </c>
      <c r="AQ170" s="123"/>
      <c r="AR170" s="130"/>
      <c r="AS170" s="131"/>
      <c r="AT170" s="131"/>
    </row>
    <row r="171" spans="1:46" x14ac:dyDescent="0.25">
      <c r="A171" s="12">
        <v>44716</v>
      </c>
      <c r="B171" s="13">
        <f t="shared" si="112"/>
        <v>0</v>
      </c>
      <c r="C171" s="13">
        <f t="shared" si="113"/>
        <v>0</v>
      </c>
      <c r="D171" s="13">
        <f t="shared" si="114"/>
        <v>0</v>
      </c>
      <c r="E171" s="13">
        <f t="shared" si="115"/>
        <v>0</v>
      </c>
      <c r="F171" s="13">
        <f t="shared" si="116"/>
        <v>0</v>
      </c>
      <c r="G171" s="13">
        <f t="shared" si="117"/>
        <v>0</v>
      </c>
      <c r="H171" s="13">
        <f t="shared" si="118"/>
        <v>0</v>
      </c>
      <c r="I171" s="13">
        <f t="shared" si="119"/>
        <v>0</v>
      </c>
      <c r="J171" s="13">
        <f t="shared" si="120"/>
        <v>0</v>
      </c>
      <c r="K171" s="13">
        <f t="shared" si="121"/>
        <v>0</v>
      </c>
      <c r="L171" s="13">
        <f t="shared" si="122"/>
        <v>0</v>
      </c>
      <c r="M171" s="3"/>
      <c r="N171" s="3"/>
      <c r="O171" s="3"/>
      <c r="P171" s="3"/>
      <c r="Q171" s="3"/>
      <c r="R171" s="3"/>
      <c r="S171" s="3"/>
      <c r="T171" s="3"/>
      <c r="U171" s="3"/>
      <c r="X171" s="29">
        <f t="shared" si="123"/>
        <v>0</v>
      </c>
      <c r="Z171" s="29">
        <f t="shared" si="124"/>
        <v>0</v>
      </c>
      <c r="AB171" s="37"/>
      <c r="AC171" s="37"/>
      <c r="AD171" s="37"/>
      <c r="AE171" s="39"/>
      <c r="AF171" s="39"/>
      <c r="AG171" s="39">
        <f t="shared" si="108"/>
        <v>0</v>
      </c>
      <c r="AH171" s="39">
        <f t="shared" si="109"/>
        <v>0</v>
      </c>
      <c r="AI171" s="37"/>
      <c r="AJ171" s="37"/>
      <c r="AK171" s="37"/>
      <c r="AL171" s="39"/>
      <c r="AM171" s="39"/>
      <c r="AN171" s="39">
        <f t="shared" si="110"/>
        <v>0</v>
      </c>
      <c r="AO171" s="39">
        <f t="shared" si="111"/>
        <v>0</v>
      </c>
      <c r="AP171" s="79">
        <f t="shared" si="105"/>
        <v>74518</v>
      </c>
      <c r="AQ171" s="123"/>
      <c r="AR171" s="130"/>
      <c r="AS171" s="131"/>
      <c r="AT171" s="131"/>
    </row>
    <row r="172" spans="1:46" x14ac:dyDescent="0.25">
      <c r="A172" s="12">
        <v>44717</v>
      </c>
      <c r="B172" s="13">
        <f t="shared" si="112"/>
        <v>0</v>
      </c>
      <c r="C172" s="13">
        <f t="shared" si="113"/>
        <v>0</v>
      </c>
      <c r="D172" s="13">
        <f t="shared" si="114"/>
        <v>0</v>
      </c>
      <c r="E172" s="13">
        <f t="shared" si="115"/>
        <v>0</v>
      </c>
      <c r="F172" s="13">
        <f t="shared" si="116"/>
        <v>0</v>
      </c>
      <c r="G172" s="13">
        <f t="shared" si="117"/>
        <v>0</v>
      </c>
      <c r="H172" s="13">
        <f t="shared" si="118"/>
        <v>0</v>
      </c>
      <c r="I172" s="13">
        <f t="shared" si="119"/>
        <v>0</v>
      </c>
      <c r="J172" s="13">
        <f t="shared" si="120"/>
        <v>0</v>
      </c>
      <c r="K172" s="13">
        <f t="shared" si="121"/>
        <v>0</v>
      </c>
      <c r="L172" s="13">
        <f t="shared" si="122"/>
        <v>0</v>
      </c>
      <c r="M172" s="3"/>
      <c r="N172" s="3"/>
      <c r="O172" s="3"/>
      <c r="P172" s="3"/>
      <c r="Q172" s="3"/>
      <c r="R172" s="3"/>
      <c r="S172" s="3"/>
      <c r="T172" s="3"/>
      <c r="U172" s="3"/>
      <c r="X172" s="29">
        <f t="shared" si="123"/>
        <v>0</v>
      </c>
      <c r="Z172" s="29">
        <f t="shared" si="124"/>
        <v>0</v>
      </c>
      <c r="AB172" s="37"/>
      <c r="AC172" s="37"/>
      <c r="AD172" s="37"/>
      <c r="AE172" s="39"/>
      <c r="AF172" s="39"/>
      <c r="AG172" s="39">
        <f t="shared" si="108"/>
        <v>0</v>
      </c>
      <c r="AH172" s="39">
        <f t="shared" si="109"/>
        <v>0</v>
      </c>
      <c r="AI172" s="37"/>
      <c r="AJ172" s="37"/>
      <c r="AK172" s="37"/>
      <c r="AL172" s="39"/>
      <c r="AM172" s="39"/>
      <c r="AN172" s="39">
        <f t="shared" si="110"/>
        <v>0</v>
      </c>
      <c r="AO172" s="39">
        <f t="shared" si="111"/>
        <v>0</v>
      </c>
      <c r="AP172" s="79">
        <f t="shared" si="105"/>
        <v>74518</v>
      </c>
      <c r="AQ172" s="123"/>
      <c r="AR172" s="128"/>
      <c r="AS172" s="129"/>
      <c r="AT172" s="129"/>
    </row>
    <row r="173" spans="1:46" x14ac:dyDescent="0.25">
      <c r="A173" s="1">
        <v>44718</v>
      </c>
      <c r="B173" s="13">
        <f t="shared" si="112"/>
        <v>0</v>
      </c>
      <c r="C173" s="13">
        <f t="shared" si="113"/>
        <v>0</v>
      </c>
      <c r="D173" s="13">
        <f t="shared" si="114"/>
        <v>0</v>
      </c>
      <c r="E173" s="13">
        <f t="shared" si="115"/>
        <v>0</v>
      </c>
      <c r="F173" s="13">
        <f t="shared" si="116"/>
        <v>0</v>
      </c>
      <c r="G173" s="13">
        <f t="shared" si="117"/>
        <v>0</v>
      </c>
      <c r="H173" s="13">
        <f t="shared" si="118"/>
        <v>0</v>
      </c>
      <c r="I173" s="13">
        <f t="shared" si="119"/>
        <v>0</v>
      </c>
      <c r="J173" s="13">
        <f t="shared" si="120"/>
        <v>0</v>
      </c>
      <c r="K173" s="13">
        <f t="shared" si="121"/>
        <v>0</v>
      </c>
      <c r="L173" s="13">
        <f t="shared" si="122"/>
        <v>0</v>
      </c>
      <c r="M173" s="3"/>
      <c r="N173" s="3"/>
      <c r="O173" s="3"/>
      <c r="P173" s="3"/>
      <c r="Q173" s="3"/>
      <c r="R173" s="3"/>
      <c r="S173" s="3"/>
      <c r="T173" s="3"/>
      <c r="U173" s="3"/>
      <c r="X173" s="29">
        <f t="shared" si="123"/>
        <v>0</v>
      </c>
      <c r="Z173" s="29">
        <f t="shared" si="124"/>
        <v>0</v>
      </c>
      <c r="AB173" s="37"/>
      <c r="AC173" s="37"/>
      <c r="AD173" s="37"/>
      <c r="AE173" s="39"/>
      <c r="AF173" s="39"/>
      <c r="AG173" s="39">
        <f t="shared" si="108"/>
        <v>0</v>
      </c>
      <c r="AH173" s="39">
        <f t="shared" si="109"/>
        <v>0</v>
      </c>
      <c r="AI173" s="37"/>
      <c r="AJ173" s="37"/>
      <c r="AK173" s="37"/>
      <c r="AL173" s="39"/>
      <c r="AM173" s="39"/>
      <c r="AN173" s="39">
        <f t="shared" si="110"/>
        <v>0</v>
      </c>
      <c r="AO173" s="39">
        <f t="shared" si="111"/>
        <v>0</v>
      </c>
      <c r="AP173" s="79">
        <f t="shared" si="105"/>
        <v>74518</v>
      </c>
      <c r="AQ173" s="123"/>
      <c r="AR173" s="128"/>
      <c r="AS173" s="129"/>
      <c r="AT173" s="129"/>
    </row>
    <row r="174" spans="1:46" x14ac:dyDescent="0.25">
      <c r="A174" s="12">
        <v>44719</v>
      </c>
      <c r="B174" s="13">
        <f t="shared" si="112"/>
        <v>0</v>
      </c>
      <c r="C174" s="13">
        <f t="shared" si="113"/>
        <v>0</v>
      </c>
      <c r="D174" s="13">
        <f t="shared" si="114"/>
        <v>0</v>
      </c>
      <c r="E174" s="13">
        <f t="shared" si="115"/>
        <v>0</v>
      </c>
      <c r="F174" s="13">
        <f t="shared" si="116"/>
        <v>0</v>
      </c>
      <c r="G174" s="13">
        <f t="shared" si="117"/>
        <v>0</v>
      </c>
      <c r="H174" s="13">
        <f t="shared" si="118"/>
        <v>0</v>
      </c>
      <c r="I174" s="13">
        <f t="shared" si="119"/>
        <v>0</v>
      </c>
      <c r="J174" s="13">
        <f t="shared" si="120"/>
        <v>0</v>
      </c>
      <c r="K174" s="13">
        <f t="shared" si="121"/>
        <v>0</v>
      </c>
      <c r="L174" s="13">
        <f t="shared" si="122"/>
        <v>0</v>
      </c>
      <c r="M174" s="3"/>
      <c r="N174" s="3"/>
      <c r="O174" s="3"/>
      <c r="P174" s="3"/>
      <c r="Q174" s="3"/>
      <c r="R174" s="3"/>
      <c r="S174" s="3"/>
      <c r="T174" s="3"/>
      <c r="U174" s="3"/>
      <c r="X174" s="29">
        <f t="shared" si="123"/>
        <v>0</v>
      </c>
      <c r="Z174" s="29">
        <f t="shared" si="124"/>
        <v>0</v>
      </c>
      <c r="AB174" s="37"/>
      <c r="AC174" s="37"/>
      <c r="AD174" s="37"/>
      <c r="AE174" s="39"/>
      <c r="AF174" s="39"/>
      <c r="AG174" s="39">
        <f t="shared" si="108"/>
        <v>0</v>
      </c>
      <c r="AH174" s="39">
        <f t="shared" si="109"/>
        <v>0</v>
      </c>
      <c r="AI174" s="37"/>
      <c r="AJ174" s="37"/>
      <c r="AK174" s="37"/>
      <c r="AL174" s="13"/>
      <c r="AM174" s="13"/>
      <c r="AN174" s="13">
        <f t="shared" si="110"/>
        <v>0</v>
      </c>
      <c r="AO174" s="13">
        <f t="shared" si="111"/>
        <v>0</v>
      </c>
      <c r="AP174" s="79">
        <f t="shared" si="105"/>
        <v>74518</v>
      </c>
      <c r="AQ174" s="123"/>
      <c r="AR174" s="128"/>
      <c r="AS174" s="129"/>
      <c r="AT174" s="129"/>
    </row>
    <row r="175" spans="1:46" x14ac:dyDescent="0.25">
      <c r="A175" s="1">
        <v>44720</v>
      </c>
      <c r="B175" s="13">
        <f t="shared" si="112"/>
        <v>0</v>
      </c>
      <c r="C175" s="13">
        <f t="shared" si="113"/>
        <v>0</v>
      </c>
      <c r="D175" s="13">
        <f t="shared" si="114"/>
        <v>0</v>
      </c>
      <c r="E175" s="13">
        <f t="shared" si="115"/>
        <v>0</v>
      </c>
      <c r="F175" s="13">
        <f t="shared" si="116"/>
        <v>0</v>
      </c>
      <c r="G175" s="13">
        <f t="shared" si="117"/>
        <v>0</v>
      </c>
      <c r="H175" s="13">
        <f t="shared" si="118"/>
        <v>0</v>
      </c>
      <c r="I175" s="13">
        <f t="shared" si="119"/>
        <v>0</v>
      </c>
      <c r="J175" s="13">
        <f t="shared" si="120"/>
        <v>0</v>
      </c>
      <c r="K175" s="13">
        <f t="shared" si="121"/>
        <v>0</v>
      </c>
      <c r="L175" s="13">
        <f t="shared" si="122"/>
        <v>0</v>
      </c>
      <c r="M175" s="3"/>
      <c r="N175" s="3"/>
      <c r="O175" s="3"/>
      <c r="P175" s="3"/>
      <c r="Q175" s="3"/>
      <c r="R175" s="3"/>
      <c r="S175" s="3"/>
      <c r="T175" s="3"/>
      <c r="U175" s="3"/>
      <c r="X175" s="29">
        <f t="shared" si="123"/>
        <v>0</v>
      </c>
      <c r="Z175" s="29">
        <f t="shared" si="124"/>
        <v>0</v>
      </c>
      <c r="AB175" s="37"/>
      <c r="AC175" s="37"/>
      <c r="AD175" s="37"/>
      <c r="AE175" s="39"/>
      <c r="AF175" s="39"/>
      <c r="AG175" s="39">
        <f t="shared" si="108"/>
        <v>0</v>
      </c>
      <c r="AH175" s="39">
        <f t="shared" si="109"/>
        <v>0</v>
      </c>
      <c r="AI175" s="37"/>
      <c r="AJ175" s="37"/>
      <c r="AK175" s="37"/>
      <c r="AL175" s="13"/>
      <c r="AM175" s="13"/>
      <c r="AN175" s="13">
        <f t="shared" si="110"/>
        <v>0</v>
      </c>
      <c r="AO175" s="13">
        <f t="shared" si="111"/>
        <v>0</v>
      </c>
      <c r="AP175" s="79">
        <f t="shared" si="105"/>
        <v>74518</v>
      </c>
      <c r="AQ175" s="123"/>
      <c r="AR175" s="128"/>
      <c r="AS175" s="129"/>
      <c r="AT175" s="129"/>
    </row>
    <row r="176" spans="1:46" x14ac:dyDescent="0.25">
      <c r="A176" s="12">
        <v>44721</v>
      </c>
      <c r="B176" s="13">
        <f t="shared" si="112"/>
        <v>0</v>
      </c>
      <c r="C176" s="13">
        <f t="shared" si="113"/>
        <v>0</v>
      </c>
      <c r="D176" s="13">
        <f t="shared" si="114"/>
        <v>0</v>
      </c>
      <c r="E176" s="13">
        <f t="shared" si="115"/>
        <v>0</v>
      </c>
      <c r="F176" s="13">
        <f t="shared" si="116"/>
        <v>0</v>
      </c>
      <c r="G176" s="13">
        <f t="shared" si="117"/>
        <v>0</v>
      </c>
      <c r="H176" s="13">
        <f t="shared" si="118"/>
        <v>0</v>
      </c>
      <c r="I176" s="13">
        <f t="shared" si="119"/>
        <v>0</v>
      </c>
      <c r="J176" s="13">
        <f t="shared" si="120"/>
        <v>0</v>
      </c>
      <c r="K176" s="13">
        <f t="shared" si="121"/>
        <v>0</v>
      </c>
      <c r="L176" s="13">
        <f t="shared" si="122"/>
        <v>0</v>
      </c>
      <c r="M176" s="3"/>
      <c r="N176" s="3"/>
      <c r="O176" s="3"/>
      <c r="P176" s="3"/>
      <c r="Q176" s="3"/>
      <c r="R176" s="3"/>
      <c r="S176" s="3"/>
      <c r="T176" s="3"/>
      <c r="U176" s="3"/>
      <c r="X176" s="29">
        <f t="shared" si="123"/>
        <v>0</v>
      </c>
      <c r="Z176" s="29">
        <f t="shared" si="124"/>
        <v>0</v>
      </c>
      <c r="AB176" s="37"/>
      <c r="AC176" s="37"/>
      <c r="AD176" s="37"/>
      <c r="AE176" s="39"/>
      <c r="AF176" s="39"/>
      <c r="AG176" s="39">
        <f t="shared" si="108"/>
        <v>0</v>
      </c>
      <c r="AH176" s="39">
        <f t="shared" si="109"/>
        <v>0</v>
      </c>
      <c r="AI176" s="37"/>
      <c r="AJ176" s="37"/>
      <c r="AK176" s="37"/>
      <c r="AL176" s="13"/>
      <c r="AM176" s="13"/>
      <c r="AN176" s="13">
        <f t="shared" si="110"/>
        <v>0</v>
      </c>
      <c r="AO176" s="13">
        <f t="shared" si="111"/>
        <v>0</v>
      </c>
      <c r="AP176" s="79">
        <f t="shared" si="105"/>
        <v>74518</v>
      </c>
      <c r="AQ176" s="123"/>
      <c r="AR176" s="128"/>
      <c r="AS176" s="129"/>
      <c r="AT176" s="129"/>
    </row>
    <row r="177" spans="1:46" x14ac:dyDescent="0.25">
      <c r="A177" s="1">
        <v>44722</v>
      </c>
      <c r="B177" s="13">
        <f t="shared" si="112"/>
        <v>0</v>
      </c>
      <c r="C177" s="13">
        <f t="shared" si="113"/>
        <v>0</v>
      </c>
      <c r="D177" s="13">
        <f t="shared" si="114"/>
        <v>0</v>
      </c>
      <c r="E177" s="13">
        <f t="shared" si="115"/>
        <v>0</v>
      </c>
      <c r="F177" s="13">
        <f t="shared" si="116"/>
        <v>0</v>
      </c>
      <c r="G177" s="13">
        <f t="shared" si="117"/>
        <v>0</v>
      </c>
      <c r="H177" s="13">
        <f t="shared" si="118"/>
        <v>0</v>
      </c>
      <c r="I177" s="13">
        <f t="shared" si="119"/>
        <v>0</v>
      </c>
      <c r="J177" s="13">
        <f t="shared" si="120"/>
        <v>0</v>
      </c>
      <c r="K177" s="13">
        <f t="shared" si="121"/>
        <v>0</v>
      </c>
      <c r="L177" s="13">
        <f t="shared" si="122"/>
        <v>0</v>
      </c>
      <c r="M177" s="3"/>
      <c r="N177" s="3"/>
      <c r="O177" s="3"/>
      <c r="P177" s="3"/>
      <c r="Q177" s="3"/>
      <c r="R177" s="3"/>
      <c r="S177" s="3"/>
      <c r="T177" s="3"/>
      <c r="U177" s="3"/>
      <c r="X177" s="29">
        <f t="shared" si="123"/>
        <v>0</v>
      </c>
      <c r="Z177" s="29">
        <f t="shared" si="124"/>
        <v>0</v>
      </c>
      <c r="AB177" s="37"/>
      <c r="AC177" s="37"/>
      <c r="AD177" s="37"/>
      <c r="AE177" s="39"/>
      <c r="AF177" s="39"/>
      <c r="AG177" s="39">
        <f t="shared" si="108"/>
        <v>0</v>
      </c>
      <c r="AH177" s="39">
        <f t="shared" si="109"/>
        <v>0</v>
      </c>
      <c r="AI177" s="37"/>
      <c r="AJ177" s="37"/>
      <c r="AK177" s="37"/>
      <c r="AL177" s="13"/>
      <c r="AM177" s="13"/>
      <c r="AN177" s="13">
        <f t="shared" si="110"/>
        <v>0</v>
      </c>
      <c r="AO177" s="13">
        <f t="shared" si="111"/>
        <v>0</v>
      </c>
      <c r="AP177" s="79">
        <f t="shared" ref="AP177:AP240" si="125">AP176</f>
        <v>74518</v>
      </c>
      <c r="AQ177" s="123"/>
      <c r="AR177" s="130"/>
      <c r="AS177" s="131"/>
      <c r="AT177" s="131"/>
    </row>
    <row r="178" spans="1:46" x14ac:dyDescent="0.25">
      <c r="A178" s="12">
        <v>44723</v>
      </c>
      <c r="B178" s="13">
        <f t="shared" si="112"/>
        <v>0</v>
      </c>
      <c r="C178" s="13">
        <f t="shared" si="113"/>
        <v>0</v>
      </c>
      <c r="D178" s="13">
        <f t="shared" si="114"/>
        <v>0</v>
      </c>
      <c r="E178" s="13">
        <f t="shared" si="115"/>
        <v>0</v>
      </c>
      <c r="F178" s="13">
        <f t="shared" si="116"/>
        <v>0</v>
      </c>
      <c r="G178" s="13">
        <f t="shared" si="117"/>
        <v>0</v>
      </c>
      <c r="H178" s="13">
        <f t="shared" si="118"/>
        <v>0</v>
      </c>
      <c r="I178" s="13">
        <f t="shared" si="119"/>
        <v>0</v>
      </c>
      <c r="J178" s="13">
        <f t="shared" si="120"/>
        <v>0</v>
      </c>
      <c r="K178" s="13">
        <f t="shared" si="121"/>
        <v>0</v>
      </c>
      <c r="L178" s="13">
        <f t="shared" si="122"/>
        <v>0</v>
      </c>
      <c r="M178" s="3"/>
      <c r="N178" s="3"/>
      <c r="O178" s="3"/>
      <c r="P178" s="3"/>
      <c r="Q178" s="3"/>
      <c r="R178" s="3"/>
      <c r="S178" s="3"/>
      <c r="T178" s="3"/>
      <c r="U178" s="3"/>
      <c r="X178" s="29">
        <f t="shared" si="123"/>
        <v>0</v>
      </c>
      <c r="Z178" s="29">
        <f t="shared" si="124"/>
        <v>0</v>
      </c>
      <c r="AB178" s="37"/>
      <c r="AC178" s="37"/>
      <c r="AD178" s="37"/>
      <c r="AE178" s="39"/>
      <c r="AF178" s="39"/>
      <c r="AG178" s="39">
        <f t="shared" si="108"/>
        <v>0</v>
      </c>
      <c r="AH178" s="39">
        <f t="shared" si="109"/>
        <v>0</v>
      </c>
      <c r="AI178" s="37"/>
      <c r="AJ178" s="37"/>
      <c r="AK178" s="37"/>
      <c r="AL178" s="13"/>
      <c r="AM178" s="13"/>
      <c r="AN178" s="13">
        <f t="shared" si="110"/>
        <v>0</v>
      </c>
      <c r="AO178" s="13">
        <f t="shared" si="111"/>
        <v>0</v>
      </c>
      <c r="AP178" s="79">
        <f t="shared" si="125"/>
        <v>74518</v>
      </c>
      <c r="AQ178" s="123"/>
      <c r="AR178" s="130"/>
      <c r="AS178" s="131"/>
      <c r="AT178" s="131"/>
    </row>
    <row r="179" spans="1:46" x14ac:dyDescent="0.25">
      <c r="A179" s="1">
        <v>44724</v>
      </c>
      <c r="B179" s="13">
        <f t="shared" si="112"/>
        <v>0</v>
      </c>
      <c r="C179" s="13">
        <f t="shared" si="113"/>
        <v>0</v>
      </c>
      <c r="D179" s="13">
        <f t="shared" si="114"/>
        <v>0</v>
      </c>
      <c r="E179" s="13">
        <f t="shared" si="115"/>
        <v>0</v>
      </c>
      <c r="F179" s="13">
        <f t="shared" si="116"/>
        <v>0</v>
      </c>
      <c r="G179" s="13">
        <f t="shared" si="117"/>
        <v>0</v>
      </c>
      <c r="H179" s="13">
        <f t="shared" si="118"/>
        <v>0</v>
      </c>
      <c r="I179" s="13">
        <f t="shared" si="119"/>
        <v>0</v>
      </c>
      <c r="J179" s="13">
        <f t="shared" si="120"/>
        <v>0</v>
      </c>
      <c r="K179" s="13">
        <f t="shared" si="121"/>
        <v>0</v>
      </c>
      <c r="L179" s="13">
        <f t="shared" si="122"/>
        <v>0</v>
      </c>
      <c r="M179" s="3"/>
      <c r="N179" s="3"/>
      <c r="O179" s="3"/>
      <c r="P179" s="3"/>
      <c r="Q179" s="3"/>
      <c r="R179" s="3"/>
      <c r="S179" s="3"/>
      <c r="T179" s="3"/>
      <c r="U179" s="3"/>
      <c r="X179" s="29">
        <f t="shared" si="123"/>
        <v>0</v>
      </c>
      <c r="Z179" s="29">
        <f t="shared" si="124"/>
        <v>0</v>
      </c>
      <c r="AB179" s="37"/>
      <c r="AC179" s="37"/>
      <c r="AD179" s="37"/>
      <c r="AE179" s="39"/>
      <c r="AF179" s="39"/>
      <c r="AG179" s="39">
        <f t="shared" si="108"/>
        <v>0</v>
      </c>
      <c r="AH179" s="39">
        <f t="shared" si="109"/>
        <v>0</v>
      </c>
      <c r="AI179" s="37"/>
      <c r="AJ179" s="37"/>
      <c r="AK179" s="37"/>
      <c r="AL179" s="13"/>
      <c r="AM179" s="13"/>
      <c r="AN179" s="13">
        <f t="shared" si="110"/>
        <v>0</v>
      </c>
      <c r="AO179" s="13">
        <f t="shared" si="111"/>
        <v>0</v>
      </c>
      <c r="AP179" s="79">
        <f t="shared" si="125"/>
        <v>74518</v>
      </c>
      <c r="AQ179" s="123"/>
      <c r="AR179" s="128"/>
      <c r="AS179" s="129"/>
      <c r="AT179" s="129"/>
    </row>
    <row r="180" spans="1:46" x14ac:dyDescent="0.25">
      <c r="A180" s="12">
        <v>44725</v>
      </c>
      <c r="B180" s="13">
        <f t="shared" si="112"/>
        <v>0</v>
      </c>
      <c r="C180" s="13">
        <f t="shared" si="113"/>
        <v>0</v>
      </c>
      <c r="D180" s="13">
        <f t="shared" si="114"/>
        <v>0</v>
      </c>
      <c r="E180" s="13">
        <f t="shared" si="115"/>
        <v>0</v>
      </c>
      <c r="F180" s="13">
        <f t="shared" si="116"/>
        <v>0</v>
      </c>
      <c r="G180" s="13">
        <f t="shared" si="117"/>
        <v>0</v>
      </c>
      <c r="H180" s="13">
        <f t="shared" si="118"/>
        <v>0</v>
      </c>
      <c r="I180" s="13">
        <f t="shared" si="119"/>
        <v>0</v>
      </c>
      <c r="J180" s="13">
        <f t="shared" si="120"/>
        <v>0</v>
      </c>
      <c r="K180" s="13">
        <f t="shared" si="121"/>
        <v>0</v>
      </c>
      <c r="L180" s="13">
        <f t="shared" si="122"/>
        <v>0</v>
      </c>
      <c r="M180" s="3"/>
      <c r="N180" s="3"/>
      <c r="O180" s="3"/>
      <c r="P180" s="3"/>
      <c r="Q180" s="3"/>
      <c r="R180" s="3"/>
      <c r="S180" s="3"/>
      <c r="T180" s="3"/>
      <c r="U180" s="3"/>
      <c r="X180" s="29">
        <f t="shared" si="123"/>
        <v>0</v>
      </c>
      <c r="Z180" s="29">
        <f t="shared" si="124"/>
        <v>0</v>
      </c>
      <c r="AB180" s="37"/>
      <c r="AC180" s="37"/>
      <c r="AD180" s="37"/>
      <c r="AE180" s="39"/>
      <c r="AF180" s="39"/>
      <c r="AG180" s="39">
        <f t="shared" si="108"/>
        <v>0</v>
      </c>
      <c r="AH180" s="39">
        <f t="shared" si="109"/>
        <v>0</v>
      </c>
      <c r="AI180" s="37"/>
      <c r="AJ180" s="37"/>
      <c r="AK180" s="37"/>
      <c r="AL180" s="13"/>
      <c r="AM180" s="13"/>
      <c r="AN180" s="13">
        <f t="shared" si="110"/>
        <v>0</v>
      </c>
      <c r="AO180" s="13">
        <f t="shared" si="111"/>
        <v>0</v>
      </c>
      <c r="AP180" s="79">
        <f t="shared" si="125"/>
        <v>74518</v>
      </c>
      <c r="AQ180" s="123"/>
      <c r="AR180" s="128"/>
      <c r="AS180" s="129"/>
      <c r="AT180" s="129"/>
    </row>
    <row r="181" spans="1:46" x14ac:dyDescent="0.25">
      <c r="A181" s="1">
        <v>44726</v>
      </c>
      <c r="B181" s="13">
        <f t="shared" si="112"/>
        <v>0</v>
      </c>
      <c r="C181" s="13">
        <f t="shared" si="113"/>
        <v>0</v>
      </c>
      <c r="D181" s="13">
        <f t="shared" si="114"/>
        <v>0</v>
      </c>
      <c r="E181" s="13">
        <f t="shared" si="115"/>
        <v>0</v>
      </c>
      <c r="F181" s="13">
        <f t="shared" si="116"/>
        <v>0</v>
      </c>
      <c r="G181" s="13">
        <f t="shared" si="117"/>
        <v>0</v>
      </c>
      <c r="H181" s="13">
        <f t="shared" si="118"/>
        <v>0</v>
      </c>
      <c r="I181" s="13">
        <f t="shared" si="119"/>
        <v>0</v>
      </c>
      <c r="J181" s="13">
        <f t="shared" si="120"/>
        <v>0</v>
      </c>
      <c r="K181" s="13">
        <f t="shared" si="121"/>
        <v>0</v>
      </c>
      <c r="L181" s="13">
        <f t="shared" si="122"/>
        <v>0</v>
      </c>
      <c r="M181" s="3"/>
      <c r="N181" s="3"/>
      <c r="O181" s="3"/>
      <c r="P181" s="3"/>
      <c r="Q181" s="3"/>
      <c r="R181" s="3"/>
      <c r="S181" s="3"/>
      <c r="T181" s="3"/>
      <c r="U181" s="3"/>
      <c r="X181" s="29">
        <f t="shared" si="123"/>
        <v>0</v>
      </c>
      <c r="Z181" s="29">
        <f t="shared" si="124"/>
        <v>0</v>
      </c>
      <c r="AB181" s="37"/>
      <c r="AC181" s="37"/>
      <c r="AD181" s="37"/>
      <c r="AE181" s="39"/>
      <c r="AF181" s="39"/>
      <c r="AG181" s="39">
        <f t="shared" si="108"/>
        <v>0</v>
      </c>
      <c r="AH181" s="39">
        <f t="shared" si="109"/>
        <v>0</v>
      </c>
      <c r="AI181" s="37"/>
      <c r="AJ181" s="37"/>
      <c r="AK181" s="37"/>
      <c r="AL181" s="13"/>
      <c r="AM181" s="13"/>
      <c r="AN181" s="13">
        <f t="shared" si="110"/>
        <v>0</v>
      </c>
      <c r="AO181" s="13">
        <f t="shared" si="111"/>
        <v>0</v>
      </c>
      <c r="AP181" s="79">
        <f t="shared" si="125"/>
        <v>74518</v>
      </c>
      <c r="AQ181" s="123"/>
      <c r="AR181" s="128"/>
      <c r="AS181" s="129"/>
      <c r="AT181" s="129"/>
    </row>
    <row r="182" spans="1:46" x14ac:dyDescent="0.25">
      <c r="A182" s="12">
        <v>44727</v>
      </c>
      <c r="B182" s="13">
        <f t="shared" si="112"/>
        <v>0</v>
      </c>
      <c r="C182" s="13">
        <f t="shared" si="113"/>
        <v>0</v>
      </c>
      <c r="D182" s="13">
        <f t="shared" si="114"/>
        <v>0</v>
      </c>
      <c r="E182" s="13">
        <f t="shared" si="115"/>
        <v>0</v>
      </c>
      <c r="F182" s="13">
        <f t="shared" si="116"/>
        <v>0</v>
      </c>
      <c r="G182" s="13">
        <f t="shared" si="117"/>
        <v>0</v>
      </c>
      <c r="H182" s="13">
        <f t="shared" si="118"/>
        <v>0</v>
      </c>
      <c r="I182" s="13">
        <f t="shared" si="119"/>
        <v>0</v>
      </c>
      <c r="J182" s="13">
        <f t="shared" si="120"/>
        <v>0</v>
      </c>
      <c r="K182" s="13">
        <f t="shared" si="121"/>
        <v>0</v>
      </c>
      <c r="L182" s="13">
        <f t="shared" si="122"/>
        <v>0</v>
      </c>
      <c r="M182" s="3"/>
      <c r="N182" s="3"/>
      <c r="O182" s="3"/>
      <c r="P182" s="3"/>
      <c r="Q182" s="3"/>
      <c r="R182" s="3"/>
      <c r="S182" s="3"/>
      <c r="T182" s="3"/>
      <c r="U182" s="3"/>
      <c r="X182" s="29">
        <f t="shared" si="123"/>
        <v>0</v>
      </c>
      <c r="Z182" s="29">
        <f t="shared" si="124"/>
        <v>0</v>
      </c>
      <c r="AB182" s="37"/>
      <c r="AC182" s="37"/>
      <c r="AD182" s="37"/>
      <c r="AE182" s="39"/>
      <c r="AF182" s="39"/>
      <c r="AG182" s="39">
        <f t="shared" si="108"/>
        <v>0</v>
      </c>
      <c r="AH182" s="39">
        <f t="shared" si="109"/>
        <v>0</v>
      </c>
      <c r="AI182" s="37"/>
      <c r="AJ182" s="37"/>
      <c r="AK182" s="37"/>
      <c r="AL182" s="13"/>
      <c r="AM182" s="13"/>
      <c r="AN182" s="13">
        <f t="shared" si="110"/>
        <v>0</v>
      </c>
      <c r="AO182" s="13">
        <f t="shared" si="111"/>
        <v>0</v>
      </c>
      <c r="AP182" s="79">
        <f t="shared" si="125"/>
        <v>74518</v>
      </c>
      <c r="AQ182" s="123"/>
      <c r="AR182" s="128"/>
      <c r="AS182" s="129"/>
      <c r="AT182" s="129"/>
    </row>
    <row r="183" spans="1:46" x14ac:dyDescent="0.25">
      <c r="A183" s="1">
        <v>44728</v>
      </c>
      <c r="B183" s="13">
        <f t="shared" si="112"/>
        <v>0</v>
      </c>
      <c r="C183" s="13">
        <f t="shared" si="113"/>
        <v>0</v>
      </c>
      <c r="D183" s="13">
        <f t="shared" si="114"/>
        <v>0</v>
      </c>
      <c r="E183" s="13">
        <f t="shared" si="115"/>
        <v>0</v>
      </c>
      <c r="F183" s="13">
        <f t="shared" si="116"/>
        <v>0</v>
      </c>
      <c r="G183" s="13">
        <f t="shared" si="117"/>
        <v>0</v>
      </c>
      <c r="H183" s="13">
        <f t="shared" si="118"/>
        <v>0</v>
      </c>
      <c r="I183" s="13">
        <f t="shared" si="119"/>
        <v>0</v>
      </c>
      <c r="J183" s="13">
        <f t="shared" si="120"/>
        <v>0</v>
      </c>
      <c r="K183" s="13">
        <f t="shared" si="121"/>
        <v>0</v>
      </c>
      <c r="L183" s="13">
        <f t="shared" si="122"/>
        <v>0</v>
      </c>
      <c r="M183" s="3"/>
      <c r="N183" s="3"/>
      <c r="O183" s="3"/>
      <c r="P183" s="3"/>
      <c r="Q183" s="3"/>
      <c r="R183" s="3"/>
      <c r="S183" s="3"/>
      <c r="T183" s="3"/>
      <c r="U183" s="3"/>
      <c r="X183" s="29">
        <f t="shared" si="123"/>
        <v>0</v>
      </c>
      <c r="Z183" s="29">
        <f t="shared" si="124"/>
        <v>0</v>
      </c>
      <c r="AB183" s="37"/>
      <c r="AC183" s="37"/>
      <c r="AD183" s="37"/>
      <c r="AE183" s="39"/>
      <c r="AF183" s="39"/>
      <c r="AG183" s="39">
        <f t="shared" si="108"/>
        <v>0</v>
      </c>
      <c r="AH183" s="39">
        <f t="shared" si="109"/>
        <v>0</v>
      </c>
      <c r="AI183" s="37"/>
      <c r="AJ183" s="37"/>
      <c r="AK183" s="37"/>
      <c r="AL183" s="13"/>
      <c r="AM183" s="13"/>
      <c r="AN183" s="13">
        <f t="shared" si="110"/>
        <v>0</v>
      </c>
      <c r="AO183" s="13">
        <f t="shared" si="111"/>
        <v>0</v>
      </c>
      <c r="AP183" s="79">
        <f t="shared" si="125"/>
        <v>74518</v>
      </c>
      <c r="AQ183" s="123"/>
      <c r="AR183" s="128"/>
      <c r="AS183" s="129"/>
      <c r="AT183" s="129"/>
    </row>
    <row r="184" spans="1:46" x14ac:dyDescent="0.25">
      <c r="A184" s="12">
        <v>44729</v>
      </c>
      <c r="B184" s="13">
        <f t="shared" si="112"/>
        <v>0</v>
      </c>
      <c r="C184" s="13">
        <f t="shared" si="113"/>
        <v>0</v>
      </c>
      <c r="D184" s="13">
        <f t="shared" si="114"/>
        <v>0</v>
      </c>
      <c r="E184" s="13">
        <f t="shared" si="115"/>
        <v>0</v>
      </c>
      <c r="F184" s="13">
        <f t="shared" si="116"/>
        <v>0</v>
      </c>
      <c r="G184" s="13">
        <f t="shared" si="117"/>
        <v>0</v>
      </c>
      <c r="H184" s="13">
        <f t="shared" si="118"/>
        <v>0</v>
      </c>
      <c r="I184" s="13">
        <f t="shared" si="119"/>
        <v>0</v>
      </c>
      <c r="J184" s="13">
        <f t="shared" si="120"/>
        <v>0</v>
      </c>
      <c r="K184" s="13">
        <f t="shared" si="121"/>
        <v>0</v>
      </c>
      <c r="L184" s="13">
        <f t="shared" si="122"/>
        <v>0</v>
      </c>
      <c r="M184" s="3"/>
      <c r="N184" s="3"/>
      <c r="O184" s="3"/>
      <c r="P184" s="3"/>
      <c r="Q184" s="3"/>
      <c r="R184" s="3"/>
      <c r="S184" s="3"/>
      <c r="T184" s="3"/>
      <c r="U184" s="3"/>
      <c r="X184" s="29">
        <f t="shared" si="123"/>
        <v>0</v>
      </c>
      <c r="Z184" s="29">
        <f t="shared" si="124"/>
        <v>0</v>
      </c>
      <c r="AB184" s="37"/>
      <c r="AC184" s="37"/>
      <c r="AD184" s="37"/>
      <c r="AE184" s="39"/>
      <c r="AF184" s="39"/>
      <c r="AG184" s="39">
        <f t="shared" si="108"/>
        <v>0</v>
      </c>
      <c r="AH184" s="39">
        <f t="shared" si="109"/>
        <v>0</v>
      </c>
      <c r="AI184" s="37"/>
      <c r="AJ184" s="37"/>
      <c r="AK184" s="37"/>
      <c r="AL184" s="13"/>
      <c r="AM184" s="13"/>
      <c r="AN184" s="13">
        <f t="shared" si="110"/>
        <v>0</v>
      </c>
      <c r="AO184" s="13">
        <f t="shared" si="111"/>
        <v>0</v>
      </c>
      <c r="AP184" s="79">
        <f t="shared" si="125"/>
        <v>74518</v>
      </c>
      <c r="AQ184" s="123"/>
      <c r="AR184" s="130"/>
      <c r="AS184" s="131"/>
      <c r="AT184" s="131"/>
    </row>
    <row r="185" spans="1:46" x14ac:dyDescent="0.25">
      <c r="A185" s="1">
        <v>44730</v>
      </c>
      <c r="B185" s="13">
        <f t="shared" si="112"/>
        <v>0</v>
      </c>
      <c r="C185" s="13">
        <f t="shared" si="113"/>
        <v>0</v>
      </c>
      <c r="D185" s="13">
        <f t="shared" si="114"/>
        <v>0</v>
      </c>
      <c r="E185" s="13">
        <f t="shared" si="115"/>
        <v>0</v>
      </c>
      <c r="F185" s="13">
        <f t="shared" si="116"/>
        <v>0</v>
      </c>
      <c r="G185" s="13">
        <f t="shared" si="117"/>
        <v>0</v>
      </c>
      <c r="H185" s="13">
        <f t="shared" si="118"/>
        <v>0</v>
      </c>
      <c r="I185" s="13">
        <f t="shared" si="119"/>
        <v>0</v>
      </c>
      <c r="J185" s="13">
        <f t="shared" si="120"/>
        <v>0</v>
      </c>
      <c r="K185" s="13">
        <f t="shared" si="121"/>
        <v>0</v>
      </c>
      <c r="L185" s="13">
        <f t="shared" si="122"/>
        <v>0</v>
      </c>
      <c r="M185" s="3"/>
      <c r="N185" s="3"/>
      <c r="O185" s="3"/>
      <c r="P185" s="3"/>
      <c r="Q185" s="3"/>
      <c r="R185" s="3"/>
      <c r="S185" s="3"/>
      <c r="T185" s="3"/>
      <c r="U185" s="3"/>
      <c r="X185" s="29">
        <f t="shared" si="123"/>
        <v>0</v>
      </c>
      <c r="Z185" s="29">
        <f t="shared" si="124"/>
        <v>0</v>
      </c>
      <c r="AB185" s="37"/>
      <c r="AC185" s="37"/>
      <c r="AD185" s="37"/>
      <c r="AE185" s="39"/>
      <c r="AF185" s="39"/>
      <c r="AG185" s="39">
        <f t="shared" si="108"/>
        <v>0</v>
      </c>
      <c r="AH185" s="39">
        <f t="shared" si="109"/>
        <v>0</v>
      </c>
      <c r="AI185" s="37"/>
      <c r="AJ185" s="37"/>
      <c r="AK185" s="37"/>
      <c r="AL185" s="13"/>
      <c r="AM185" s="13"/>
      <c r="AN185" s="13">
        <f t="shared" si="110"/>
        <v>0</v>
      </c>
      <c r="AO185" s="13">
        <f t="shared" si="111"/>
        <v>0</v>
      </c>
      <c r="AP185" s="79">
        <f t="shared" si="125"/>
        <v>74518</v>
      </c>
      <c r="AQ185" s="123"/>
      <c r="AR185" s="130"/>
      <c r="AS185" s="131"/>
      <c r="AT185" s="131"/>
    </row>
    <row r="186" spans="1:46" x14ac:dyDescent="0.25">
      <c r="A186" s="12">
        <v>44731</v>
      </c>
      <c r="B186" s="13">
        <f t="shared" si="112"/>
        <v>0</v>
      </c>
      <c r="C186" s="13">
        <f t="shared" si="113"/>
        <v>0</v>
      </c>
      <c r="D186" s="13">
        <f t="shared" si="114"/>
        <v>0</v>
      </c>
      <c r="E186" s="13">
        <f t="shared" si="115"/>
        <v>0</v>
      </c>
      <c r="F186" s="13">
        <f t="shared" si="116"/>
        <v>0</v>
      </c>
      <c r="G186" s="13">
        <f t="shared" si="117"/>
        <v>0</v>
      </c>
      <c r="H186" s="13">
        <f t="shared" si="118"/>
        <v>0</v>
      </c>
      <c r="I186" s="13">
        <f t="shared" si="119"/>
        <v>0</v>
      </c>
      <c r="J186" s="13">
        <f t="shared" si="120"/>
        <v>0</v>
      </c>
      <c r="K186" s="13">
        <f t="shared" si="121"/>
        <v>0</v>
      </c>
      <c r="L186" s="13">
        <f t="shared" si="122"/>
        <v>0</v>
      </c>
      <c r="M186" s="3"/>
      <c r="N186" s="3"/>
      <c r="O186" s="3"/>
      <c r="P186" s="3"/>
      <c r="Q186" s="3"/>
      <c r="R186" s="3"/>
      <c r="S186" s="3"/>
      <c r="T186" s="3"/>
      <c r="U186" s="3"/>
      <c r="X186" s="29">
        <f t="shared" si="123"/>
        <v>0</v>
      </c>
      <c r="Z186" s="29">
        <f t="shared" si="124"/>
        <v>0</v>
      </c>
      <c r="AB186" s="37"/>
      <c r="AC186" s="37"/>
      <c r="AD186" s="37"/>
      <c r="AE186" s="39"/>
      <c r="AF186" s="39"/>
      <c r="AG186" s="39">
        <f t="shared" si="108"/>
        <v>0</v>
      </c>
      <c r="AH186" s="39">
        <f t="shared" si="109"/>
        <v>0</v>
      </c>
      <c r="AI186" s="37"/>
      <c r="AJ186" s="37"/>
      <c r="AK186" s="37"/>
      <c r="AL186" s="13"/>
      <c r="AM186" s="13"/>
      <c r="AN186" s="13">
        <f t="shared" si="110"/>
        <v>0</v>
      </c>
      <c r="AO186" s="13">
        <f t="shared" si="111"/>
        <v>0</v>
      </c>
      <c r="AP186" s="79">
        <f t="shared" si="125"/>
        <v>74518</v>
      </c>
      <c r="AQ186" s="123"/>
      <c r="AR186" s="128"/>
      <c r="AS186" s="129"/>
      <c r="AT186" s="129"/>
    </row>
    <row r="187" spans="1:46" x14ac:dyDescent="0.25">
      <c r="A187" s="1">
        <v>44732</v>
      </c>
      <c r="B187" s="13">
        <f t="shared" si="112"/>
        <v>0</v>
      </c>
      <c r="C187" s="13">
        <f t="shared" si="113"/>
        <v>0</v>
      </c>
      <c r="D187" s="13">
        <f t="shared" si="114"/>
        <v>0</v>
      </c>
      <c r="E187" s="13">
        <f t="shared" si="115"/>
        <v>0</v>
      </c>
      <c r="F187" s="13">
        <f t="shared" si="116"/>
        <v>0</v>
      </c>
      <c r="G187" s="13">
        <f t="shared" si="117"/>
        <v>0</v>
      </c>
      <c r="H187" s="13">
        <f t="shared" si="118"/>
        <v>0</v>
      </c>
      <c r="I187" s="13">
        <f t="shared" si="119"/>
        <v>0</v>
      </c>
      <c r="J187" s="13">
        <f t="shared" si="120"/>
        <v>0</v>
      </c>
      <c r="K187" s="13">
        <f t="shared" si="121"/>
        <v>0</v>
      </c>
      <c r="L187" s="13">
        <f t="shared" si="122"/>
        <v>0</v>
      </c>
      <c r="M187" s="3"/>
      <c r="N187" s="3"/>
      <c r="O187" s="3"/>
      <c r="P187" s="3"/>
      <c r="Q187" s="3"/>
      <c r="R187" s="3"/>
      <c r="S187" s="3"/>
      <c r="T187" s="3"/>
      <c r="U187" s="3"/>
      <c r="X187" s="29">
        <f t="shared" si="123"/>
        <v>0</v>
      </c>
      <c r="Z187" s="29">
        <f t="shared" si="124"/>
        <v>0</v>
      </c>
      <c r="AB187" s="37"/>
      <c r="AC187" s="37"/>
      <c r="AD187" s="37"/>
      <c r="AE187" s="39"/>
      <c r="AF187" s="39"/>
      <c r="AG187" s="39">
        <f t="shared" si="108"/>
        <v>0</v>
      </c>
      <c r="AH187" s="39">
        <f t="shared" si="109"/>
        <v>0</v>
      </c>
      <c r="AI187" s="37"/>
      <c r="AJ187" s="37"/>
      <c r="AK187" s="37"/>
      <c r="AL187" s="13"/>
      <c r="AM187" s="13"/>
      <c r="AN187" s="13">
        <f t="shared" si="110"/>
        <v>0</v>
      </c>
      <c r="AO187" s="13">
        <f t="shared" si="111"/>
        <v>0</v>
      </c>
      <c r="AP187" s="79">
        <f t="shared" si="125"/>
        <v>74518</v>
      </c>
      <c r="AQ187" s="123"/>
      <c r="AR187" s="128"/>
      <c r="AS187" s="129"/>
      <c r="AT187" s="129"/>
    </row>
    <row r="188" spans="1:46" x14ac:dyDescent="0.25">
      <c r="A188" s="12">
        <v>44733</v>
      </c>
      <c r="B188" s="13">
        <f t="shared" si="112"/>
        <v>0</v>
      </c>
      <c r="C188" s="13">
        <f t="shared" si="113"/>
        <v>0</v>
      </c>
      <c r="D188" s="13">
        <f t="shared" si="114"/>
        <v>0</v>
      </c>
      <c r="E188" s="13">
        <f t="shared" si="115"/>
        <v>0</v>
      </c>
      <c r="F188" s="13">
        <f t="shared" si="116"/>
        <v>0</v>
      </c>
      <c r="G188" s="13">
        <f t="shared" si="117"/>
        <v>0</v>
      </c>
      <c r="H188" s="13">
        <f t="shared" si="118"/>
        <v>0</v>
      </c>
      <c r="I188" s="13">
        <f t="shared" si="119"/>
        <v>0</v>
      </c>
      <c r="J188" s="13">
        <f t="shared" si="120"/>
        <v>0</v>
      </c>
      <c r="K188" s="13">
        <f t="shared" si="121"/>
        <v>0</v>
      </c>
      <c r="L188" s="13">
        <f t="shared" si="122"/>
        <v>0</v>
      </c>
      <c r="M188" s="3"/>
      <c r="N188" s="3"/>
      <c r="O188" s="3"/>
      <c r="P188" s="3"/>
      <c r="Q188" s="3"/>
      <c r="R188" s="3"/>
      <c r="S188" s="3"/>
      <c r="T188" s="3"/>
      <c r="U188" s="3"/>
      <c r="X188" s="29">
        <f t="shared" si="123"/>
        <v>0</v>
      </c>
      <c r="Z188" s="29">
        <f t="shared" si="124"/>
        <v>0</v>
      </c>
      <c r="AB188" s="37"/>
      <c r="AC188" s="37"/>
      <c r="AD188" s="37"/>
      <c r="AE188" s="39"/>
      <c r="AF188" s="39"/>
      <c r="AG188" s="39">
        <f t="shared" si="108"/>
        <v>0</v>
      </c>
      <c r="AH188" s="39">
        <f t="shared" si="109"/>
        <v>0</v>
      </c>
      <c r="AI188" s="37"/>
      <c r="AJ188" s="37"/>
      <c r="AK188" s="37"/>
      <c r="AL188" s="13"/>
      <c r="AM188" s="13"/>
      <c r="AN188" s="13">
        <f t="shared" si="110"/>
        <v>0</v>
      </c>
      <c r="AO188" s="13">
        <f t="shared" si="111"/>
        <v>0</v>
      </c>
      <c r="AP188" s="79">
        <f t="shared" si="125"/>
        <v>74518</v>
      </c>
      <c r="AQ188" s="123"/>
      <c r="AR188" s="128"/>
      <c r="AS188" s="129"/>
      <c r="AT188" s="129"/>
    </row>
    <row r="189" spans="1:46" x14ac:dyDescent="0.25">
      <c r="A189" s="1">
        <v>44734</v>
      </c>
      <c r="B189" s="13">
        <f t="shared" si="112"/>
        <v>0</v>
      </c>
      <c r="C189" s="13">
        <f t="shared" si="113"/>
        <v>0</v>
      </c>
      <c r="D189" s="13">
        <f t="shared" si="114"/>
        <v>0</v>
      </c>
      <c r="E189" s="13">
        <f t="shared" si="115"/>
        <v>0</v>
      </c>
      <c r="F189" s="13">
        <f t="shared" si="116"/>
        <v>0</v>
      </c>
      <c r="G189" s="13">
        <f t="shared" si="117"/>
        <v>0</v>
      </c>
      <c r="H189" s="13">
        <f t="shared" si="118"/>
        <v>0</v>
      </c>
      <c r="I189" s="13">
        <f t="shared" si="119"/>
        <v>0</v>
      </c>
      <c r="J189" s="13">
        <f t="shared" si="120"/>
        <v>0</v>
      </c>
      <c r="K189" s="13">
        <f t="shared" si="121"/>
        <v>0</v>
      </c>
      <c r="L189" s="13">
        <f t="shared" si="122"/>
        <v>0</v>
      </c>
      <c r="M189" s="3"/>
      <c r="N189" s="3"/>
      <c r="O189" s="3"/>
      <c r="P189" s="3"/>
      <c r="Q189" s="3"/>
      <c r="R189" s="3"/>
      <c r="S189" s="3"/>
      <c r="T189" s="3"/>
      <c r="U189" s="3"/>
      <c r="X189" s="29">
        <f t="shared" si="123"/>
        <v>0</v>
      </c>
      <c r="Z189" s="29">
        <f t="shared" si="124"/>
        <v>0</v>
      </c>
      <c r="AB189" s="37"/>
      <c r="AC189" s="37"/>
      <c r="AD189" s="37"/>
      <c r="AE189" s="39"/>
      <c r="AF189" s="39"/>
      <c r="AG189" s="39">
        <f t="shared" si="108"/>
        <v>0</v>
      </c>
      <c r="AH189" s="39">
        <f t="shared" si="109"/>
        <v>0</v>
      </c>
      <c r="AI189" s="37"/>
      <c r="AJ189" s="37"/>
      <c r="AK189" s="37"/>
      <c r="AL189" s="13"/>
      <c r="AM189" s="13"/>
      <c r="AN189" s="13">
        <f t="shared" si="110"/>
        <v>0</v>
      </c>
      <c r="AO189" s="13">
        <f t="shared" si="111"/>
        <v>0</v>
      </c>
      <c r="AP189" s="79">
        <f t="shared" si="125"/>
        <v>74518</v>
      </c>
      <c r="AQ189" s="123"/>
      <c r="AR189" s="130"/>
      <c r="AS189" s="131"/>
      <c r="AT189" s="131"/>
    </row>
    <row r="190" spans="1:46" x14ac:dyDescent="0.25">
      <c r="A190" s="12">
        <v>44735</v>
      </c>
      <c r="B190" s="13">
        <f t="shared" si="112"/>
        <v>0</v>
      </c>
      <c r="C190" s="13">
        <f t="shared" si="113"/>
        <v>0</v>
      </c>
      <c r="D190" s="13">
        <f t="shared" si="114"/>
        <v>0</v>
      </c>
      <c r="E190" s="13">
        <f t="shared" si="115"/>
        <v>0</v>
      </c>
      <c r="F190" s="13">
        <f t="shared" si="116"/>
        <v>0</v>
      </c>
      <c r="G190" s="13">
        <f t="shared" si="117"/>
        <v>0</v>
      </c>
      <c r="H190" s="13">
        <f t="shared" si="118"/>
        <v>0</v>
      </c>
      <c r="I190" s="13">
        <f t="shared" si="119"/>
        <v>0</v>
      </c>
      <c r="J190" s="13">
        <f t="shared" si="120"/>
        <v>0</v>
      </c>
      <c r="K190" s="13">
        <f t="shared" si="121"/>
        <v>0</v>
      </c>
      <c r="L190" s="13">
        <f t="shared" si="122"/>
        <v>0</v>
      </c>
      <c r="M190" s="3"/>
      <c r="N190" s="3"/>
      <c r="O190" s="3"/>
      <c r="P190" s="3"/>
      <c r="Q190" s="3"/>
      <c r="R190" s="3"/>
      <c r="S190" s="3"/>
      <c r="T190" s="3"/>
      <c r="U190" s="3"/>
      <c r="X190" s="29">
        <f t="shared" si="123"/>
        <v>0</v>
      </c>
      <c r="Z190" s="29">
        <f t="shared" si="124"/>
        <v>0</v>
      </c>
      <c r="AB190" s="37"/>
      <c r="AC190" s="37"/>
      <c r="AD190" s="37"/>
      <c r="AE190" s="39"/>
      <c r="AF190" s="39"/>
      <c r="AG190" s="39">
        <f t="shared" si="108"/>
        <v>0</v>
      </c>
      <c r="AH190" s="39">
        <f t="shared" si="109"/>
        <v>0</v>
      </c>
      <c r="AI190" s="37"/>
      <c r="AJ190" s="37"/>
      <c r="AK190" s="37"/>
      <c r="AL190" s="13"/>
      <c r="AM190" s="13"/>
      <c r="AN190" s="13">
        <f t="shared" si="110"/>
        <v>0</v>
      </c>
      <c r="AO190" s="13">
        <f t="shared" si="111"/>
        <v>0</v>
      </c>
      <c r="AP190" s="79">
        <f t="shared" si="125"/>
        <v>74518</v>
      </c>
      <c r="AQ190" s="123"/>
      <c r="AR190" s="130"/>
      <c r="AS190" s="131"/>
      <c r="AT190" s="131"/>
    </row>
    <row r="191" spans="1:46" x14ac:dyDescent="0.25">
      <c r="A191" s="1">
        <v>44736</v>
      </c>
      <c r="B191" s="13">
        <f t="shared" si="112"/>
        <v>0</v>
      </c>
      <c r="C191" s="13">
        <f t="shared" si="113"/>
        <v>0</v>
      </c>
      <c r="D191" s="13">
        <f t="shared" si="114"/>
        <v>0</v>
      </c>
      <c r="E191" s="13">
        <f t="shared" si="115"/>
        <v>0</v>
      </c>
      <c r="F191" s="13">
        <f t="shared" si="116"/>
        <v>0</v>
      </c>
      <c r="G191" s="13">
        <f t="shared" si="117"/>
        <v>0</v>
      </c>
      <c r="H191" s="13">
        <f t="shared" si="118"/>
        <v>0</v>
      </c>
      <c r="I191" s="13">
        <f t="shared" si="119"/>
        <v>0</v>
      </c>
      <c r="J191" s="13">
        <f t="shared" si="120"/>
        <v>0</v>
      </c>
      <c r="K191" s="13">
        <f t="shared" si="121"/>
        <v>0</v>
      </c>
      <c r="L191" s="13">
        <f t="shared" si="122"/>
        <v>0</v>
      </c>
      <c r="M191" s="3"/>
      <c r="N191" s="3"/>
      <c r="O191" s="3"/>
      <c r="P191" s="3"/>
      <c r="Q191" s="3"/>
      <c r="R191" s="3"/>
      <c r="S191" s="3"/>
      <c r="T191" s="3"/>
      <c r="U191" s="3"/>
      <c r="X191" s="29">
        <f t="shared" si="123"/>
        <v>0</v>
      </c>
      <c r="Z191" s="29">
        <f t="shared" si="124"/>
        <v>0</v>
      </c>
      <c r="AB191" s="37"/>
      <c r="AC191" s="37"/>
      <c r="AD191" s="37"/>
      <c r="AE191" s="39"/>
      <c r="AF191" s="39"/>
      <c r="AG191" s="39">
        <f t="shared" si="108"/>
        <v>0</v>
      </c>
      <c r="AH191" s="39">
        <f t="shared" si="109"/>
        <v>0</v>
      </c>
      <c r="AI191" s="37"/>
      <c r="AJ191" s="37"/>
      <c r="AK191" s="37"/>
      <c r="AL191" s="13"/>
      <c r="AM191" s="13"/>
      <c r="AN191" s="13">
        <f t="shared" si="110"/>
        <v>0</v>
      </c>
      <c r="AO191" s="13">
        <f t="shared" si="111"/>
        <v>0</v>
      </c>
      <c r="AP191" s="79">
        <f t="shared" si="125"/>
        <v>74518</v>
      </c>
      <c r="AQ191" s="123"/>
      <c r="AR191" s="128"/>
      <c r="AS191" s="129"/>
      <c r="AT191" s="129"/>
    </row>
    <row r="192" spans="1:46" x14ac:dyDescent="0.25">
      <c r="A192" s="12">
        <v>44737</v>
      </c>
      <c r="B192" s="13">
        <f t="shared" si="112"/>
        <v>0</v>
      </c>
      <c r="C192" s="13">
        <f t="shared" si="113"/>
        <v>0</v>
      </c>
      <c r="D192" s="13">
        <f t="shared" si="114"/>
        <v>0</v>
      </c>
      <c r="E192" s="13">
        <f t="shared" si="115"/>
        <v>0</v>
      </c>
      <c r="F192" s="13">
        <f t="shared" si="116"/>
        <v>0</v>
      </c>
      <c r="G192" s="13">
        <f t="shared" si="117"/>
        <v>0</v>
      </c>
      <c r="H192" s="13">
        <f t="shared" si="118"/>
        <v>0</v>
      </c>
      <c r="I192" s="13">
        <f t="shared" si="119"/>
        <v>0</v>
      </c>
      <c r="J192" s="13">
        <f t="shared" si="120"/>
        <v>0</v>
      </c>
      <c r="K192" s="13">
        <f t="shared" si="121"/>
        <v>0</v>
      </c>
      <c r="L192" s="13">
        <f t="shared" si="122"/>
        <v>0</v>
      </c>
      <c r="M192" s="3"/>
      <c r="N192" s="3"/>
      <c r="O192" s="3"/>
      <c r="P192" s="3"/>
      <c r="Q192" s="3"/>
      <c r="R192" s="3"/>
      <c r="S192" s="3"/>
      <c r="T192" s="3"/>
      <c r="U192" s="3"/>
      <c r="X192" s="29">
        <f t="shared" si="123"/>
        <v>0</v>
      </c>
      <c r="Z192" s="29">
        <f t="shared" si="124"/>
        <v>0</v>
      </c>
      <c r="AB192" s="37"/>
      <c r="AC192" s="37"/>
      <c r="AD192" s="37"/>
      <c r="AE192" s="39"/>
      <c r="AF192" s="39"/>
      <c r="AG192" s="39">
        <f t="shared" si="108"/>
        <v>0</v>
      </c>
      <c r="AH192" s="39">
        <f t="shared" si="109"/>
        <v>0</v>
      </c>
      <c r="AI192" s="37"/>
      <c r="AJ192" s="37"/>
      <c r="AK192" s="37"/>
      <c r="AL192" s="13"/>
      <c r="AM192" s="13"/>
      <c r="AN192" s="13">
        <f t="shared" si="110"/>
        <v>0</v>
      </c>
      <c r="AO192" s="13">
        <f t="shared" si="111"/>
        <v>0</v>
      </c>
      <c r="AP192" s="79">
        <f t="shared" si="125"/>
        <v>74518</v>
      </c>
      <c r="AQ192" s="123"/>
      <c r="AR192" s="128"/>
      <c r="AS192" s="129"/>
      <c r="AT192" s="129"/>
    </row>
    <row r="193" spans="1:47" x14ac:dyDescent="0.25">
      <c r="A193" s="1">
        <v>44738</v>
      </c>
      <c r="B193" s="13">
        <f t="shared" si="112"/>
        <v>0</v>
      </c>
      <c r="C193" s="13">
        <f t="shared" si="113"/>
        <v>0</v>
      </c>
      <c r="D193" s="13">
        <f t="shared" si="114"/>
        <v>0</v>
      </c>
      <c r="E193" s="13">
        <f t="shared" si="115"/>
        <v>0</v>
      </c>
      <c r="F193" s="13">
        <f t="shared" si="116"/>
        <v>0</v>
      </c>
      <c r="G193" s="13">
        <f t="shared" si="117"/>
        <v>0</v>
      </c>
      <c r="H193" s="13">
        <f t="shared" si="118"/>
        <v>0</v>
      </c>
      <c r="I193" s="13">
        <f t="shared" si="119"/>
        <v>0</v>
      </c>
      <c r="J193" s="13">
        <f t="shared" si="120"/>
        <v>0</v>
      </c>
      <c r="K193" s="13">
        <f t="shared" si="121"/>
        <v>0</v>
      </c>
      <c r="L193" s="13">
        <f t="shared" si="122"/>
        <v>0</v>
      </c>
      <c r="M193" s="3"/>
      <c r="N193" s="3"/>
      <c r="O193" s="3"/>
      <c r="P193" s="3"/>
      <c r="Q193" s="3"/>
      <c r="R193" s="3"/>
      <c r="S193" s="3"/>
      <c r="T193" s="3"/>
      <c r="U193" s="3"/>
      <c r="X193" s="29">
        <f t="shared" si="123"/>
        <v>0</v>
      </c>
      <c r="Z193" s="29">
        <f t="shared" si="124"/>
        <v>0</v>
      </c>
      <c r="AB193" s="37"/>
      <c r="AC193" s="37"/>
      <c r="AD193" s="37"/>
      <c r="AE193" s="39"/>
      <c r="AF193" s="39"/>
      <c r="AG193" s="39">
        <f t="shared" si="108"/>
        <v>0</v>
      </c>
      <c r="AH193" s="39">
        <f t="shared" si="109"/>
        <v>0</v>
      </c>
      <c r="AI193" s="37"/>
      <c r="AJ193" s="37"/>
      <c r="AK193" s="37"/>
      <c r="AL193" s="13"/>
      <c r="AM193" s="13"/>
      <c r="AN193" s="13">
        <f t="shared" si="110"/>
        <v>0</v>
      </c>
      <c r="AO193" s="13">
        <f t="shared" si="111"/>
        <v>0</v>
      </c>
      <c r="AP193" s="79">
        <f t="shared" si="125"/>
        <v>74518</v>
      </c>
      <c r="AQ193" s="123"/>
      <c r="AR193" s="128"/>
      <c r="AS193" s="129"/>
      <c r="AT193" s="129"/>
    </row>
    <row r="194" spans="1:47" x14ac:dyDescent="0.25">
      <c r="A194" s="12">
        <v>44739</v>
      </c>
      <c r="B194" s="13">
        <f t="shared" si="112"/>
        <v>0</v>
      </c>
      <c r="C194" s="13">
        <f t="shared" si="113"/>
        <v>0</v>
      </c>
      <c r="D194" s="13">
        <f t="shared" si="114"/>
        <v>0</v>
      </c>
      <c r="E194" s="13">
        <f t="shared" si="115"/>
        <v>0</v>
      </c>
      <c r="F194" s="13">
        <f t="shared" si="116"/>
        <v>0</v>
      </c>
      <c r="G194" s="13">
        <f t="shared" si="117"/>
        <v>0</v>
      </c>
      <c r="H194" s="13">
        <f t="shared" si="118"/>
        <v>0</v>
      </c>
      <c r="I194" s="13">
        <f t="shared" si="119"/>
        <v>0</v>
      </c>
      <c r="J194" s="13">
        <f t="shared" si="120"/>
        <v>0</v>
      </c>
      <c r="K194" s="13">
        <f t="shared" si="121"/>
        <v>0</v>
      </c>
      <c r="L194" s="13">
        <f t="shared" si="122"/>
        <v>0</v>
      </c>
      <c r="M194" s="3"/>
      <c r="N194" s="3"/>
      <c r="O194" s="3"/>
      <c r="P194" s="3"/>
      <c r="Q194" s="3"/>
      <c r="R194" s="3"/>
      <c r="S194" s="3"/>
      <c r="T194" s="3"/>
      <c r="U194" s="3"/>
      <c r="X194" s="29">
        <f t="shared" si="123"/>
        <v>0</v>
      </c>
      <c r="Z194" s="29">
        <f t="shared" si="124"/>
        <v>0</v>
      </c>
      <c r="AB194" s="37"/>
      <c r="AC194" s="37"/>
      <c r="AD194" s="37"/>
      <c r="AE194" s="39"/>
      <c r="AF194" s="39"/>
      <c r="AG194" s="39">
        <f t="shared" si="108"/>
        <v>0</v>
      </c>
      <c r="AH194" s="39">
        <f t="shared" si="109"/>
        <v>0</v>
      </c>
      <c r="AI194" s="37"/>
      <c r="AJ194" s="37"/>
      <c r="AK194" s="37"/>
      <c r="AL194" s="13"/>
      <c r="AM194" s="13"/>
      <c r="AN194" s="13">
        <f t="shared" si="110"/>
        <v>0</v>
      </c>
      <c r="AO194" s="13">
        <f t="shared" si="111"/>
        <v>0</v>
      </c>
      <c r="AP194" s="79">
        <f t="shared" si="125"/>
        <v>74518</v>
      </c>
      <c r="AQ194" s="123"/>
      <c r="AR194" s="128"/>
      <c r="AS194" s="129"/>
      <c r="AT194" s="129"/>
    </row>
    <row r="195" spans="1:47" x14ac:dyDescent="0.25">
      <c r="A195" s="1">
        <v>44740</v>
      </c>
      <c r="B195" s="13">
        <f t="shared" si="112"/>
        <v>0</v>
      </c>
      <c r="C195" s="13">
        <f t="shared" si="113"/>
        <v>0</v>
      </c>
      <c r="D195" s="13">
        <f t="shared" si="114"/>
        <v>0</v>
      </c>
      <c r="E195" s="13">
        <f t="shared" si="115"/>
        <v>0</v>
      </c>
      <c r="F195" s="13">
        <f t="shared" si="116"/>
        <v>0</v>
      </c>
      <c r="G195" s="13">
        <f t="shared" si="117"/>
        <v>0</v>
      </c>
      <c r="H195" s="13">
        <f t="shared" si="118"/>
        <v>0</v>
      </c>
      <c r="I195" s="13">
        <f t="shared" si="119"/>
        <v>0</v>
      </c>
      <c r="J195" s="13">
        <f t="shared" si="120"/>
        <v>0</v>
      </c>
      <c r="K195" s="13">
        <f t="shared" si="121"/>
        <v>0</v>
      </c>
      <c r="L195" s="13">
        <f t="shared" si="122"/>
        <v>0</v>
      </c>
      <c r="M195" s="3"/>
      <c r="N195" s="3"/>
      <c r="O195" s="3"/>
      <c r="P195" s="3"/>
      <c r="Q195" s="3"/>
      <c r="R195" s="3"/>
      <c r="S195" s="3"/>
      <c r="T195" s="3"/>
      <c r="U195" s="3"/>
      <c r="X195" s="29">
        <f t="shared" si="123"/>
        <v>0</v>
      </c>
      <c r="Z195" s="29">
        <f t="shared" si="124"/>
        <v>0</v>
      </c>
      <c r="AB195" s="37"/>
      <c r="AC195" s="37"/>
      <c r="AD195" s="37"/>
      <c r="AE195" s="39"/>
      <c r="AF195" s="39"/>
      <c r="AG195" s="39">
        <f t="shared" si="108"/>
        <v>0</v>
      </c>
      <c r="AH195" s="39">
        <f t="shared" si="109"/>
        <v>0</v>
      </c>
      <c r="AI195" s="37"/>
      <c r="AJ195" s="37"/>
      <c r="AK195" s="37"/>
      <c r="AL195" s="13"/>
      <c r="AM195" s="13"/>
      <c r="AN195" s="13">
        <f t="shared" si="110"/>
        <v>0</v>
      </c>
      <c r="AO195" s="13">
        <f t="shared" si="111"/>
        <v>0</v>
      </c>
      <c r="AP195" s="79">
        <f t="shared" si="125"/>
        <v>74518</v>
      </c>
      <c r="AQ195" s="123"/>
      <c r="AR195" s="128"/>
      <c r="AS195" s="129"/>
      <c r="AT195" s="129"/>
    </row>
    <row r="196" spans="1:47" x14ac:dyDescent="0.25">
      <c r="A196" s="12">
        <v>44741</v>
      </c>
      <c r="B196" s="13">
        <f t="shared" si="112"/>
        <v>0</v>
      </c>
      <c r="C196" s="13">
        <f t="shared" si="113"/>
        <v>0</v>
      </c>
      <c r="D196" s="13">
        <f t="shared" si="114"/>
        <v>0</v>
      </c>
      <c r="E196" s="13">
        <f t="shared" si="115"/>
        <v>0</v>
      </c>
      <c r="F196" s="13">
        <f t="shared" si="116"/>
        <v>0</v>
      </c>
      <c r="G196" s="13">
        <f t="shared" si="117"/>
        <v>0</v>
      </c>
      <c r="H196" s="13">
        <f t="shared" si="118"/>
        <v>0</v>
      </c>
      <c r="I196" s="13">
        <f t="shared" si="119"/>
        <v>0</v>
      </c>
      <c r="J196" s="13">
        <f t="shared" si="120"/>
        <v>0</v>
      </c>
      <c r="K196" s="13">
        <f t="shared" si="121"/>
        <v>0</v>
      </c>
      <c r="L196" s="13">
        <f t="shared" si="122"/>
        <v>0</v>
      </c>
      <c r="M196" s="3"/>
      <c r="N196" s="3"/>
      <c r="O196" s="3"/>
      <c r="P196" s="3"/>
      <c r="Q196" s="3"/>
      <c r="R196" s="3"/>
      <c r="S196" s="3"/>
      <c r="T196" s="3"/>
      <c r="U196" s="3"/>
      <c r="X196" s="29">
        <f t="shared" si="123"/>
        <v>0</v>
      </c>
      <c r="Z196" s="29">
        <f t="shared" si="124"/>
        <v>0</v>
      </c>
      <c r="AB196" s="37"/>
      <c r="AC196" s="37"/>
      <c r="AD196" s="37"/>
      <c r="AE196" s="39"/>
      <c r="AF196" s="39"/>
      <c r="AG196" s="39">
        <f t="shared" si="108"/>
        <v>0</v>
      </c>
      <c r="AH196" s="39">
        <f t="shared" si="109"/>
        <v>0</v>
      </c>
      <c r="AI196" s="37"/>
      <c r="AJ196" s="37"/>
      <c r="AK196" s="37"/>
      <c r="AL196" s="13"/>
      <c r="AM196" s="13"/>
      <c r="AN196" s="13">
        <f t="shared" si="110"/>
        <v>0</v>
      </c>
      <c r="AO196" s="13">
        <f t="shared" si="111"/>
        <v>0</v>
      </c>
      <c r="AP196" s="79">
        <f t="shared" si="125"/>
        <v>74518</v>
      </c>
      <c r="AQ196" s="123"/>
      <c r="AR196" s="130"/>
      <c r="AS196" s="131"/>
      <c r="AT196" s="131"/>
    </row>
    <row r="197" spans="1:47" ht="15.75" thickBot="1" x14ac:dyDescent="0.3">
      <c r="A197" s="10">
        <v>44742</v>
      </c>
      <c r="B197" s="25">
        <f t="shared" si="112"/>
        <v>0</v>
      </c>
      <c r="C197" s="25">
        <f t="shared" si="113"/>
        <v>0</v>
      </c>
      <c r="D197" s="25">
        <f t="shared" si="114"/>
        <v>0</v>
      </c>
      <c r="E197" s="25">
        <f t="shared" si="115"/>
        <v>0</v>
      </c>
      <c r="F197" s="25">
        <f t="shared" si="116"/>
        <v>0</v>
      </c>
      <c r="G197" s="25">
        <f t="shared" si="117"/>
        <v>0</v>
      </c>
      <c r="H197" s="25">
        <f t="shared" si="118"/>
        <v>0</v>
      </c>
      <c r="I197" s="25">
        <f t="shared" si="119"/>
        <v>0</v>
      </c>
      <c r="J197" s="25">
        <f t="shared" si="120"/>
        <v>0</v>
      </c>
      <c r="K197" s="25">
        <f t="shared" si="121"/>
        <v>0</v>
      </c>
      <c r="L197" s="25">
        <f t="shared" si="122"/>
        <v>0</v>
      </c>
      <c r="M197" s="11"/>
      <c r="N197" s="11"/>
      <c r="O197" s="11"/>
      <c r="P197" s="11"/>
      <c r="Q197" s="11"/>
      <c r="R197" s="11"/>
      <c r="S197" s="11"/>
      <c r="T197" s="11"/>
      <c r="U197" s="11"/>
      <c r="V197" s="4"/>
      <c r="W197" s="4"/>
      <c r="X197" s="87">
        <f>F197-I197+W197</f>
        <v>0</v>
      </c>
      <c r="Y197" s="4"/>
      <c r="Z197" s="87">
        <f>I197+L197</f>
        <v>0</v>
      </c>
      <c r="AA197" s="4"/>
      <c r="AB197" s="38"/>
      <c r="AC197" s="38"/>
      <c r="AD197" s="38"/>
      <c r="AE197" s="25"/>
      <c r="AF197" s="25"/>
      <c r="AG197" s="25">
        <f t="shared" si="108"/>
        <v>0</v>
      </c>
      <c r="AH197" s="25">
        <f t="shared" si="109"/>
        <v>0</v>
      </c>
      <c r="AI197" s="38"/>
      <c r="AJ197" s="38"/>
      <c r="AK197" s="38"/>
      <c r="AL197" s="25"/>
      <c r="AM197" s="25"/>
      <c r="AN197" s="25">
        <f t="shared" si="110"/>
        <v>0</v>
      </c>
      <c r="AO197" s="25">
        <f t="shared" si="111"/>
        <v>0</v>
      </c>
      <c r="AP197" s="79">
        <f t="shared" si="125"/>
        <v>74518</v>
      </c>
      <c r="AQ197" s="124"/>
      <c r="AR197" s="134"/>
      <c r="AS197" s="135"/>
      <c r="AT197" s="135"/>
    </row>
    <row r="198" spans="1:47" x14ac:dyDescent="0.25">
      <c r="A198" s="12">
        <v>44743</v>
      </c>
      <c r="B198" s="13">
        <f t="shared" si="112"/>
        <v>0</v>
      </c>
      <c r="C198" s="13">
        <f t="shared" si="113"/>
        <v>0</v>
      </c>
      <c r="D198" s="13">
        <f t="shared" si="114"/>
        <v>0</v>
      </c>
      <c r="E198" s="13">
        <f t="shared" si="115"/>
        <v>0</v>
      </c>
      <c r="F198" s="13">
        <f t="shared" si="116"/>
        <v>0</v>
      </c>
      <c r="G198" s="13">
        <f t="shared" si="117"/>
        <v>0</v>
      </c>
      <c r="H198" s="13">
        <f t="shared" si="118"/>
        <v>0</v>
      </c>
      <c r="I198" s="13">
        <f t="shared" si="119"/>
        <v>0</v>
      </c>
      <c r="J198" s="13">
        <f t="shared" si="120"/>
        <v>0</v>
      </c>
      <c r="K198" s="13">
        <f t="shared" si="121"/>
        <v>0</v>
      </c>
      <c r="L198" s="13">
        <f t="shared" si="122"/>
        <v>0</v>
      </c>
      <c r="M198" s="3"/>
      <c r="N198" s="3"/>
      <c r="O198" s="3"/>
      <c r="P198" s="3"/>
      <c r="Q198" s="3"/>
      <c r="R198" s="3"/>
      <c r="S198" s="3"/>
      <c r="T198" s="3"/>
      <c r="U198" s="3"/>
      <c r="X198" s="89">
        <f t="shared" ref="X198:X261" si="126">F198-I198+W198</f>
        <v>0</v>
      </c>
      <c r="Y198" s="55"/>
      <c r="Z198" s="89">
        <f t="shared" ref="Z198:Z261" si="127">I198+L198</f>
        <v>0</v>
      </c>
      <c r="AB198" s="37"/>
      <c r="AC198" s="37"/>
      <c r="AD198" s="37"/>
      <c r="AE198" s="39"/>
      <c r="AF198" s="39"/>
      <c r="AG198" s="13">
        <f t="shared" si="108"/>
        <v>0</v>
      </c>
      <c r="AH198" s="13">
        <f t="shared" si="109"/>
        <v>0</v>
      </c>
      <c r="AI198" s="37"/>
      <c r="AJ198" s="37"/>
      <c r="AK198" s="37"/>
      <c r="AL198" s="39"/>
      <c r="AM198" s="39"/>
      <c r="AN198" s="13">
        <f t="shared" si="110"/>
        <v>0</v>
      </c>
      <c r="AO198" s="13">
        <f t="shared" si="111"/>
        <v>0</v>
      </c>
      <c r="AP198" s="79">
        <f t="shared" si="125"/>
        <v>74518</v>
      </c>
      <c r="AQ198" s="123"/>
      <c r="AR198" s="128"/>
      <c r="AS198" s="129"/>
      <c r="AT198" s="129"/>
      <c r="AU198" s="5"/>
    </row>
    <row r="199" spans="1:47" x14ac:dyDescent="0.25">
      <c r="A199" s="1">
        <v>44744</v>
      </c>
      <c r="B199" s="13">
        <f t="shared" si="112"/>
        <v>0</v>
      </c>
      <c r="C199" s="13">
        <f t="shared" si="113"/>
        <v>0</v>
      </c>
      <c r="D199" s="13">
        <f t="shared" si="114"/>
        <v>0</v>
      </c>
      <c r="E199" s="13">
        <f t="shared" si="115"/>
        <v>0</v>
      </c>
      <c r="F199" s="13">
        <f t="shared" si="116"/>
        <v>0</v>
      </c>
      <c r="G199" s="13">
        <f t="shared" si="117"/>
        <v>0</v>
      </c>
      <c r="H199" s="13">
        <f t="shared" si="118"/>
        <v>0</v>
      </c>
      <c r="I199" s="13">
        <f t="shared" si="119"/>
        <v>0</v>
      </c>
      <c r="J199" s="13">
        <f t="shared" si="120"/>
        <v>0</v>
      </c>
      <c r="K199" s="13">
        <f t="shared" si="121"/>
        <v>0</v>
      </c>
      <c r="L199" s="13">
        <f t="shared" si="122"/>
        <v>0</v>
      </c>
      <c r="M199" s="3"/>
      <c r="N199" s="3"/>
      <c r="O199" s="3"/>
      <c r="P199" s="3"/>
      <c r="Q199" s="3"/>
      <c r="R199" s="3"/>
      <c r="S199" s="3"/>
      <c r="T199" s="3"/>
      <c r="U199" s="3"/>
      <c r="X199" s="89">
        <f t="shared" si="126"/>
        <v>0</v>
      </c>
      <c r="Y199" s="55"/>
      <c r="Z199" s="89">
        <f t="shared" si="127"/>
        <v>0</v>
      </c>
      <c r="AB199" s="37"/>
      <c r="AC199" s="37"/>
      <c r="AD199" s="37"/>
      <c r="AE199" s="39"/>
      <c r="AF199" s="39"/>
      <c r="AG199" s="13">
        <f t="shared" si="108"/>
        <v>0</v>
      </c>
      <c r="AH199" s="13">
        <f t="shared" si="109"/>
        <v>0</v>
      </c>
      <c r="AI199" s="37"/>
      <c r="AJ199" s="37"/>
      <c r="AK199" s="37"/>
      <c r="AL199" s="39"/>
      <c r="AM199" s="39"/>
      <c r="AN199" s="13">
        <f t="shared" si="110"/>
        <v>0</v>
      </c>
      <c r="AO199" s="13">
        <f t="shared" si="111"/>
        <v>0</v>
      </c>
      <c r="AP199" s="79">
        <f t="shared" si="125"/>
        <v>74518</v>
      </c>
      <c r="AQ199" s="123"/>
      <c r="AR199" s="128"/>
      <c r="AS199" s="129"/>
      <c r="AT199" s="129"/>
      <c r="AU199" s="5"/>
    </row>
    <row r="200" spans="1:47" x14ac:dyDescent="0.25">
      <c r="A200" s="12">
        <v>44745</v>
      </c>
      <c r="B200" s="13">
        <f t="shared" si="112"/>
        <v>0</v>
      </c>
      <c r="C200" s="13">
        <f t="shared" si="113"/>
        <v>0</v>
      </c>
      <c r="D200" s="13">
        <f t="shared" si="114"/>
        <v>0</v>
      </c>
      <c r="E200" s="13">
        <f t="shared" si="115"/>
        <v>0</v>
      </c>
      <c r="F200" s="13">
        <f t="shared" si="116"/>
        <v>0</v>
      </c>
      <c r="G200" s="13">
        <f t="shared" si="117"/>
        <v>0</v>
      </c>
      <c r="H200" s="13">
        <f t="shared" si="118"/>
        <v>0</v>
      </c>
      <c r="I200" s="13">
        <f t="shared" si="119"/>
        <v>0</v>
      </c>
      <c r="J200" s="13">
        <f t="shared" si="120"/>
        <v>0</v>
      </c>
      <c r="K200" s="13">
        <f t="shared" si="121"/>
        <v>0</v>
      </c>
      <c r="L200" s="13">
        <f t="shared" si="122"/>
        <v>0</v>
      </c>
      <c r="M200" s="3"/>
      <c r="N200" s="3"/>
      <c r="O200" s="3"/>
      <c r="P200" s="3"/>
      <c r="Q200" s="3"/>
      <c r="R200" s="3"/>
      <c r="S200" s="3"/>
      <c r="T200" s="3"/>
      <c r="U200" s="3"/>
      <c r="X200" s="89">
        <f t="shared" si="126"/>
        <v>0</v>
      </c>
      <c r="Y200" s="55"/>
      <c r="Z200" s="89">
        <f t="shared" si="127"/>
        <v>0</v>
      </c>
      <c r="AB200" s="37"/>
      <c r="AC200" s="37"/>
      <c r="AD200" s="37"/>
      <c r="AE200" s="39"/>
      <c r="AF200" s="39"/>
      <c r="AG200" s="13">
        <f t="shared" si="108"/>
        <v>0</v>
      </c>
      <c r="AH200" s="13">
        <f t="shared" si="109"/>
        <v>0</v>
      </c>
      <c r="AI200" s="37"/>
      <c r="AJ200" s="37"/>
      <c r="AK200" s="37"/>
      <c r="AL200" s="39"/>
      <c r="AM200" s="39"/>
      <c r="AN200" s="13">
        <f t="shared" si="110"/>
        <v>0</v>
      </c>
      <c r="AO200" s="13">
        <f t="shared" si="111"/>
        <v>0</v>
      </c>
      <c r="AP200" s="79">
        <f t="shared" si="125"/>
        <v>74518</v>
      </c>
      <c r="AQ200" s="123"/>
      <c r="AR200" s="128"/>
      <c r="AS200" s="129"/>
      <c r="AT200" s="129"/>
      <c r="AU200" s="5"/>
    </row>
    <row r="201" spans="1:47" x14ac:dyDescent="0.25">
      <c r="A201" s="1">
        <v>44746</v>
      </c>
      <c r="B201" s="13">
        <f t="shared" si="112"/>
        <v>0</v>
      </c>
      <c r="C201" s="13">
        <f t="shared" si="113"/>
        <v>0</v>
      </c>
      <c r="D201" s="13">
        <f t="shared" si="114"/>
        <v>0</v>
      </c>
      <c r="E201" s="13">
        <f t="shared" si="115"/>
        <v>0</v>
      </c>
      <c r="F201" s="13">
        <f t="shared" si="116"/>
        <v>0</v>
      </c>
      <c r="G201" s="13">
        <f t="shared" si="117"/>
        <v>0</v>
      </c>
      <c r="H201" s="13">
        <f t="shared" si="118"/>
        <v>0</v>
      </c>
      <c r="I201" s="13">
        <f t="shared" si="119"/>
        <v>0</v>
      </c>
      <c r="J201" s="13">
        <f t="shared" si="120"/>
        <v>0</v>
      </c>
      <c r="K201" s="13">
        <f t="shared" si="121"/>
        <v>0</v>
      </c>
      <c r="L201" s="13">
        <f t="shared" si="122"/>
        <v>0</v>
      </c>
      <c r="M201" s="3"/>
      <c r="N201" s="3"/>
      <c r="O201" s="3"/>
      <c r="P201" s="3"/>
      <c r="Q201" s="3"/>
      <c r="R201" s="3"/>
      <c r="S201" s="3"/>
      <c r="T201" s="3"/>
      <c r="U201" s="3"/>
      <c r="X201" s="89">
        <f t="shared" si="126"/>
        <v>0</v>
      </c>
      <c r="Y201" s="55"/>
      <c r="Z201" s="89">
        <f t="shared" si="127"/>
        <v>0</v>
      </c>
      <c r="AB201" s="37"/>
      <c r="AC201" s="37"/>
      <c r="AD201" s="37"/>
      <c r="AE201" s="39"/>
      <c r="AF201" s="39"/>
      <c r="AG201" s="13">
        <f t="shared" si="108"/>
        <v>0</v>
      </c>
      <c r="AH201" s="13">
        <f t="shared" si="109"/>
        <v>0</v>
      </c>
      <c r="AI201" s="37"/>
      <c r="AJ201" s="37"/>
      <c r="AK201" s="37"/>
      <c r="AL201" s="39"/>
      <c r="AM201" s="39"/>
      <c r="AN201" s="13">
        <f t="shared" si="110"/>
        <v>0</v>
      </c>
      <c r="AO201" s="13">
        <f t="shared" si="111"/>
        <v>0</v>
      </c>
      <c r="AP201" s="79">
        <f t="shared" si="125"/>
        <v>74518</v>
      </c>
      <c r="AQ201" s="123"/>
      <c r="AR201" s="128"/>
      <c r="AS201" s="129"/>
      <c r="AT201" s="129"/>
      <c r="AU201" s="5"/>
    </row>
    <row r="202" spans="1:47" x14ac:dyDescent="0.25">
      <c r="A202" s="12">
        <v>44747</v>
      </c>
      <c r="B202" s="13">
        <f t="shared" si="112"/>
        <v>0</v>
      </c>
      <c r="C202" s="13">
        <f t="shared" si="113"/>
        <v>0</v>
      </c>
      <c r="D202" s="13">
        <f t="shared" si="114"/>
        <v>0</v>
      </c>
      <c r="E202" s="13">
        <f t="shared" si="115"/>
        <v>0</v>
      </c>
      <c r="F202" s="13">
        <f t="shared" si="116"/>
        <v>0</v>
      </c>
      <c r="G202" s="13">
        <f t="shared" si="117"/>
        <v>0</v>
      </c>
      <c r="H202" s="13">
        <f t="shared" si="118"/>
        <v>0</v>
      </c>
      <c r="I202" s="13">
        <f t="shared" si="119"/>
        <v>0</v>
      </c>
      <c r="J202" s="13">
        <f t="shared" si="120"/>
        <v>0</v>
      </c>
      <c r="K202" s="13">
        <f t="shared" si="121"/>
        <v>0</v>
      </c>
      <c r="L202" s="13">
        <f t="shared" si="122"/>
        <v>0</v>
      </c>
      <c r="M202" s="3"/>
      <c r="N202" s="3"/>
      <c r="O202" s="3"/>
      <c r="P202" s="3"/>
      <c r="Q202" s="3"/>
      <c r="R202" s="3"/>
      <c r="S202" s="3"/>
      <c r="T202" s="3"/>
      <c r="U202" s="3"/>
      <c r="X202" s="89">
        <f t="shared" si="126"/>
        <v>0</v>
      </c>
      <c r="Y202" s="55"/>
      <c r="Z202" s="89">
        <f t="shared" si="127"/>
        <v>0</v>
      </c>
      <c r="AB202" s="37"/>
      <c r="AC202" s="37"/>
      <c r="AD202" s="37"/>
      <c r="AE202" s="39"/>
      <c r="AF202" s="39"/>
      <c r="AG202" s="13">
        <f t="shared" si="108"/>
        <v>0</v>
      </c>
      <c r="AH202" s="13">
        <f t="shared" si="109"/>
        <v>0</v>
      </c>
      <c r="AI202" s="37"/>
      <c r="AJ202" s="37"/>
      <c r="AK202" s="37"/>
      <c r="AL202" s="39"/>
      <c r="AM202" s="39"/>
      <c r="AN202" s="13">
        <f t="shared" si="110"/>
        <v>0</v>
      </c>
      <c r="AO202" s="13">
        <f t="shared" si="111"/>
        <v>0</v>
      </c>
      <c r="AP202" s="79">
        <f t="shared" si="125"/>
        <v>74518</v>
      </c>
      <c r="AQ202" s="123"/>
      <c r="AR202" s="128"/>
      <c r="AS202" s="129"/>
      <c r="AT202" s="129"/>
      <c r="AU202" s="5"/>
    </row>
    <row r="203" spans="1:47" x14ac:dyDescent="0.25">
      <c r="A203" s="12">
        <v>44748</v>
      </c>
      <c r="B203" s="13">
        <f t="shared" si="112"/>
        <v>0</v>
      </c>
      <c r="C203" s="13">
        <f t="shared" si="113"/>
        <v>0</v>
      </c>
      <c r="D203" s="13">
        <f t="shared" si="114"/>
        <v>0</v>
      </c>
      <c r="E203" s="13">
        <f t="shared" si="115"/>
        <v>0</v>
      </c>
      <c r="F203" s="13">
        <f t="shared" si="116"/>
        <v>0</v>
      </c>
      <c r="G203" s="13">
        <f t="shared" si="117"/>
        <v>0</v>
      </c>
      <c r="H203" s="13">
        <f t="shared" si="118"/>
        <v>0</v>
      </c>
      <c r="I203" s="13">
        <f t="shared" si="119"/>
        <v>0</v>
      </c>
      <c r="J203" s="13">
        <f t="shared" si="120"/>
        <v>0</v>
      </c>
      <c r="K203" s="13">
        <f t="shared" si="121"/>
        <v>0</v>
      </c>
      <c r="L203" s="13">
        <f t="shared" si="122"/>
        <v>0</v>
      </c>
      <c r="M203" s="3"/>
      <c r="N203" s="3"/>
      <c r="O203" s="3"/>
      <c r="P203" s="3"/>
      <c r="Q203" s="3"/>
      <c r="R203" s="3"/>
      <c r="S203" s="3"/>
      <c r="T203" s="3"/>
      <c r="U203" s="3"/>
      <c r="X203" s="89">
        <f t="shared" si="126"/>
        <v>0</v>
      </c>
      <c r="Y203" s="55"/>
      <c r="Z203" s="89">
        <f t="shared" si="127"/>
        <v>0</v>
      </c>
      <c r="AB203" s="37"/>
      <c r="AC203" s="37"/>
      <c r="AD203" s="37"/>
      <c r="AE203" s="39"/>
      <c r="AF203" s="39"/>
      <c r="AG203" s="13">
        <f t="shared" si="108"/>
        <v>0</v>
      </c>
      <c r="AH203" s="13">
        <f t="shared" si="109"/>
        <v>0</v>
      </c>
      <c r="AI203" s="37"/>
      <c r="AJ203" s="37"/>
      <c r="AK203" s="37"/>
      <c r="AL203" s="39"/>
      <c r="AM203" s="39"/>
      <c r="AN203" s="13">
        <f t="shared" si="110"/>
        <v>0</v>
      </c>
      <c r="AO203" s="13">
        <f t="shared" si="111"/>
        <v>0</v>
      </c>
      <c r="AP203" s="79">
        <f t="shared" si="125"/>
        <v>74518</v>
      </c>
      <c r="AQ203" s="123"/>
      <c r="AR203" s="130"/>
      <c r="AS203" s="131"/>
      <c r="AT203" s="131"/>
      <c r="AU203" s="5"/>
    </row>
    <row r="204" spans="1:47" x14ac:dyDescent="0.25">
      <c r="A204" s="1">
        <v>44749</v>
      </c>
      <c r="B204" s="13">
        <f t="shared" si="112"/>
        <v>0</v>
      </c>
      <c r="C204" s="13">
        <f t="shared" si="113"/>
        <v>0</v>
      </c>
      <c r="D204" s="13">
        <f t="shared" si="114"/>
        <v>0</v>
      </c>
      <c r="E204" s="13">
        <f t="shared" si="115"/>
        <v>0</v>
      </c>
      <c r="F204" s="13">
        <f t="shared" si="116"/>
        <v>0</v>
      </c>
      <c r="G204" s="13">
        <f t="shared" si="117"/>
        <v>0</v>
      </c>
      <c r="H204" s="13">
        <f t="shared" si="118"/>
        <v>0</v>
      </c>
      <c r="I204" s="13">
        <f t="shared" si="119"/>
        <v>0</v>
      </c>
      <c r="J204" s="13">
        <f t="shared" si="120"/>
        <v>0</v>
      </c>
      <c r="K204" s="13">
        <f t="shared" si="121"/>
        <v>0</v>
      </c>
      <c r="L204" s="13">
        <f t="shared" si="122"/>
        <v>0</v>
      </c>
      <c r="M204" s="3"/>
      <c r="N204" s="3"/>
      <c r="O204" s="3"/>
      <c r="P204" s="3"/>
      <c r="Q204" s="3"/>
      <c r="R204" s="3"/>
      <c r="S204" s="3"/>
      <c r="T204" s="3"/>
      <c r="U204" s="3"/>
      <c r="X204" s="89">
        <f t="shared" si="126"/>
        <v>0</v>
      </c>
      <c r="Y204" s="55"/>
      <c r="Z204" s="89">
        <f t="shared" si="127"/>
        <v>0</v>
      </c>
      <c r="AB204" s="37"/>
      <c r="AC204" s="37"/>
      <c r="AD204" s="37"/>
      <c r="AE204" s="39"/>
      <c r="AF204" s="39"/>
      <c r="AG204" s="13">
        <f t="shared" si="108"/>
        <v>0</v>
      </c>
      <c r="AH204" s="13">
        <f t="shared" si="109"/>
        <v>0</v>
      </c>
      <c r="AI204" s="37"/>
      <c r="AJ204" s="37"/>
      <c r="AK204" s="37"/>
      <c r="AL204" s="39"/>
      <c r="AM204" s="39"/>
      <c r="AN204" s="13">
        <f t="shared" si="110"/>
        <v>0</v>
      </c>
      <c r="AO204" s="13">
        <f t="shared" si="111"/>
        <v>0</v>
      </c>
      <c r="AP204" s="79">
        <f t="shared" si="125"/>
        <v>74518</v>
      </c>
      <c r="AQ204" s="123"/>
      <c r="AR204" s="130"/>
      <c r="AS204" s="131"/>
      <c r="AT204" s="131"/>
      <c r="AU204" s="5"/>
    </row>
    <row r="205" spans="1:47" x14ac:dyDescent="0.25">
      <c r="A205" s="12">
        <v>44750</v>
      </c>
      <c r="B205" s="13">
        <f t="shared" si="112"/>
        <v>0</v>
      </c>
      <c r="C205" s="13">
        <f t="shared" si="113"/>
        <v>0</v>
      </c>
      <c r="D205" s="13">
        <f t="shared" si="114"/>
        <v>0</v>
      </c>
      <c r="E205" s="13">
        <f t="shared" si="115"/>
        <v>0</v>
      </c>
      <c r="F205" s="13">
        <f t="shared" si="116"/>
        <v>0</v>
      </c>
      <c r="G205" s="13">
        <f t="shared" si="117"/>
        <v>0</v>
      </c>
      <c r="H205" s="13">
        <f t="shared" si="118"/>
        <v>0</v>
      </c>
      <c r="I205" s="13">
        <f t="shared" si="119"/>
        <v>0</v>
      </c>
      <c r="J205" s="13">
        <f t="shared" si="120"/>
        <v>0</v>
      </c>
      <c r="K205" s="13">
        <f t="shared" si="121"/>
        <v>0</v>
      </c>
      <c r="L205" s="13">
        <f t="shared" si="122"/>
        <v>0</v>
      </c>
      <c r="M205" s="3"/>
      <c r="N205" s="3"/>
      <c r="O205" s="3"/>
      <c r="P205" s="3"/>
      <c r="Q205" s="3"/>
      <c r="R205" s="3"/>
      <c r="S205" s="3"/>
      <c r="T205" s="3"/>
      <c r="U205" s="3"/>
      <c r="X205" s="89">
        <f t="shared" si="126"/>
        <v>0</v>
      </c>
      <c r="Y205" s="55"/>
      <c r="Z205" s="89">
        <f t="shared" si="127"/>
        <v>0</v>
      </c>
      <c r="AB205" s="37"/>
      <c r="AC205" s="37"/>
      <c r="AD205" s="37"/>
      <c r="AE205" s="39"/>
      <c r="AF205" s="39"/>
      <c r="AG205" s="13">
        <f t="shared" si="108"/>
        <v>0</v>
      </c>
      <c r="AH205" s="13">
        <f t="shared" si="109"/>
        <v>0</v>
      </c>
      <c r="AI205" s="37"/>
      <c r="AJ205" s="37"/>
      <c r="AK205" s="37"/>
      <c r="AL205" s="39"/>
      <c r="AM205" s="39"/>
      <c r="AN205" s="13">
        <f t="shared" si="110"/>
        <v>0</v>
      </c>
      <c r="AO205" s="13">
        <f t="shared" si="111"/>
        <v>0</v>
      </c>
      <c r="AP205" s="79">
        <f t="shared" si="125"/>
        <v>74518</v>
      </c>
      <c r="AQ205" s="123"/>
      <c r="AR205" s="128"/>
      <c r="AS205" s="129"/>
      <c r="AT205" s="129"/>
      <c r="AU205" s="5"/>
    </row>
    <row r="206" spans="1:47" x14ac:dyDescent="0.25">
      <c r="A206" s="1">
        <v>44751</v>
      </c>
      <c r="B206" s="13">
        <f t="shared" si="112"/>
        <v>0</v>
      </c>
      <c r="C206" s="13">
        <f t="shared" si="113"/>
        <v>0</v>
      </c>
      <c r="D206" s="13">
        <f t="shared" si="114"/>
        <v>0</v>
      </c>
      <c r="E206" s="13">
        <f t="shared" si="115"/>
        <v>0</v>
      </c>
      <c r="F206" s="13">
        <f t="shared" si="116"/>
        <v>0</v>
      </c>
      <c r="G206" s="13">
        <f t="shared" si="117"/>
        <v>0</v>
      </c>
      <c r="H206" s="13">
        <f t="shared" si="118"/>
        <v>0</v>
      </c>
      <c r="I206" s="13">
        <f t="shared" si="119"/>
        <v>0</v>
      </c>
      <c r="J206" s="13">
        <f t="shared" si="120"/>
        <v>0</v>
      </c>
      <c r="K206" s="13">
        <f t="shared" si="121"/>
        <v>0</v>
      </c>
      <c r="L206" s="13">
        <f t="shared" si="122"/>
        <v>0</v>
      </c>
      <c r="M206" s="3"/>
      <c r="N206" s="3"/>
      <c r="O206" s="3"/>
      <c r="P206" s="3"/>
      <c r="Q206" s="3"/>
      <c r="R206" s="3"/>
      <c r="S206" s="3"/>
      <c r="T206" s="3"/>
      <c r="U206" s="3"/>
      <c r="X206" s="89">
        <f t="shared" si="126"/>
        <v>0</v>
      </c>
      <c r="Y206" s="55"/>
      <c r="Z206" s="89">
        <f t="shared" si="127"/>
        <v>0</v>
      </c>
      <c r="AB206" s="37"/>
      <c r="AC206" s="37"/>
      <c r="AD206" s="37"/>
      <c r="AE206" s="39"/>
      <c r="AF206" s="39"/>
      <c r="AG206" s="13">
        <f t="shared" si="108"/>
        <v>0</v>
      </c>
      <c r="AH206" s="13">
        <f t="shared" si="109"/>
        <v>0</v>
      </c>
      <c r="AI206" s="37"/>
      <c r="AJ206" s="37"/>
      <c r="AK206" s="37"/>
      <c r="AL206" s="39"/>
      <c r="AM206" s="39"/>
      <c r="AN206" s="13">
        <f t="shared" si="110"/>
        <v>0</v>
      </c>
      <c r="AO206" s="13">
        <f t="shared" si="111"/>
        <v>0</v>
      </c>
      <c r="AP206" s="79">
        <f t="shared" si="125"/>
        <v>74518</v>
      </c>
      <c r="AQ206" s="123"/>
      <c r="AR206" s="128"/>
      <c r="AS206" s="129"/>
      <c r="AT206" s="129"/>
      <c r="AU206" s="5"/>
    </row>
    <row r="207" spans="1:47" x14ac:dyDescent="0.25">
      <c r="A207" s="12">
        <v>44752</v>
      </c>
      <c r="B207" s="13">
        <f t="shared" si="112"/>
        <v>0</v>
      </c>
      <c r="C207" s="13">
        <f t="shared" si="113"/>
        <v>0</v>
      </c>
      <c r="D207" s="13">
        <f t="shared" si="114"/>
        <v>0</v>
      </c>
      <c r="E207" s="13">
        <f t="shared" si="115"/>
        <v>0</v>
      </c>
      <c r="F207" s="13">
        <f t="shared" si="116"/>
        <v>0</v>
      </c>
      <c r="G207" s="13">
        <f t="shared" si="117"/>
        <v>0</v>
      </c>
      <c r="H207" s="13">
        <f t="shared" si="118"/>
        <v>0</v>
      </c>
      <c r="I207" s="13">
        <f t="shared" si="119"/>
        <v>0</v>
      </c>
      <c r="J207" s="13">
        <f t="shared" si="120"/>
        <v>0</v>
      </c>
      <c r="K207" s="13">
        <f t="shared" si="121"/>
        <v>0</v>
      </c>
      <c r="L207" s="13">
        <f t="shared" si="122"/>
        <v>0</v>
      </c>
      <c r="M207" s="3"/>
      <c r="N207" s="3"/>
      <c r="O207" s="3"/>
      <c r="P207" s="3"/>
      <c r="Q207" s="3"/>
      <c r="R207" s="3"/>
      <c r="S207" s="3"/>
      <c r="T207" s="3"/>
      <c r="U207" s="3"/>
      <c r="X207" s="89">
        <f t="shared" si="126"/>
        <v>0</v>
      </c>
      <c r="Y207" s="55"/>
      <c r="Z207" s="89">
        <f t="shared" si="127"/>
        <v>0</v>
      </c>
      <c r="AB207" s="37"/>
      <c r="AC207" s="37"/>
      <c r="AD207" s="37"/>
      <c r="AE207" s="39"/>
      <c r="AF207" s="39"/>
      <c r="AG207" s="13">
        <f t="shared" si="108"/>
        <v>0</v>
      </c>
      <c r="AH207" s="13">
        <f t="shared" si="109"/>
        <v>0</v>
      </c>
      <c r="AI207" s="37"/>
      <c r="AJ207" s="37"/>
      <c r="AK207" s="37"/>
      <c r="AL207" s="39"/>
      <c r="AM207" s="39"/>
      <c r="AN207" s="13">
        <f t="shared" si="110"/>
        <v>0</v>
      </c>
      <c r="AO207" s="13">
        <f t="shared" si="111"/>
        <v>0</v>
      </c>
      <c r="AP207" s="79">
        <f t="shared" si="125"/>
        <v>74518</v>
      </c>
      <c r="AQ207" s="123"/>
      <c r="AR207" s="128"/>
      <c r="AS207" s="129"/>
      <c r="AT207" s="129"/>
      <c r="AU207" s="5"/>
    </row>
    <row r="208" spans="1:47" x14ac:dyDescent="0.25">
      <c r="A208" s="1">
        <v>44753</v>
      </c>
      <c r="B208" s="13">
        <f t="shared" si="112"/>
        <v>0</v>
      </c>
      <c r="C208" s="13">
        <f t="shared" si="113"/>
        <v>0</v>
      </c>
      <c r="D208" s="13">
        <f t="shared" si="114"/>
        <v>0</v>
      </c>
      <c r="E208" s="13">
        <f t="shared" si="115"/>
        <v>0</v>
      </c>
      <c r="F208" s="13">
        <f t="shared" si="116"/>
        <v>0</v>
      </c>
      <c r="G208" s="13">
        <f t="shared" si="117"/>
        <v>0</v>
      </c>
      <c r="H208" s="13">
        <f t="shared" si="118"/>
        <v>0</v>
      </c>
      <c r="I208" s="13">
        <f t="shared" si="119"/>
        <v>0</v>
      </c>
      <c r="J208" s="13">
        <f t="shared" si="120"/>
        <v>0</v>
      </c>
      <c r="K208" s="13">
        <f t="shared" si="121"/>
        <v>0</v>
      </c>
      <c r="L208" s="13">
        <f t="shared" si="122"/>
        <v>0</v>
      </c>
      <c r="M208" s="3"/>
      <c r="N208" s="3"/>
      <c r="O208" s="3"/>
      <c r="P208" s="3"/>
      <c r="Q208" s="3"/>
      <c r="R208" s="3"/>
      <c r="S208" s="3"/>
      <c r="T208" s="3"/>
      <c r="U208" s="3"/>
      <c r="X208" s="89">
        <f t="shared" si="126"/>
        <v>0</v>
      </c>
      <c r="Y208" s="55"/>
      <c r="Z208" s="89">
        <f t="shared" si="127"/>
        <v>0</v>
      </c>
      <c r="AB208" s="37"/>
      <c r="AC208" s="37"/>
      <c r="AD208" s="37"/>
      <c r="AE208" s="39"/>
      <c r="AF208" s="39"/>
      <c r="AG208" s="13">
        <f t="shared" si="108"/>
        <v>0</v>
      </c>
      <c r="AH208" s="13">
        <f t="shared" si="109"/>
        <v>0</v>
      </c>
      <c r="AI208" s="37"/>
      <c r="AJ208" s="37"/>
      <c r="AK208" s="37"/>
      <c r="AL208" s="39"/>
      <c r="AM208" s="39"/>
      <c r="AN208" s="13">
        <f t="shared" si="110"/>
        <v>0</v>
      </c>
      <c r="AO208" s="13">
        <f t="shared" si="111"/>
        <v>0</v>
      </c>
      <c r="AP208" s="79">
        <f t="shared" si="125"/>
        <v>74518</v>
      </c>
      <c r="AQ208" s="123"/>
      <c r="AR208" s="130"/>
      <c r="AS208" s="131"/>
      <c r="AT208" s="131"/>
      <c r="AU208" s="5"/>
    </row>
    <row r="209" spans="1:47" x14ac:dyDescent="0.25">
      <c r="A209" s="12">
        <v>44754</v>
      </c>
      <c r="B209" s="13">
        <f t="shared" si="112"/>
        <v>0</v>
      </c>
      <c r="C209" s="13">
        <f t="shared" si="113"/>
        <v>0</v>
      </c>
      <c r="D209" s="13">
        <f t="shared" si="114"/>
        <v>0</v>
      </c>
      <c r="E209" s="13">
        <f t="shared" si="115"/>
        <v>0</v>
      </c>
      <c r="F209" s="13">
        <f t="shared" si="116"/>
        <v>0</v>
      </c>
      <c r="G209" s="13">
        <f t="shared" si="117"/>
        <v>0</v>
      </c>
      <c r="H209" s="13">
        <f t="shared" si="118"/>
        <v>0</v>
      </c>
      <c r="I209" s="13">
        <f t="shared" si="119"/>
        <v>0</v>
      </c>
      <c r="J209" s="13">
        <f t="shared" si="120"/>
        <v>0</v>
      </c>
      <c r="K209" s="13">
        <f t="shared" si="121"/>
        <v>0</v>
      </c>
      <c r="L209" s="13">
        <f t="shared" si="122"/>
        <v>0</v>
      </c>
      <c r="M209" s="3"/>
      <c r="N209" s="3"/>
      <c r="O209" s="3"/>
      <c r="P209" s="3"/>
      <c r="Q209" s="3"/>
      <c r="R209" s="3"/>
      <c r="S209" s="3"/>
      <c r="T209" s="3"/>
      <c r="U209" s="3"/>
      <c r="X209" s="89">
        <f t="shared" si="126"/>
        <v>0</v>
      </c>
      <c r="Y209" s="55"/>
      <c r="Z209" s="89">
        <f t="shared" si="127"/>
        <v>0</v>
      </c>
      <c r="AB209" s="37"/>
      <c r="AC209" s="37"/>
      <c r="AD209" s="37"/>
      <c r="AE209" s="39"/>
      <c r="AF209" s="39"/>
      <c r="AG209" s="13">
        <f t="shared" ref="AG209:AG272" si="128">AC209*$AZ$3/100</f>
        <v>0</v>
      </c>
      <c r="AH209" s="13">
        <f t="shared" ref="AH209:AH272" si="129">AD209*$AZ$4/100</f>
        <v>0</v>
      </c>
      <c r="AI209" s="37"/>
      <c r="AJ209" s="37"/>
      <c r="AK209" s="37"/>
      <c r="AL209" s="39"/>
      <c r="AM209" s="39"/>
      <c r="AN209" s="13">
        <f t="shared" ref="AN209:AN272" si="130">AJ209*$AZ$3/100</f>
        <v>0</v>
      </c>
      <c r="AO209" s="13">
        <f t="shared" ref="AO209:AO272" si="131">AK209*$AZ$4/100</f>
        <v>0</v>
      </c>
      <c r="AP209" s="79">
        <f t="shared" si="125"/>
        <v>74518</v>
      </c>
      <c r="AQ209" s="123"/>
      <c r="AR209" s="130"/>
      <c r="AS209" s="131"/>
      <c r="AT209" s="131"/>
      <c r="AU209" s="5"/>
    </row>
    <row r="210" spans="1:47" x14ac:dyDescent="0.25">
      <c r="A210" s="1">
        <v>44755</v>
      </c>
      <c r="B210" s="13">
        <f t="shared" si="112"/>
        <v>0</v>
      </c>
      <c r="C210" s="13">
        <f t="shared" si="113"/>
        <v>0</v>
      </c>
      <c r="D210" s="13">
        <f t="shared" si="114"/>
        <v>0</v>
      </c>
      <c r="E210" s="13">
        <f t="shared" si="115"/>
        <v>0</v>
      </c>
      <c r="F210" s="13">
        <f t="shared" si="116"/>
        <v>0</v>
      </c>
      <c r="G210" s="13">
        <f t="shared" si="117"/>
        <v>0</v>
      </c>
      <c r="H210" s="13">
        <f t="shared" si="118"/>
        <v>0</v>
      </c>
      <c r="I210" s="13">
        <f t="shared" si="119"/>
        <v>0</v>
      </c>
      <c r="J210" s="13">
        <f t="shared" si="120"/>
        <v>0</v>
      </c>
      <c r="K210" s="13">
        <f t="shared" si="121"/>
        <v>0</v>
      </c>
      <c r="L210" s="13">
        <f t="shared" si="122"/>
        <v>0</v>
      </c>
      <c r="M210" s="3"/>
      <c r="N210" s="3"/>
      <c r="O210" s="3"/>
      <c r="P210" s="3"/>
      <c r="Q210" s="3"/>
      <c r="R210" s="3"/>
      <c r="S210" s="3"/>
      <c r="T210" s="3"/>
      <c r="U210" s="3"/>
      <c r="X210" s="89">
        <f t="shared" si="126"/>
        <v>0</v>
      </c>
      <c r="Y210" s="55"/>
      <c r="Z210" s="89">
        <f t="shared" si="127"/>
        <v>0</v>
      </c>
      <c r="AB210" s="37"/>
      <c r="AC210" s="37"/>
      <c r="AD210" s="37"/>
      <c r="AE210" s="39"/>
      <c r="AF210" s="39"/>
      <c r="AG210" s="13">
        <f t="shared" si="128"/>
        <v>0</v>
      </c>
      <c r="AH210" s="13">
        <f t="shared" si="129"/>
        <v>0</v>
      </c>
      <c r="AI210" s="37"/>
      <c r="AJ210" s="37"/>
      <c r="AK210" s="37"/>
      <c r="AL210" s="39"/>
      <c r="AM210" s="39"/>
      <c r="AN210" s="13">
        <f t="shared" si="130"/>
        <v>0</v>
      </c>
      <c r="AO210" s="13">
        <f t="shared" si="131"/>
        <v>0</v>
      </c>
      <c r="AP210" s="79">
        <f t="shared" si="125"/>
        <v>74518</v>
      </c>
      <c r="AQ210" s="123"/>
      <c r="AR210" s="128"/>
      <c r="AS210" s="129"/>
      <c r="AT210" s="129"/>
      <c r="AU210" s="5"/>
    </row>
    <row r="211" spans="1:47" x14ac:dyDescent="0.25">
      <c r="A211" s="12">
        <v>44756</v>
      </c>
      <c r="B211" s="13">
        <f t="shared" ref="B211:B274" si="132">F211-I211</f>
        <v>0</v>
      </c>
      <c r="C211" s="13">
        <f t="shared" ref="C211:C274" si="133">L211+I211</f>
        <v>0</v>
      </c>
      <c r="D211" s="13">
        <f t="shared" ref="D211:D274" si="134">M211*$AZ$4/100000</f>
        <v>0</v>
      </c>
      <c r="E211" s="13">
        <f t="shared" ref="E211:E274" si="135">N211*$AZ$3/100000</f>
        <v>0</v>
      </c>
      <c r="F211" s="13">
        <f t="shared" ref="F211:F274" si="136">D211+E211</f>
        <v>0</v>
      </c>
      <c r="G211" s="13">
        <f t="shared" ref="G211:G274" si="137">P211*$BA$4/100000</f>
        <v>0</v>
      </c>
      <c r="H211" s="13">
        <f t="shared" ref="H211:H274" si="138">Q211*$BA$3/100000</f>
        <v>0</v>
      </c>
      <c r="I211" s="13">
        <f t="shared" ref="I211:I274" si="139">G211+H211</f>
        <v>0</v>
      </c>
      <c r="J211" s="13">
        <f t="shared" ref="J211:J274" si="140">S211*$AZ$4/100000</f>
        <v>0</v>
      </c>
      <c r="K211" s="13">
        <f t="shared" ref="K211:K274" si="141">T211*$AZ$3/100000</f>
        <v>0</v>
      </c>
      <c r="L211" s="13">
        <f t="shared" ref="L211:L274" si="142">J211+K211</f>
        <v>0</v>
      </c>
      <c r="M211" s="3"/>
      <c r="N211" s="3"/>
      <c r="O211" s="3"/>
      <c r="P211" s="3"/>
      <c r="Q211" s="3"/>
      <c r="R211" s="3"/>
      <c r="S211" s="3"/>
      <c r="T211" s="3"/>
      <c r="U211" s="3"/>
      <c r="X211" s="89">
        <f t="shared" si="126"/>
        <v>0</v>
      </c>
      <c r="Y211" s="55"/>
      <c r="Z211" s="89">
        <f t="shared" si="127"/>
        <v>0</v>
      </c>
      <c r="AB211" s="37"/>
      <c r="AC211" s="37"/>
      <c r="AD211" s="37"/>
      <c r="AE211" s="39"/>
      <c r="AF211" s="39"/>
      <c r="AG211" s="13">
        <f t="shared" si="128"/>
        <v>0</v>
      </c>
      <c r="AH211" s="13">
        <f t="shared" si="129"/>
        <v>0</v>
      </c>
      <c r="AI211" s="37"/>
      <c r="AJ211" s="37"/>
      <c r="AK211" s="37"/>
      <c r="AL211" s="39"/>
      <c r="AM211" s="39"/>
      <c r="AN211" s="13">
        <f t="shared" si="130"/>
        <v>0</v>
      </c>
      <c r="AO211" s="13">
        <f t="shared" si="131"/>
        <v>0</v>
      </c>
      <c r="AP211" s="79">
        <f t="shared" si="125"/>
        <v>74518</v>
      </c>
      <c r="AQ211" s="123"/>
      <c r="AR211" s="128"/>
      <c r="AS211" s="129"/>
      <c r="AT211" s="129"/>
      <c r="AU211" s="5"/>
    </row>
    <row r="212" spans="1:47" x14ac:dyDescent="0.25">
      <c r="A212" s="1">
        <v>44757</v>
      </c>
      <c r="B212" s="13">
        <f t="shared" si="132"/>
        <v>0</v>
      </c>
      <c r="C212" s="13">
        <f t="shared" si="133"/>
        <v>0</v>
      </c>
      <c r="D212" s="13">
        <f t="shared" si="134"/>
        <v>0</v>
      </c>
      <c r="E212" s="13">
        <f t="shared" si="135"/>
        <v>0</v>
      </c>
      <c r="F212" s="13">
        <f t="shared" si="136"/>
        <v>0</v>
      </c>
      <c r="G212" s="13">
        <f t="shared" si="137"/>
        <v>0</v>
      </c>
      <c r="H212" s="13">
        <f t="shared" si="138"/>
        <v>0</v>
      </c>
      <c r="I212" s="13">
        <f t="shared" si="139"/>
        <v>0</v>
      </c>
      <c r="J212" s="13">
        <f t="shared" si="140"/>
        <v>0</v>
      </c>
      <c r="K212" s="13">
        <f t="shared" si="141"/>
        <v>0</v>
      </c>
      <c r="L212" s="13">
        <f t="shared" si="142"/>
        <v>0</v>
      </c>
      <c r="M212" s="3"/>
      <c r="N212" s="3"/>
      <c r="O212" s="3"/>
      <c r="P212" s="3"/>
      <c r="Q212" s="3"/>
      <c r="R212" s="3"/>
      <c r="S212" s="3"/>
      <c r="T212" s="3"/>
      <c r="U212" s="3"/>
      <c r="X212" s="89">
        <f t="shared" si="126"/>
        <v>0</v>
      </c>
      <c r="Y212" s="55"/>
      <c r="Z212" s="89">
        <f t="shared" si="127"/>
        <v>0</v>
      </c>
      <c r="AB212" s="37"/>
      <c r="AC212" s="37"/>
      <c r="AD212" s="37"/>
      <c r="AE212" s="39"/>
      <c r="AF212" s="39"/>
      <c r="AG212" s="13">
        <f t="shared" si="128"/>
        <v>0</v>
      </c>
      <c r="AH212" s="13">
        <f t="shared" si="129"/>
        <v>0</v>
      </c>
      <c r="AI212" s="37"/>
      <c r="AJ212" s="37"/>
      <c r="AK212" s="37"/>
      <c r="AL212" s="39"/>
      <c r="AM212" s="39"/>
      <c r="AN212" s="13">
        <f t="shared" si="130"/>
        <v>0</v>
      </c>
      <c r="AO212" s="13">
        <f t="shared" si="131"/>
        <v>0</v>
      </c>
      <c r="AP212" s="79">
        <f t="shared" si="125"/>
        <v>74518</v>
      </c>
      <c r="AQ212" s="123"/>
      <c r="AR212" s="128"/>
      <c r="AS212" s="129"/>
      <c r="AT212" s="129"/>
      <c r="AU212" s="5"/>
    </row>
    <row r="213" spans="1:47" x14ac:dyDescent="0.25">
      <c r="A213" s="12">
        <v>44758</v>
      </c>
      <c r="B213" s="13">
        <f t="shared" si="132"/>
        <v>0</v>
      </c>
      <c r="C213" s="13">
        <f t="shared" si="133"/>
        <v>0</v>
      </c>
      <c r="D213" s="13">
        <f t="shared" si="134"/>
        <v>0</v>
      </c>
      <c r="E213" s="13">
        <f t="shared" si="135"/>
        <v>0</v>
      </c>
      <c r="F213" s="13">
        <f t="shared" si="136"/>
        <v>0</v>
      </c>
      <c r="G213" s="13">
        <f t="shared" si="137"/>
        <v>0</v>
      </c>
      <c r="H213" s="13">
        <f t="shared" si="138"/>
        <v>0</v>
      </c>
      <c r="I213" s="13">
        <f t="shared" si="139"/>
        <v>0</v>
      </c>
      <c r="J213" s="13">
        <f t="shared" si="140"/>
        <v>0</v>
      </c>
      <c r="K213" s="13">
        <f t="shared" si="141"/>
        <v>0</v>
      </c>
      <c r="L213" s="13">
        <f t="shared" si="142"/>
        <v>0</v>
      </c>
      <c r="M213" s="3"/>
      <c r="N213" s="3"/>
      <c r="O213" s="3"/>
      <c r="P213" s="3"/>
      <c r="Q213" s="3"/>
      <c r="R213" s="3"/>
      <c r="S213" s="3"/>
      <c r="T213" s="3"/>
      <c r="U213" s="3"/>
      <c r="X213" s="89">
        <f t="shared" si="126"/>
        <v>0</v>
      </c>
      <c r="Y213" s="55"/>
      <c r="Z213" s="89">
        <f t="shared" si="127"/>
        <v>0</v>
      </c>
      <c r="AB213" s="37"/>
      <c r="AC213" s="37"/>
      <c r="AD213" s="37"/>
      <c r="AE213" s="39"/>
      <c r="AF213" s="39"/>
      <c r="AG213" s="13">
        <f t="shared" si="128"/>
        <v>0</v>
      </c>
      <c r="AH213" s="13">
        <f t="shared" si="129"/>
        <v>0</v>
      </c>
      <c r="AI213" s="37"/>
      <c r="AJ213" s="37"/>
      <c r="AK213" s="37"/>
      <c r="AL213" s="39"/>
      <c r="AM213" s="39"/>
      <c r="AN213" s="13">
        <f t="shared" si="130"/>
        <v>0</v>
      </c>
      <c r="AO213" s="13">
        <f t="shared" si="131"/>
        <v>0</v>
      </c>
      <c r="AP213" s="79">
        <f t="shared" si="125"/>
        <v>74518</v>
      </c>
      <c r="AQ213" s="123"/>
      <c r="AR213" s="128"/>
      <c r="AS213" s="129"/>
      <c r="AT213" s="129"/>
      <c r="AU213" s="5"/>
    </row>
    <row r="214" spans="1:47" x14ac:dyDescent="0.25">
      <c r="A214" s="1">
        <v>44759</v>
      </c>
      <c r="B214" s="13">
        <f t="shared" si="132"/>
        <v>0</v>
      </c>
      <c r="C214" s="13">
        <f t="shared" si="133"/>
        <v>0</v>
      </c>
      <c r="D214" s="13">
        <f t="shared" si="134"/>
        <v>0</v>
      </c>
      <c r="E214" s="13">
        <f t="shared" si="135"/>
        <v>0</v>
      </c>
      <c r="F214" s="13">
        <f t="shared" si="136"/>
        <v>0</v>
      </c>
      <c r="G214" s="13">
        <f t="shared" si="137"/>
        <v>0</v>
      </c>
      <c r="H214" s="13">
        <f t="shared" si="138"/>
        <v>0</v>
      </c>
      <c r="I214" s="13">
        <f t="shared" si="139"/>
        <v>0</v>
      </c>
      <c r="J214" s="13">
        <f t="shared" si="140"/>
        <v>0</v>
      </c>
      <c r="K214" s="13">
        <f t="shared" si="141"/>
        <v>0</v>
      </c>
      <c r="L214" s="13">
        <f t="shared" si="142"/>
        <v>0</v>
      </c>
      <c r="M214" s="3"/>
      <c r="N214" s="3"/>
      <c r="O214" s="3"/>
      <c r="P214" s="3"/>
      <c r="Q214" s="3"/>
      <c r="R214" s="3"/>
      <c r="S214" s="3"/>
      <c r="T214" s="3"/>
      <c r="U214" s="3"/>
      <c r="X214" s="89">
        <f t="shared" si="126"/>
        <v>0</v>
      </c>
      <c r="Y214" s="55"/>
      <c r="Z214" s="89">
        <f t="shared" si="127"/>
        <v>0</v>
      </c>
      <c r="AB214" s="37"/>
      <c r="AC214" s="37"/>
      <c r="AD214" s="37"/>
      <c r="AE214" s="39"/>
      <c r="AF214" s="39"/>
      <c r="AG214" s="13">
        <f t="shared" si="128"/>
        <v>0</v>
      </c>
      <c r="AH214" s="13">
        <f t="shared" si="129"/>
        <v>0</v>
      </c>
      <c r="AI214" s="37"/>
      <c r="AJ214" s="37"/>
      <c r="AK214" s="37"/>
      <c r="AL214" s="39"/>
      <c r="AM214" s="39"/>
      <c r="AN214" s="13">
        <f t="shared" si="130"/>
        <v>0</v>
      </c>
      <c r="AO214" s="13">
        <f t="shared" si="131"/>
        <v>0</v>
      </c>
      <c r="AP214" s="79">
        <f t="shared" si="125"/>
        <v>74518</v>
      </c>
      <c r="AQ214" s="123"/>
      <c r="AR214" s="128"/>
      <c r="AS214" s="129"/>
      <c r="AT214" s="129"/>
      <c r="AU214" s="5"/>
    </row>
    <row r="215" spans="1:47" x14ac:dyDescent="0.25">
      <c r="A215" s="12">
        <v>44760</v>
      </c>
      <c r="B215" s="13">
        <f t="shared" si="132"/>
        <v>0</v>
      </c>
      <c r="C215" s="13">
        <f t="shared" si="133"/>
        <v>0</v>
      </c>
      <c r="D215" s="13">
        <f t="shared" si="134"/>
        <v>0</v>
      </c>
      <c r="E215" s="13">
        <f t="shared" si="135"/>
        <v>0</v>
      </c>
      <c r="F215" s="13">
        <f t="shared" si="136"/>
        <v>0</v>
      </c>
      <c r="G215" s="13">
        <f t="shared" si="137"/>
        <v>0</v>
      </c>
      <c r="H215" s="13">
        <f t="shared" si="138"/>
        <v>0</v>
      </c>
      <c r="I215" s="13">
        <f t="shared" si="139"/>
        <v>0</v>
      </c>
      <c r="J215" s="13">
        <f t="shared" si="140"/>
        <v>0</v>
      </c>
      <c r="K215" s="13">
        <f t="shared" si="141"/>
        <v>0</v>
      </c>
      <c r="L215" s="13">
        <f t="shared" si="142"/>
        <v>0</v>
      </c>
      <c r="M215" s="3"/>
      <c r="N215" s="3"/>
      <c r="O215" s="3"/>
      <c r="P215" s="3"/>
      <c r="Q215" s="3"/>
      <c r="R215" s="3"/>
      <c r="S215" s="3"/>
      <c r="T215" s="3"/>
      <c r="U215" s="3"/>
      <c r="X215" s="89">
        <f t="shared" si="126"/>
        <v>0</v>
      </c>
      <c r="Y215" s="55"/>
      <c r="Z215" s="89">
        <f t="shared" si="127"/>
        <v>0</v>
      </c>
      <c r="AB215" s="37"/>
      <c r="AC215" s="37"/>
      <c r="AD215" s="37"/>
      <c r="AE215" s="39"/>
      <c r="AF215" s="39"/>
      <c r="AG215" s="13">
        <f t="shared" si="128"/>
        <v>0</v>
      </c>
      <c r="AH215" s="13">
        <f t="shared" si="129"/>
        <v>0</v>
      </c>
      <c r="AI215" s="37"/>
      <c r="AJ215" s="37"/>
      <c r="AK215" s="37"/>
      <c r="AL215" s="39"/>
      <c r="AM215" s="39"/>
      <c r="AN215" s="13">
        <f t="shared" si="130"/>
        <v>0</v>
      </c>
      <c r="AO215" s="13">
        <f t="shared" si="131"/>
        <v>0</v>
      </c>
      <c r="AP215" s="79">
        <f t="shared" si="125"/>
        <v>74518</v>
      </c>
      <c r="AQ215" s="123"/>
      <c r="AR215" s="130"/>
      <c r="AS215" s="131"/>
      <c r="AT215" s="131"/>
      <c r="AU215" s="5"/>
    </row>
    <row r="216" spans="1:47" x14ac:dyDescent="0.25">
      <c r="A216" s="1">
        <v>44761</v>
      </c>
      <c r="B216" s="13">
        <f t="shared" si="132"/>
        <v>0</v>
      </c>
      <c r="C216" s="13">
        <f t="shared" si="133"/>
        <v>0</v>
      </c>
      <c r="D216" s="13">
        <f t="shared" si="134"/>
        <v>0</v>
      </c>
      <c r="E216" s="13">
        <f t="shared" si="135"/>
        <v>0</v>
      </c>
      <c r="F216" s="13">
        <f t="shared" si="136"/>
        <v>0</v>
      </c>
      <c r="G216" s="13">
        <f t="shared" si="137"/>
        <v>0</v>
      </c>
      <c r="H216" s="13">
        <f t="shared" si="138"/>
        <v>0</v>
      </c>
      <c r="I216" s="13">
        <f t="shared" si="139"/>
        <v>0</v>
      </c>
      <c r="J216" s="13">
        <f t="shared" si="140"/>
        <v>0</v>
      </c>
      <c r="K216" s="13">
        <f t="shared" si="141"/>
        <v>0</v>
      </c>
      <c r="L216" s="13">
        <f t="shared" si="142"/>
        <v>0</v>
      </c>
      <c r="M216" s="3"/>
      <c r="N216" s="3"/>
      <c r="O216" s="3"/>
      <c r="P216" s="3"/>
      <c r="Q216" s="3"/>
      <c r="R216" s="3"/>
      <c r="S216" s="3"/>
      <c r="T216" s="3"/>
      <c r="U216" s="3"/>
      <c r="X216" s="89">
        <f t="shared" si="126"/>
        <v>0</v>
      </c>
      <c r="Y216" s="55"/>
      <c r="Z216" s="89">
        <f t="shared" si="127"/>
        <v>0</v>
      </c>
      <c r="AB216" s="37"/>
      <c r="AC216" s="37"/>
      <c r="AD216" s="37"/>
      <c r="AE216" s="39"/>
      <c r="AF216" s="39"/>
      <c r="AG216" s="13">
        <f t="shared" si="128"/>
        <v>0</v>
      </c>
      <c r="AH216" s="13">
        <f t="shared" si="129"/>
        <v>0</v>
      </c>
      <c r="AI216" s="37"/>
      <c r="AJ216" s="37"/>
      <c r="AK216" s="37"/>
      <c r="AL216" s="39"/>
      <c r="AM216" s="39"/>
      <c r="AN216" s="13">
        <f t="shared" si="130"/>
        <v>0</v>
      </c>
      <c r="AO216" s="13">
        <f t="shared" si="131"/>
        <v>0</v>
      </c>
      <c r="AP216" s="79">
        <f t="shared" si="125"/>
        <v>74518</v>
      </c>
      <c r="AQ216" s="123"/>
      <c r="AR216" s="130"/>
      <c r="AS216" s="131"/>
      <c r="AT216" s="131"/>
      <c r="AU216" s="5"/>
    </row>
    <row r="217" spans="1:47" x14ac:dyDescent="0.25">
      <c r="A217" s="12">
        <v>44762</v>
      </c>
      <c r="B217" s="13">
        <f t="shared" si="132"/>
        <v>0</v>
      </c>
      <c r="C217" s="13">
        <f t="shared" si="133"/>
        <v>0</v>
      </c>
      <c r="D217" s="13">
        <f t="shared" si="134"/>
        <v>0</v>
      </c>
      <c r="E217" s="13">
        <f t="shared" si="135"/>
        <v>0</v>
      </c>
      <c r="F217" s="13">
        <f t="shared" si="136"/>
        <v>0</v>
      </c>
      <c r="G217" s="13">
        <f t="shared" si="137"/>
        <v>0</v>
      </c>
      <c r="H217" s="13">
        <f t="shared" si="138"/>
        <v>0</v>
      </c>
      <c r="I217" s="13">
        <f t="shared" si="139"/>
        <v>0</v>
      </c>
      <c r="J217" s="13">
        <f t="shared" si="140"/>
        <v>0</v>
      </c>
      <c r="K217" s="13">
        <f t="shared" si="141"/>
        <v>0</v>
      </c>
      <c r="L217" s="13">
        <f t="shared" si="142"/>
        <v>0</v>
      </c>
      <c r="M217" s="3"/>
      <c r="N217" s="3"/>
      <c r="O217" s="3"/>
      <c r="P217" s="3"/>
      <c r="Q217" s="3"/>
      <c r="R217" s="3"/>
      <c r="S217" s="3"/>
      <c r="T217" s="3"/>
      <c r="U217" s="3"/>
      <c r="X217" s="89">
        <f t="shared" si="126"/>
        <v>0</v>
      </c>
      <c r="Y217" s="55"/>
      <c r="Z217" s="89">
        <f t="shared" si="127"/>
        <v>0</v>
      </c>
      <c r="AB217" s="37"/>
      <c r="AC217" s="37"/>
      <c r="AD217" s="37"/>
      <c r="AE217" s="39"/>
      <c r="AF217" s="39"/>
      <c r="AG217" s="13">
        <f t="shared" si="128"/>
        <v>0</v>
      </c>
      <c r="AH217" s="13">
        <f t="shared" si="129"/>
        <v>0</v>
      </c>
      <c r="AI217" s="37"/>
      <c r="AJ217" s="37"/>
      <c r="AK217" s="37"/>
      <c r="AL217" s="39"/>
      <c r="AM217" s="39"/>
      <c r="AN217" s="13">
        <f t="shared" si="130"/>
        <v>0</v>
      </c>
      <c r="AO217" s="13">
        <f t="shared" si="131"/>
        <v>0</v>
      </c>
      <c r="AP217" s="79">
        <f t="shared" si="125"/>
        <v>74518</v>
      </c>
      <c r="AQ217" s="123"/>
      <c r="AR217" s="128"/>
      <c r="AS217" s="129"/>
      <c r="AT217" s="129"/>
      <c r="AU217" s="5"/>
    </row>
    <row r="218" spans="1:47" x14ac:dyDescent="0.25">
      <c r="A218" s="1">
        <v>44763</v>
      </c>
      <c r="B218" s="13">
        <f t="shared" si="132"/>
        <v>0</v>
      </c>
      <c r="C218" s="13">
        <f t="shared" si="133"/>
        <v>0</v>
      </c>
      <c r="D218" s="13">
        <f t="shared" si="134"/>
        <v>0</v>
      </c>
      <c r="E218" s="13">
        <f t="shared" si="135"/>
        <v>0</v>
      </c>
      <c r="F218" s="13">
        <f t="shared" si="136"/>
        <v>0</v>
      </c>
      <c r="G218" s="13">
        <f t="shared" si="137"/>
        <v>0</v>
      </c>
      <c r="H218" s="13">
        <f t="shared" si="138"/>
        <v>0</v>
      </c>
      <c r="I218" s="13">
        <f t="shared" si="139"/>
        <v>0</v>
      </c>
      <c r="J218" s="13">
        <f t="shared" si="140"/>
        <v>0</v>
      </c>
      <c r="K218" s="13">
        <f t="shared" si="141"/>
        <v>0</v>
      </c>
      <c r="L218" s="13">
        <f t="shared" si="142"/>
        <v>0</v>
      </c>
      <c r="M218" s="3"/>
      <c r="N218" s="3"/>
      <c r="O218" s="3"/>
      <c r="P218" s="3"/>
      <c r="Q218" s="3"/>
      <c r="R218" s="3"/>
      <c r="S218" s="3"/>
      <c r="T218" s="3"/>
      <c r="U218" s="3"/>
      <c r="X218" s="89">
        <f t="shared" si="126"/>
        <v>0</v>
      </c>
      <c r="Y218" s="55"/>
      <c r="Z218" s="89">
        <f t="shared" si="127"/>
        <v>0</v>
      </c>
      <c r="AB218" s="37"/>
      <c r="AC218" s="37"/>
      <c r="AD218" s="37"/>
      <c r="AE218" s="39"/>
      <c r="AF218" s="39"/>
      <c r="AG218" s="13">
        <f t="shared" si="128"/>
        <v>0</v>
      </c>
      <c r="AH218" s="13">
        <f t="shared" si="129"/>
        <v>0</v>
      </c>
      <c r="AI218" s="37"/>
      <c r="AJ218" s="37"/>
      <c r="AK218" s="37"/>
      <c r="AL218" s="39"/>
      <c r="AM218" s="39"/>
      <c r="AN218" s="13">
        <f t="shared" si="130"/>
        <v>0</v>
      </c>
      <c r="AO218" s="13">
        <f t="shared" si="131"/>
        <v>0</v>
      </c>
      <c r="AP218" s="79">
        <f t="shared" si="125"/>
        <v>74518</v>
      </c>
      <c r="AQ218" s="123"/>
      <c r="AR218" s="128"/>
      <c r="AS218" s="129"/>
      <c r="AT218" s="129"/>
      <c r="AU218" s="5"/>
    </row>
    <row r="219" spans="1:47" x14ac:dyDescent="0.25">
      <c r="A219" s="12">
        <v>44764</v>
      </c>
      <c r="B219" s="13">
        <f t="shared" si="132"/>
        <v>0</v>
      </c>
      <c r="C219" s="13">
        <f t="shared" si="133"/>
        <v>0</v>
      </c>
      <c r="D219" s="13">
        <f t="shared" si="134"/>
        <v>0</v>
      </c>
      <c r="E219" s="13">
        <f t="shared" si="135"/>
        <v>0</v>
      </c>
      <c r="F219" s="13">
        <f t="shared" si="136"/>
        <v>0</v>
      </c>
      <c r="G219" s="13">
        <f t="shared" si="137"/>
        <v>0</v>
      </c>
      <c r="H219" s="13">
        <f t="shared" si="138"/>
        <v>0</v>
      </c>
      <c r="I219" s="13">
        <f t="shared" si="139"/>
        <v>0</v>
      </c>
      <c r="J219" s="13">
        <f t="shared" si="140"/>
        <v>0</v>
      </c>
      <c r="K219" s="13">
        <f t="shared" si="141"/>
        <v>0</v>
      </c>
      <c r="L219" s="13">
        <f t="shared" si="142"/>
        <v>0</v>
      </c>
      <c r="M219" s="3"/>
      <c r="N219" s="3"/>
      <c r="O219" s="3"/>
      <c r="P219" s="3"/>
      <c r="Q219" s="3"/>
      <c r="R219" s="3"/>
      <c r="S219" s="3"/>
      <c r="T219" s="3"/>
      <c r="U219" s="3"/>
      <c r="X219" s="89">
        <f t="shared" si="126"/>
        <v>0</v>
      </c>
      <c r="Y219" s="55"/>
      <c r="Z219" s="89">
        <f t="shared" si="127"/>
        <v>0</v>
      </c>
      <c r="AB219" s="37"/>
      <c r="AC219" s="37"/>
      <c r="AD219" s="37"/>
      <c r="AE219" s="39"/>
      <c r="AF219" s="39"/>
      <c r="AG219" s="13">
        <f t="shared" si="128"/>
        <v>0</v>
      </c>
      <c r="AH219" s="13">
        <f t="shared" si="129"/>
        <v>0</v>
      </c>
      <c r="AI219" s="37"/>
      <c r="AJ219" s="37"/>
      <c r="AK219" s="37"/>
      <c r="AL219" s="39"/>
      <c r="AM219" s="39"/>
      <c r="AN219" s="13">
        <f t="shared" si="130"/>
        <v>0</v>
      </c>
      <c r="AO219" s="13">
        <f t="shared" si="131"/>
        <v>0</v>
      </c>
      <c r="AP219" s="79">
        <f t="shared" si="125"/>
        <v>74518</v>
      </c>
      <c r="AQ219" s="123"/>
      <c r="AR219" s="128"/>
      <c r="AS219" s="129"/>
      <c r="AT219" s="129"/>
      <c r="AU219" s="5"/>
    </row>
    <row r="220" spans="1:47" x14ac:dyDescent="0.25">
      <c r="A220" s="1">
        <v>44765</v>
      </c>
      <c r="B220" s="13">
        <f t="shared" si="132"/>
        <v>0</v>
      </c>
      <c r="C220" s="13">
        <f t="shared" si="133"/>
        <v>0</v>
      </c>
      <c r="D220" s="13">
        <f t="shared" si="134"/>
        <v>0</v>
      </c>
      <c r="E220" s="13">
        <f t="shared" si="135"/>
        <v>0</v>
      </c>
      <c r="F220" s="13">
        <f t="shared" si="136"/>
        <v>0</v>
      </c>
      <c r="G220" s="13">
        <f t="shared" si="137"/>
        <v>0</v>
      </c>
      <c r="H220" s="13">
        <f t="shared" si="138"/>
        <v>0</v>
      </c>
      <c r="I220" s="13">
        <f t="shared" si="139"/>
        <v>0</v>
      </c>
      <c r="J220" s="13">
        <f t="shared" si="140"/>
        <v>0</v>
      </c>
      <c r="K220" s="13">
        <f t="shared" si="141"/>
        <v>0</v>
      </c>
      <c r="L220" s="13">
        <f t="shared" si="142"/>
        <v>0</v>
      </c>
      <c r="M220" s="3"/>
      <c r="N220" s="3"/>
      <c r="O220" s="3"/>
      <c r="P220" s="3"/>
      <c r="Q220" s="3"/>
      <c r="R220" s="3"/>
      <c r="S220" s="3"/>
      <c r="T220" s="3"/>
      <c r="U220" s="3"/>
      <c r="X220" s="89">
        <f t="shared" si="126"/>
        <v>0</v>
      </c>
      <c r="Y220" s="55"/>
      <c r="Z220" s="89">
        <f t="shared" si="127"/>
        <v>0</v>
      </c>
      <c r="AB220" s="37"/>
      <c r="AC220" s="37"/>
      <c r="AD220" s="37"/>
      <c r="AE220" s="39"/>
      <c r="AF220" s="39"/>
      <c r="AG220" s="13">
        <f t="shared" si="128"/>
        <v>0</v>
      </c>
      <c r="AH220" s="13">
        <f t="shared" si="129"/>
        <v>0</v>
      </c>
      <c r="AI220" s="37"/>
      <c r="AJ220" s="37"/>
      <c r="AK220" s="37"/>
      <c r="AL220" s="39"/>
      <c r="AM220" s="39"/>
      <c r="AN220" s="13">
        <f t="shared" si="130"/>
        <v>0</v>
      </c>
      <c r="AO220" s="13">
        <f t="shared" si="131"/>
        <v>0</v>
      </c>
      <c r="AP220" s="79">
        <f t="shared" si="125"/>
        <v>74518</v>
      </c>
      <c r="AQ220" s="123"/>
      <c r="AR220" s="128"/>
      <c r="AS220" s="129"/>
      <c r="AT220" s="129"/>
      <c r="AU220" s="5"/>
    </row>
    <row r="221" spans="1:47" x14ac:dyDescent="0.25">
      <c r="A221" s="12">
        <v>44766</v>
      </c>
      <c r="B221" s="13">
        <f t="shared" si="132"/>
        <v>0</v>
      </c>
      <c r="C221" s="13">
        <f t="shared" si="133"/>
        <v>0</v>
      </c>
      <c r="D221" s="13">
        <f t="shared" si="134"/>
        <v>0</v>
      </c>
      <c r="E221" s="13">
        <f t="shared" si="135"/>
        <v>0</v>
      </c>
      <c r="F221" s="13">
        <f t="shared" si="136"/>
        <v>0</v>
      </c>
      <c r="G221" s="13">
        <f t="shared" si="137"/>
        <v>0</v>
      </c>
      <c r="H221" s="13">
        <f t="shared" si="138"/>
        <v>0</v>
      </c>
      <c r="I221" s="13">
        <f t="shared" si="139"/>
        <v>0</v>
      </c>
      <c r="J221" s="13">
        <f t="shared" si="140"/>
        <v>0</v>
      </c>
      <c r="K221" s="13">
        <f t="shared" si="141"/>
        <v>0</v>
      </c>
      <c r="L221" s="13">
        <f t="shared" si="142"/>
        <v>0</v>
      </c>
      <c r="M221" s="3"/>
      <c r="N221" s="3"/>
      <c r="O221" s="3"/>
      <c r="P221" s="3"/>
      <c r="Q221" s="3"/>
      <c r="R221" s="3"/>
      <c r="S221" s="3"/>
      <c r="T221" s="3"/>
      <c r="U221" s="3"/>
      <c r="X221" s="89">
        <f t="shared" si="126"/>
        <v>0</v>
      </c>
      <c r="Y221" s="55"/>
      <c r="Z221" s="89">
        <f t="shared" si="127"/>
        <v>0</v>
      </c>
      <c r="AB221" s="37"/>
      <c r="AC221" s="37"/>
      <c r="AD221" s="37"/>
      <c r="AE221" s="39"/>
      <c r="AF221" s="39"/>
      <c r="AG221" s="13">
        <f t="shared" si="128"/>
        <v>0</v>
      </c>
      <c r="AH221" s="13">
        <f t="shared" si="129"/>
        <v>0</v>
      </c>
      <c r="AI221" s="37"/>
      <c r="AJ221" s="37"/>
      <c r="AK221" s="37"/>
      <c r="AL221" s="39"/>
      <c r="AM221" s="39"/>
      <c r="AN221" s="13">
        <f t="shared" si="130"/>
        <v>0</v>
      </c>
      <c r="AO221" s="13">
        <f t="shared" si="131"/>
        <v>0</v>
      </c>
      <c r="AP221" s="79">
        <f t="shared" si="125"/>
        <v>74518</v>
      </c>
      <c r="AQ221" s="123"/>
      <c r="AR221" s="128"/>
      <c r="AS221" s="129"/>
      <c r="AT221" s="129"/>
    </row>
    <row r="222" spans="1:47" x14ac:dyDescent="0.25">
      <c r="A222" s="1">
        <v>44767</v>
      </c>
      <c r="B222" s="13">
        <f t="shared" si="132"/>
        <v>0</v>
      </c>
      <c r="C222" s="13">
        <f t="shared" si="133"/>
        <v>0</v>
      </c>
      <c r="D222" s="13">
        <f t="shared" si="134"/>
        <v>0</v>
      </c>
      <c r="E222" s="13">
        <f t="shared" si="135"/>
        <v>0</v>
      </c>
      <c r="F222" s="13">
        <f t="shared" si="136"/>
        <v>0</v>
      </c>
      <c r="G222" s="13">
        <f t="shared" si="137"/>
        <v>0</v>
      </c>
      <c r="H222" s="13">
        <f t="shared" si="138"/>
        <v>0</v>
      </c>
      <c r="I222" s="13">
        <f t="shared" si="139"/>
        <v>0</v>
      </c>
      <c r="J222" s="13">
        <f t="shared" si="140"/>
        <v>0</v>
      </c>
      <c r="K222" s="13">
        <f t="shared" si="141"/>
        <v>0</v>
      </c>
      <c r="L222" s="13">
        <f t="shared" si="142"/>
        <v>0</v>
      </c>
      <c r="M222" s="3"/>
      <c r="N222" s="3"/>
      <c r="O222" s="3"/>
      <c r="P222" s="3"/>
      <c r="Q222" s="3"/>
      <c r="R222" s="3"/>
      <c r="S222" s="3"/>
      <c r="T222" s="3"/>
      <c r="U222" s="3"/>
      <c r="X222" s="89">
        <f t="shared" si="126"/>
        <v>0</v>
      </c>
      <c r="Y222" s="55"/>
      <c r="Z222" s="89">
        <f t="shared" si="127"/>
        <v>0</v>
      </c>
      <c r="AB222" s="37"/>
      <c r="AC222" s="37"/>
      <c r="AD222" s="37"/>
      <c r="AE222" s="39"/>
      <c r="AF222" s="39"/>
      <c r="AG222" s="13">
        <f t="shared" si="128"/>
        <v>0</v>
      </c>
      <c r="AH222" s="13">
        <f t="shared" si="129"/>
        <v>0</v>
      </c>
      <c r="AI222" s="37"/>
      <c r="AJ222" s="37"/>
      <c r="AK222" s="37"/>
      <c r="AL222" s="39"/>
      <c r="AM222" s="39"/>
      <c r="AN222" s="13">
        <f t="shared" si="130"/>
        <v>0</v>
      </c>
      <c r="AO222" s="13">
        <f t="shared" si="131"/>
        <v>0</v>
      </c>
      <c r="AP222" s="79">
        <f t="shared" si="125"/>
        <v>74518</v>
      </c>
      <c r="AQ222" s="123"/>
      <c r="AR222" s="130"/>
      <c r="AS222" s="131"/>
      <c r="AT222" s="131"/>
    </row>
    <row r="223" spans="1:47" x14ac:dyDescent="0.25">
      <c r="A223" s="12">
        <v>44768</v>
      </c>
      <c r="B223" s="13">
        <f t="shared" si="132"/>
        <v>0</v>
      </c>
      <c r="C223" s="13">
        <f t="shared" si="133"/>
        <v>0</v>
      </c>
      <c r="D223" s="13">
        <f t="shared" si="134"/>
        <v>0</v>
      </c>
      <c r="E223" s="13">
        <f t="shared" si="135"/>
        <v>0</v>
      </c>
      <c r="F223" s="13">
        <f t="shared" si="136"/>
        <v>0</v>
      </c>
      <c r="G223" s="13">
        <f t="shared" si="137"/>
        <v>0</v>
      </c>
      <c r="H223" s="13">
        <f t="shared" si="138"/>
        <v>0</v>
      </c>
      <c r="I223" s="13">
        <f t="shared" si="139"/>
        <v>0</v>
      </c>
      <c r="J223" s="13">
        <f t="shared" si="140"/>
        <v>0</v>
      </c>
      <c r="K223" s="13">
        <f t="shared" si="141"/>
        <v>0</v>
      </c>
      <c r="L223" s="13">
        <f t="shared" si="142"/>
        <v>0</v>
      </c>
      <c r="M223" s="3"/>
      <c r="N223" s="3"/>
      <c r="O223" s="3"/>
      <c r="P223" s="3"/>
      <c r="Q223" s="3"/>
      <c r="R223" s="3"/>
      <c r="S223" s="3"/>
      <c r="T223" s="3"/>
      <c r="U223" s="3"/>
      <c r="X223" s="89">
        <f t="shared" si="126"/>
        <v>0</v>
      </c>
      <c r="Y223" s="55"/>
      <c r="Z223" s="89">
        <f t="shared" si="127"/>
        <v>0</v>
      </c>
      <c r="AB223" s="37"/>
      <c r="AC223" s="37"/>
      <c r="AD223" s="37"/>
      <c r="AE223" s="39"/>
      <c r="AF223" s="39"/>
      <c r="AG223" s="13">
        <f t="shared" si="128"/>
        <v>0</v>
      </c>
      <c r="AH223" s="13">
        <f t="shared" si="129"/>
        <v>0</v>
      </c>
      <c r="AI223" s="37"/>
      <c r="AJ223" s="37"/>
      <c r="AK223" s="37"/>
      <c r="AL223" s="39"/>
      <c r="AM223" s="39"/>
      <c r="AN223" s="13">
        <f t="shared" si="130"/>
        <v>0</v>
      </c>
      <c r="AO223" s="13">
        <f t="shared" si="131"/>
        <v>0</v>
      </c>
      <c r="AP223" s="79">
        <f t="shared" si="125"/>
        <v>74518</v>
      </c>
      <c r="AQ223" s="123"/>
      <c r="AR223" s="130"/>
      <c r="AS223" s="131"/>
      <c r="AT223" s="131"/>
    </row>
    <row r="224" spans="1:47" x14ac:dyDescent="0.25">
      <c r="A224" s="1">
        <v>44769</v>
      </c>
      <c r="B224" s="13">
        <f t="shared" si="132"/>
        <v>0</v>
      </c>
      <c r="C224" s="13">
        <f t="shared" si="133"/>
        <v>0</v>
      </c>
      <c r="D224" s="13">
        <f t="shared" si="134"/>
        <v>0</v>
      </c>
      <c r="E224" s="13">
        <f t="shared" si="135"/>
        <v>0</v>
      </c>
      <c r="F224" s="13">
        <f t="shared" si="136"/>
        <v>0</v>
      </c>
      <c r="G224" s="13">
        <f t="shared" si="137"/>
        <v>0</v>
      </c>
      <c r="H224" s="13">
        <f t="shared" si="138"/>
        <v>0</v>
      </c>
      <c r="I224" s="13">
        <f t="shared" si="139"/>
        <v>0</v>
      </c>
      <c r="J224" s="13">
        <f t="shared" si="140"/>
        <v>0</v>
      </c>
      <c r="K224" s="13">
        <f t="shared" si="141"/>
        <v>0</v>
      </c>
      <c r="L224" s="13">
        <f t="shared" si="142"/>
        <v>0</v>
      </c>
      <c r="M224" s="3"/>
      <c r="N224" s="3"/>
      <c r="O224" s="3"/>
      <c r="P224" s="3"/>
      <c r="Q224" s="3"/>
      <c r="R224" s="3"/>
      <c r="S224" s="3"/>
      <c r="T224" s="3"/>
      <c r="U224" s="3"/>
      <c r="X224" s="89">
        <f t="shared" si="126"/>
        <v>0</v>
      </c>
      <c r="Y224" s="55"/>
      <c r="Z224" s="89">
        <f t="shared" si="127"/>
        <v>0</v>
      </c>
      <c r="AB224" s="37"/>
      <c r="AC224" s="37"/>
      <c r="AD224" s="37"/>
      <c r="AE224" s="39"/>
      <c r="AF224" s="39"/>
      <c r="AG224" s="13">
        <f t="shared" si="128"/>
        <v>0</v>
      </c>
      <c r="AH224" s="13">
        <f t="shared" si="129"/>
        <v>0</v>
      </c>
      <c r="AI224" s="37"/>
      <c r="AJ224" s="37"/>
      <c r="AK224" s="37"/>
      <c r="AL224" s="39"/>
      <c r="AM224" s="39"/>
      <c r="AN224" s="13">
        <f t="shared" si="130"/>
        <v>0</v>
      </c>
      <c r="AO224" s="13">
        <f t="shared" si="131"/>
        <v>0</v>
      </c>
      <c r="AP224" s="79">
        <f t="shared" si="125"/>
        <v>74518</v>
      </c>
      <c r="AQ224" s="123"/>
      <c r="AR224" s="128"/>
      <c r="AS224" s="129"/>
      <c r="AT224" s="129"/>
    </row>
    <row r="225" spans="1:46" x14ac:dyDescent="0.25">
      <c r="A225" s="12">
        <v>44770</v>
      </c>
      <c r="B225" s="13">
        <f t="shared" si="132"/>
        <v>0</v>
      </c>
      <c r="C225" s="13">
        <f t="shared" si="133"/>
        <v>0</v>
      </c>
      <c r="D225" s="13">
        <f t="shared" si="134"/>
        <v>0</v>
      </c>
      <c r="E225" s="13">
        <f t="shared" si="135"/>
        <v>0</v>
      </c>
      <c r="F225" s="13">
        <f t="shared" si="136"/>
        <v>0</v>
      </c>
      <c r="G225" s="13">
        <f t="shared" si="137"/>
        <v>0</v>
      </c>
      <c r="H225" s="13">
        <f t="shared" si="138"/>
        <v>0</v>
      </c>
      <c r="I225" s="13">
        <f t="shared" si="139"/>
        <v>0</v>
      </c>
      <c r="J225" s="13">
        <f t="shared" si="140"/>
        <v>0</v>
      </c>
      <c r="K225" s="13">
        <f t="shared" si="141"/>
        <v>0</v>
      </c>
      <c r="L225" s="13">
        <f t="shared" si="142"/>
        <v>0</v>
      </c>
      <c r="M225" s="3"/>
      <c r="N225" s="3"/>
      <c r="O225" s="3"/>
      <c r="P225" s="3"/>
      <c r="Q225" s="3"/>
      <c r="R225" s="3"/>
      <c r="S225" s="3"/>
      <c r="T225" s="3"/>
      <c r="U225" s="3"/>
      <c r="X225" s="89">
        <f t="shared" si="126"/>
        <v>0</v>
      </c>
      <c r="Y225" s="55"/>
      <c r="Z225" s="89">
        <f t="shared" si="127"/>
        <v>0</v>
      </c>
      <c r="AB225" s="37"/>
      <c r="AC225" s="37"/>
      <c r="AD225" s="37"/>
      <c r="AE225" s="39"/>
      <c r="AF225" s="39"/>
      <c r="AG225" s="13">
        <f t="shared" si="128"/>
        <v>0</v>
      </c>
      <c r="AH225" s="13">
        <f t="shared" si="129"/>
        <v>0</v>
      </c>
      <c r="AI225" s="37"/>
      <c r="AJ225" s="37"/>
      <c r="AK225" s="37"/>
      <c r="AL225" s="39"/>
      <c r="AM225" s="39"/>
      <c r="AN225" s="13">
        <f t="shared" si="130"/>
        <v>0</v>
      </c>
      <c r="AO225" s="13">
        <f t="shared" si="131"/>
        <v>0</v>
      </c>
      <c r="AP225" s="79">
        <f t="shared" si="125"/>
        <v>74518</v>
      </c>
      <c r="AQ225" s="123"/>
      <c r="AR225" s="128"/>
      <c r="AS225" s="129"/>
      <c r="AT225" s="129"/>
    </row>
    <row r="226" spans="1:46" x14ac:dyDescent="0.25">
      <c r="A226" s="1">
        <v>44771</v>
      </c>
      <c r="B226" s="13">
        <f t="shared" si="132"/>
        <v>0</v>
      </c>
      <c r="C226" s="13">
        <f t="shared" si="133"/>
        <v>0</v>
      </c>
      <c r="D226" s="13">
        <f t="shared" si="134"/>
        <v>0</v>
      </c>
      <c r="E226" s="13">
        <f t="shared" si="135"/>
        <v>0</v>
      </c>
      <c r="F226" s="13">
        <f t="shared" si="136"/>
        <v>0</v>
      </c>
      <c r="G226" s="13">
        <f t="shared" si="137"/>
        <v>0</v>
      </c>
      <c r="H226" s="13">
        <f t="shared" si="138"/>
        <v>0</v>
      </c>
      <c r="I226" s="13">
        <f t="shared" si="139"/>
        <v>0</v>
      </c>
      <c r="J226" s="13">
        <f t="shared" si="140"/>
        <v>0</v>
      </c>
      <c r="K226" s="13">
        <f t="shared" si="141"/>
        <v>0</v>
      </c>
      <c r="L226" s="13">
        <f t="shared" si="142"/>
        <v>0</v>
      </c>
      <c r="M226" s="3"/>
      <c r="N226" s="3"/>
      <c r="O226" s="3"/>
      <c r="P226" s="3"/>
      <c r="Q226" s="3"/>
      <c r="R226" s="3"/>
      <c r="S226" s="3"/>
      <c r="T226" s="3"/>
      <c r="U226" s="3"/>
      <c r="X226" s="89">
        <f t="shared" si="126"/>
        <v>0</v>
      </c>
      <c r="Y226" s="55"/>
      <c r="Z226" s="89">
        <f t="shared" si="127"/>
        <v>0</v>
      </c>
      <c r="AB226" s="37"/>
      <c r="AC226" s="37"/>
      <c r="AD226" s="37"/>
      <c r="AE226" s="39"/>
      <c r="AF226" s="39"/>
      <c r="AG226" s="13">
        <f t="shared" si="128"/>
        <v>0</v>
      </c>
      <c r="AH226" s="13">
        <f t="shared" si="129"/>
        <v>0</v>
      </c>
      <c r="AI226" s="37"/>
      <c r="AJ226" s="37"/>
      <c r="AK226" s="37"/>
      <c r="AL226" s="39"/>
      <c r="AM226" s="39"/>
      <c r="AN226" s="13">
        <f t="shared" si="130"/>
        <v>0</v>
      </c>
      <c r="AO226" s="13">
        <f t="shared" si="131"/>
        <v>0</v>
      </c>
      <c r="AP226" s="79">
        <f t="shared" si="125"/>
        <v>74518</v>
      </c>
      <c r="AQ226" s="123"/>
      <c r="AR226" s="128"/>
      <c r="AS226" s="129"/>
      <c r="AT226" s="129"/>
    </row>
    <row r="227" spans="1:46" x14ac:dyDescent="0.25">
      <c r="A227" s="12">
        <v>44772</v>
      </c>
      <c r="B227" s="13">
        <f t="shared" si="132"/>
        <v>0</v>
      </c>
      <c r="C227" s="13">
        <f t="shared" si="133"/>
        <v>0</v>
      </c>
      <c r="D227" s="13">
        <f t="shared" si="134"/>
        <v>0</v>
      </c>
      <c r="E227" s="13">
        <f t="shared" si="135"/>
        <v>0</v>
      </c>
      <c r="F227" s="13">
        <f t="shared" si="136"/>
        <v>0</v>
      </c>
      <c r="G227" s="13">
        <f t="shared" si="137"/>
        <v>0</v>
      </c>
      <c r="H227" s="13">
        <f t="shared" si="138"/>
        <v>0</v>
      </c>
      <c r="I227" s="13">
        <f t="shared" si="139"/>
        <v>0</v>
      </c>
      <c r="J227" s="13">
        <f t="shared" si="140"/>
        <v>0</v>
      </c>
      <c r="K227" s="13">
        <f t="shared" si="141"/>
        <v>0</v>
      </c>
      <c r="L227" s="13">
        <f t="shared" si="142"/>
        <v>0</v>
      </c>
      <c r="M227" s="3"/>
      <c r="N227" s="3"/>
      <c r="O227" s="3"/>
      <c r="P227" s="3"/>
      <c r="Q227" s="3"/>
      <c r="R227" s="3"/>
      <c r="S227" s="3"/>
      <c r="T227" s="3"/>
      <c r="U227" s="3"/>
      <c r="X227" s="89">
        <f t="shared" si="126"/>
        <v>0</v>
      </c>
      <c r="Y227" s="55"/>
      <c r="Z227" s="89">
        <f t="shared" si="127"/>
        <v>0</v>
      </c>
      <c r="AB227" s="37"/>
      <c r="AC227" s="37"/>
      <c r="AD227" s="37"/>
      <c r="AE227" s="39"/>
      <c r="AF227" s="39"/>
      <c r="AG227" s="13">
        <f t="shared" si="128"/>
        <v>0</v>
      </c>
      <c r="AH227" s="13">
        <f t="shared" si="129"/>
        <v>0</v>
      </c>
      <c r="AI227" s="37"/>
      <c r="AJ227" s="37"/>
      <c r="AK227" s="37"/>
      <c r="AL227" s="39"/>
      <c r="AM227" s="39"/>
      <c r="AN227" s="13">
        <f t="shared" si="130"/>
        <v>0</v>
      </c>
      <c r="AO227" s="13">
        <f t="shared" si="131"/>
        <v>0</v>
      </c>
      <c r="AP227" s="79">
        <f t="shared" si="125"/>
        <v>74518</v>
      </c>
      <c r="AQ227" s="123"/>
      <c r="AR227" s="130"/>
      <c r="AS227" s="131"/>
      <c r="AT227" s="131"/>
    </row>
    <row r="228" spans="1:46" ht="15.75" thickBot="1" x14ac:dyDescent="0.3">
      <c r="A228" s="10">
        <v>44773</v>
      </c>
      <c r="B228" s="25">
        <f t="shared" si="132"/>
        <v>0</v>
      </c>
      <c r="C228" s="25">
        <f t="shared" si="133"/>
        <v>0</v>
      </c>
      <c r="D228" s="25">
        <f t="shared" si="134"/>
        <v>0</v>
      </c>
      <c r="E228" s="25">
        <f t="shared" si="135"/>
        <v>0</v>
      </c>
      <c r="F228" s="25">
        <f t="shared" si="136"/>
        <v>0</v>
      </c>
      <c r="G228" s="25">
        <f t="shared" si="137"/>
        <v>0</v>
      </c>
      <c r="H228" s="25">
        <f t="shared" si="138"/>
        <v>0</v>
      </c>
      <c r="I228" s="25">
        <f t="shared" si="139"/>
        <v>0</v>
      </c>
      <c r="J228" s="25">
        <f t="shared" si="140"/>
        <v>0</v>
      </c>
      <c r="K228" s="25">
        <f t="shared" si="141"/>
        <v>0</v>
      </c>
      <c r="L228" s="25">
        <f t="shared" si="142"/>
        <v>0</v>
      </c>
      <c r="M228" s="11"/>
      <c r="N228" s="11"/>
      <c r="O228" s="11"/>
      <c r="P228" s="11"/>
      <c r="Q228" s="11"/>
      <c r="R228" s="11"/>
      <c r="S228" s="11"/>
      <c r="T228" s="11"/>
      <c r="U228" s="11"/>
      <c r="V228" s="4"/>
      <c r="W228" s="4"/>
      <c r="X228" s="87">
        <f t="shared" si="126"/>
        <v>0</v>
      </c>
      <c r="Y228" s="4"/>
      <c r="Z228" s="87">
        <f t="shared" si="127"/>
        <v>0</v>
      </c>
      <c r="AA228" s="4"/>
      <c r="AB228" s="38"/>
      <c r="AC228" s="38"/>
      <c r="AD228" s="38"/>
      <c r="AE228" s="25"/>
      <c r="AF228" s="25"/>
      <c r="AG228" s="25">
        <f t="shared" si="128"/>
        <v>0</v>
      </c>
      <c r="AH228" s="25">
        <f t="shared" si="129"/>
        <v>0</v>
      </c>
      <c r="AI228" s="38"/>
      <c r="AJ228" s="38"/>
      <c r="AK228" s="38"/>
      <c r="AL228" s="25"/>
      <c r="AM228" s="25"/>
      <c r="AN228" s="25">
        <f t="shared" si="130"/>
        <v>0</v>
      </c>
      <c r="AO228" s="25">
        <f t="shared" si="131"/>
        <v>0</v>
      </c>
      <c r="AP228" s="79">
        <f t="shared" si="125"/>
        <v>74518</v>
      </c>
      <c r="AQ228" s="124"/>
      <c r="AR228" s="130"/>
      <c r="AS228" s="131"/>
      <c r="AT228" s="131"/>
    </row>
    <row r="229" spans="1:46" x14ac:dyDescent="0.25">
      <c r="A229" s="12">
        <v>44774</v>
      </c>
      <c r="B229" s="13">
        <f t="shared" si="132"/>
        <v>0</v>
      </c>
      <c r="C229" s="13">
        <f t="shared" si="133"/>
        <v>0</v>
      </c>
      <c r="D229" s="13">
        <f t="shared" si="134"/>
        <v>0</v>
      </c>
      <c r="E229" s="13">
        <f t="shared" si="135"/>
        <v>0</v>
      </c>
      <c r="F229" s="13">
        <f t="shared" si="136"/>
        <v>0</v>
      </c>
      <c r="G229" s="13">
        <f t="shared" si="137"/>
        <v>0</v>
      </c>
      <c r="H229" s="13">
        <f t="shared" si="138"/>
        <v>0</v>
      </c>
      <c r="I229" s="13">
        <f t="shared" si="139"/>
        <v>0</v>
      </c>
      <c r="J229" s="13">
        <f t="shared" si="140"/>
        <v>0</v>
      </c>
      <c r="K229" s="13">
        <f t="shared" si="141"/>
        <v>0</v>
      </c>
      <c r="L229" s="13">
        <f t="shared" si="142"/>
        <v>0</v>
      </c>
      <c r="M229" s="3"/>
      <c r="N229" s="3"/>
      <c r="O229" s="3"/>
      <c r="P229" s="3"/>
      <c r="Q229" s="3"/>
      <c r="R229" s="3"/>
      <c r="S229" s="3"/>
      <c r="T229" s="3"/>
      <c r="U229" s="3"/>
      <c r="X229" s="89">
        <f t="shared" si="126"/>
        <v>0</v>
      </c>
      <c r="Y229" s="55"/>
      <c r="Z229" s="89">
        <f t="shared" si="127"/>
        <v>0</v>
      </c>
      <c r="AB229" s="37"/>
      <c r="AC229" s="37"/>
      <c r="AD229" s="37"/>
      <c r="AE229" s="39"/>
      <c r="AF229" s="39"/>
      <c r="AG229" s="13">
        <f t="shared" si="128"/>
        <v>0</v>
      </c>
      <c r="AH229" s="13">
        <f t="shared" si="129"/>
        <v>0</v>
      </c>
      <c r="AI229" s="37"/>
      <c r="AJ229" s="37"/>
      <c r="AK229" s="37"/>
      <c r="AL229" s="39"/>
      <c r="AM229" s="39"/>
      <c r="AN229" s="13">
        <f t="shared" si="130"/>
        <v>0</v>
      </c>
      <c r="AO229" s="13">
        <f t="shared" si="131"/>
        <v>0</v>
      </c>
      <c r="AP229" s="79">
        <f t="shared" si="125"/>
        <v>74518</v>
      </c>
      <c r="AQ229" s="123"/>
      <c r="AR229" s="128"/>
      <c r="AS229" s="129"/>
      <c r="AT229" s="129"/>
    </row>
    <row r="230" spans="1:46" x14ac:dyDescent="0.25">
      <c r="A230" s="1">
        <v>44775</v>
      </c>
      <c r="B230" s="13">
        <f t="shared" si="132"/>
        <v>0</v>
      </c>
      <c r="C230" s="13">
        <f t="shared" si="133"/>
        <v>0</v>
      </c>
      <c r="D230" s="13">
        <f t="shared" si="134"/>
        <v>0</v>
      </c>
      <c r="E230" s="13">
        <f t="shared" si="135"/>
        <v>0</v>
      </c>
      <c r="F230" s="13">
        <f t="shared" si="136"/>
        <v>0</v>
      </c>
      <c r="G230" s="13">
        <f t="shared" si="137"/>
        <v>0</v>
      </c>
      <c r="H230" s="13">
        <f t="shared" si="138"/>
        <v>0</v>
      </c>
      <c r="I230" s="13">
        <f t="shared" si="139"/>
        <v>0</v>
      </c>
      <c r="J230" s="13">
        <f t="shared" si="140"/>
        <v>0</v>
      </c>
      <c r="K230" s="13">
        <f t="shared" si="141"/>
        <v>0</v>
      </c>
      <c r="L230" s="13">
        <f t="shared" si="142"/>
        <v>0</v>
      </c>
      <c r="M230" s="3"/>
      <c r="N230" s="3"/>
      <c r="O230" s="3"/>
      <c r="P230" s="3"/>
      <c r="Q230" s="3"/>
      <c r="R230" s="3"/>
      <c r="S230" s="3"/>
      <c r="T230" s="3"/>
      <c r="U230" s="3"/>
      <c r="X230" s="89">
        <f t="shared" si="126"/>
        <v>0</v>
      </c>
      <c r="Y230" s="55"/>
      <c r="Z230" s="89">
        <f t="shared" si="127"/>
        <v>0</v>
      </c>
      <c r="AB230" s="37"/>
      <c r="AC230" s="37"/>
      <c r="AD230" s="37"/>
      <c r="AE230" s="39"/>
      <c r="AF230" s="39"/>
      <c r="AG230" s="13">
        <f t="shared" si="128"/>
        <v>0</v>
      </c>
      <c r="AH230" s="13">
        <f t="shared" si="129"/>
        <v>0</v>
      </c>
      <c r="AI230" s="37"/>
      <c r="AJ230" s="37"/>
      <c r="AK230" s="37"/>
      <c r="AL230" s="39"/>
      <c r="AM230" s="39"/>
      <c r="AN230" s="13">
        <f t="shared" si="130"/>
        <v>0</v>
      </c>
      <c r="AO230" s="13">
        <f t="shared" si="131"/>
        <v>0</v>
      </c>
      <c r="AP230" s="79">
        <f t="shared" si="125"/>
        <v>74518</v>
      </c>
      <c r="AQ230" s="123"/>
      <c r="AR230" s="128"/>
      <c r="AS230" s="129"/>
      <c r="AT230" s="129"/>
    </row>
    <row r="231" spans="1:46" x14ac:dyDescent="0.25">
      <c r="A231" s="12">
        <v>44776</v>
      </c>
      <c r="B231" s="13">
        <f t="shared" si="132"/>
        <v>0</v>
      </c>
      <c r="C231" s="13">
        <f t="shared" si="133"/>
        <v>0</v>
      </c>
      <c r="D231" s="13">
        <f t="shared" si="134"/>
        <v>0</v>
      </c>
      <c r="E231" s="13">
        <f t="shared" si="135"/>
        <v>0</v>
      </c>
      <c r="F231" s="13">
        <f t="shared" si="136"/>
        <v>0</v>
      </c>
      <c r="G231" s="13">
        <f t="shared" si="137"/>
        <v>0</v>
      </c>
      <c r="H231" s="13">
        <f t="shared" si="138"/>
        <v>0</v>
      </c>
      <c r="I231" s="13">
        <f t="shared" si="139"/>
        <v>0</v>
      </c>
      <c r="J231" s="13">
        <f t="shared" si="140"/>
        <v>0</v>
      </c>
      <c r="K231" s="13">
        <f t="shared" si="141"/>
        <v>0</v>
      </c>
      <c r="L231" s="13">
        <f t="shared" si="142"/>
        <v>0</v>
      </c>
      <c r="M231" s="3"/>
      <c r="N231" s="3"/>
      <c r="O231" s="3"/>
      <c r="P231" s="3"/>
      <c r="Q231" s="3"/>
      <c r="R231" s="3"/>
      <c r="S231" s="3"/>
      <c r="T231" s="3"/>
      <c r="U231" s="3"/>
      <c r="X231" s="89">
        <f t="shared" si="126"/>
        <v>0</v>
      </c>
      <c r="Y231" s="55"/>
      <c r="Z231" s="89">
        <f t="shared" si="127"/>
        <v>0</v>
      </c>
      <c r="AB231" s="37"/>
      <c r="AC231" s="37"/>
      <c r="AD231" s="37"/>
      <c r="AE231" s="39"/>
      <c r="AF231" s="39"/>
      <c r="AG231" s="13">
        <f t="shared" si="128"/>
        <v>0</v>
      </c>
      <c r="AH231" s="13">
        <f t="shared" si="129"/>
        <v>0</v>
      </c>
      <c r="AI231" s="37"/>
      <c r="AJ231" s="37"/>
      <c r="AK231" s="37"/>
      <c r="AL231" s="39"/>
      <c r="AM231" s="39"/>
      <c r="AN231" s="13">
        <f t="shared" si="130"/>
        <v>0</v>
      </c>
      <c r="AO231" s="13">
        <f t="shared" si="131"/>
        <v>0</v>
      </c>
      <c r="AP231" s="79">
        <f t="shared" si="125"/>
        <v>74518</v>
      </c>
      <c r="AQ231" s="123"/>
      <c r="AR231" s="128"/>
      <c r="AS231" s="129"/>
      <c r="AT231" s="129"/>
    </row>
    <row r="232" spans="1:46" x14ac:dyDescent="0.25">
      <c r="A232" s="1">
        <v>44777</v>
      </c>
      <c r="B232" s="13">
        <f t="shared" si="132"/>
        <v>0</v>
      </c>
      <c r="C232" s="13">
        <f t="shared" si="133"/>
        <v>0</v>
      </c>
      <c r="D232" s="13">
        <f t="shared" si="134"/>
        <v>0</v>
      </c>
      <c r="E232" s="13">
        <f t="shared" si="135"/>
        <v>0</v>
      </c>
      <c r="F232" s="13">
        <f t="shared" si="136"/>
        <v>0</v>
      </c>
      <c r="G232" s="13">
        <f t="shared" si="137"/>
        <v>0</v>
      </c>
      <c r="H232" s="13">
        <f t="shared" si="138"/>
        <v>0</v>
      </c>
      <c r="I232" s="13">
        <f t="shared" si="139"/>
        <v>0</v>
      </c>
      <c r="J232" s="13">
        <f t="shared" si="140"/>
        <v>0</v>
      </c>
      <c r="K232" s="13">
        <f t="shared" si="141"/>
        <v>0</v>
      </c>
      <c r="L232" s="13">
        <f t="shared" si="142"/>
        <v>0</v>
      </c>
      <c r="M232" s="3"/>
      <c r="N232" s="3"/>
      <c r="O232" s="3"/>
      <c r="P232" s="3"/>
      <c r="Q232" s="3"/>
      <c r="R232" s="3"/>
      <c r="S232" s="3"/>
      <c r="T232" s="3"/>
      <c r="U232" s="3"/>
      <c r="X232" s="89">
        <f t="shared" si="126"/>
        <v>0</v>
      </c>
      <c r="Y232" s="55"/>
      <c r="Z232" s="89">
        <f t="shared" si="127"/>
        <v>0</v>
      </c>
      <c r="AB232" s="37"/>
      <c r="AC232" s="37"/>
      <c r="AD232" s="37"/>
      <c r="AE232" s="39"/>
      <c r="AF232" s="39"/>
      <c r="AG232" s="13">
        <f t="shared" si="128"/>
        <v>0</v>
      </c>
      <c r="AH232" s="13">
        <f t="shared" si="129"/>
        <v>0</v>
      </c>
      <c r="AI232" s="37"/>
      <c r="AJ232" s="37"/>
      <c r="AK232" s="37"/>
      <c r="AL232" s="39"/>
      <c r="AM232" s="39"/>
      <c r="AN232" s="13">
        <f t="shared" si="130"/>
        <v>0</v>
      </c>
      <c r="AO232" s="13">
        <f t="shared" si="131"/>
        <v>0</v>
      </c>
      <c r="AP232" s="79">
        <f t="shared" si="125"/>
        <v>74518</v>
      </c>
      <c r="AQ232" s="123"/>
      <c r="AR232" s="128"/>
      <c r="AS232" s="129"/>
      <c r="AT232" s="129"/>
    </row>
    <row r="233" spans="1:46" x14ac:dyDescent="0.25">
      <c r="A233" s="12">
        <v>44778</v>
      </c>
      <c r="B233" s="13">
        <f t="shared" si="132"/>
        <v>0</v>
      </c>
      <c r="C233" s="13">
        <f t="shared" si="133"/>
        <v>0</v>
      </c>
      <c r="D233" s="13">
        <f t="shared" si="134"/>
        <v>0</v>
      </c>
      <c r="E233" s="13">
        <f t="shared" si="135"/>
        <v>0</v>
      </c>
      <c r="F233" s="13">
        <f t="shared" si="136"/>
        <v>0</v>
      </c>
      <c r="G233" s="13">
        <f t="shared" si="137"/>
        <v>0</v>
      </c>
      <c r="H233" s="13">
        <f t="shared" si="138"/>
        <v>0</v>
      </c>
      <c r="I233" s="13">
        <f t="shared" si="139"/>
        <v>0</v>
      </c>
      <c r="J233" s="13">
        <f t="shared" si="140"/>
        <v>0</v>
      </c>
      <c r="K233" s="13">
        <f t="shared" si="141"/>
        <v>0</v>
      </c>
      <c r="L233" s="13">
        <f t="shared" si="142"/>
        <v>0</v>
      </c>
      <c r="M233" s="3"/>
      <c r="N233" s="3"/>
      <c r="O233" s="3"/>
      <c r="P233" s="3"/>
      <c r="Q233" s="3"/>
      <c r="R233" s="3"/>
      <c r="S233" s="3"/>
      <c r="T233" s="3"/>
      <c r="U233" s="3"/>
      <c r="X233" s="89">
        <f t="shared" si="126"/>
        <v>0</v>
      </c>
      <c r="Y233" s="55"/>
      <c r="Z233" s="89">
        <f t="shared" si="127"/>
        <v>0</v>
      </c>
      <c r="AB233" s="37"/>
      <c r="AC233" s="37"/>
      <c r="AD233" s="37"/>
      <c r="AE233" s="39"/>
      <c r="AF233" s="39"/>
      <c r="AG233" s="13">
        <f t="shared" si="128"/>
        <v>0</v>
      </c>
      <c r="AH233" s="13">
        <f t="shared" si="129"/>
        <v>0</v>
      </c>
      <c r="AI233" s="37"/>
      <c r="AJ233" s="37"/>
      <c r="AK233" s="37"/>
      <c r="AL233" s="39"/>
      <c r="AM233" s="39"/>
      <c r="AN233" s="13">
        <f t="shared" si="130"/>
        <v>0</v>
      </c>
      <c r="AO233" s="13">
        <f t="shared" si="131"/>
        <v>0</v>
      </c>
      <c r="AP233" s="79">
        <f t="shared" si="125"/>
        <v>74518</v>
      </c>
      <c r="AQ233" s="123"/>
      <c r="AR233" s="128"/>
      <c r="AS233" s="129"/>
      <c r="AT233" s="129"/>
    </row>
    <row r="234" spans="1:46" x14ac:dyDescent="0.25">
      <c r="A234" s="12">
        <v>44779</v>
      </c>
      <c r="B234" s="13">
        <f t="shared" si="132"/>
        <v>0</v>
      </c>
      <c r="C234" s="13">
        <f t="shared" si="133"/>
        <v>0</v>
      </c>
      <c r="D234" s="13">
        <f t="shared" si="134"/>
        <v>0</v>
      </c>
      <c r="E234" s="13">
        <f t="shared" si="135"/>
        <v>0</v>
      </c>
      <c r="F234" s="13">
        <f t="shared" si="136"/>
        <v>0</v>
      </c>
      <c r="G234" s="13">
        <f t="shared" si="137"/>
        <v>0</v>
      </c>
      <c r="H234" s="13">
        <f t="shared" si="138"/>
        <v>0</v>
      </c>
      <c r="I234" s="13">
        <f t="shared" si="139"/>
        <v>0</v>
      </c>
      <c r="J234" s="13">
        <f t="shared" si="140"/>
        <v>0</v>
      </c>
      <c r="K234" s="13">
        <f t="shared" si="141"/>
        <v>0</v>
      </c>
      <c r="L234" s="13">
        <f t="shared" si="142"/>
        <v>0</v>
      </c>
      <c r="M234" s="3"/>
      <c r="N234" s="3"/>
      <c r="O234" s="3"/>
      <c r="P234" s="3"/>
      <c r="Q234" s="3"/>
      <c r="R234" s="3"/>
      <c r="S234" s="3"/>
      <c r="T234" s="3"/>
      <c r="U234" s="3"/>
      <c r="X234" s="89">
        <f t="shared" si="126"/>
        <v>0</v>
      </c>
      <c r="Y234" s="55"/>
      <c r="Z234" s="89">
        <f t="shared" si="127"/>
        <v>0</v>
      </c>
      <c r="AB234" s="37"/>
      <c r="AC234" s="37"/>
      <c r="AD234" s="37"/>
      <c r="AE234" s="39"/>
      <c r="AF234" s="39"/>
      <c r="AG234" s="13">
        <f t="shared" si="128"/>
        <v>0</v>
      </c>
      <c r="AH234" s="13">
        <f t="shared" si="129"/>
        <v>0</v>
      </c>
      <c r="AI234" s="37"/>
      <c r="AJ234" s="37"/>
      <c r="AK234" s="37"/>
      <c r="AL234" s="39"/>
      <c r="AM234" s="39"/>
      <c r="AN234" s="13">
        <f t="shared" si="130"/>
        <v>0</v>
      </c>
      <c r="AO234" s="13">
        <f t="shared" si="131"/>
        <v>0</v>
      </c>
      <c r="AP234" s="79">
        <f t="shared" si="125"/>
        <v>74518</v>
      </c>
      <c r="AQ234" s="123"/>
      <c r="AR234" s="130"/>
      <c r="AS234" s="131"/>
      <c r="AT234" s="131"/>
    </row>
    <row r="235" spans="1:46" x14ac:dyDescent="0.25">
      <c r="A235" s="1">
        <v>44780</v>
      </c>
      <c r="B235" s="13">
        <f t="shared" si="132"/>
        <v>0</v>
      </c>
      <c r="C235" s="13">
        <f t="shared" si="133"/>
        <v>0</v>
      </c>
      <c r="D235" s="13">
        <f t="shared" si="134"/>
        <v>0</v>
      </c>
      <c r="E235" s="13">
        <f t="shared" si="135"/>
        <v>0</v>
      </c>
      <c r="F235" s="13">
        <f t="shared" si="136"/>
        <v>0</v>
      </c>
      <c r="G235" s="13">
        <f t="shared" si="137"/>
        <v>0</v>
      </c>
      <c r="H235" s="13">
        <f t="shared" si="138"/>
        <v>0</v>
      </c>
      <c r="I235" s="13">
        <f t="shared" si="139"/>
        <v>0</v>
      </c>
      <c r="J235" s="13">
        <f t="shared" si="140"/>
        <v>0</v>
      </c>
      <c r="K235" s="13">
        <f t="shared" si="141"/>
        <v>0</v>
      </c>
      <c r="L235" s="13">
        <f t="shared" si="142"/>
        <v>0</v>
      </c>
      <c r="M235" s="3"/>
      <c r="N235" s="3"/>
      <c r="O235" s="3"/>
      <c r="P235" s="3"/>
      <c r="Q235" s="3"/>
      <c r="R235" s="3"/>
      <c r="S235" s="3"/>
      <c r="T235" s="3"/>
      <c r="U235" s="3"/>
      <c r="X235" s="89">
        <f t="shared" si="126"/>
        <v>0</v>
      </c>
      <c r="Y235" s="55"/>
      <c r="Z235" s="89">
        <f t="shared" si="127"/>
        <v>0</v>
      </c>
      <c r="AB235" s="37"/>
      <c r="AC235" s="37"/>
      <c r="AD235" s="37"/>
      <c r="AE235" s="39"/>
      <c r="AF235" s="39"/>
      <c r="AG235" s="13">
        <f t="shared" si="128"/>
        <v>0</v>
      </c>
      <c r="AH235" s="13">
        <f t="shared" si="129"/>
        <v>0</v>
      </c>
      <c r="AI235" s="37"/>
      <c r="AJ235" s="37"/>
      <c r="AK235" s="37"/>
      <c r="AL235" s="39"/>
      <c r="AM235" s="39"/>
      <c r="AN235" s="13">
        <f t="shared" si="130"/>
        <v>0</v>
      </c>
      <c r="AO235" s="13">
        <f t="shared" si="131"/>
        <v>0</v>
      </c>
      <c r="AP235" s="79">
        <f t="shared" si="125"/>
        <v>74518</v>
      </c>
      <c r="AQ235" s="123"/>
      <c r="AR235" s="130"/>
      <c r="AS235" s="131"/>
      <c r="AT235" s="131"/>
    </row>
    <row r="236" spans="1:46" x14ac:dyDescent="0.25">
      <c r="A236" s="12">
        <v>44781</v>
      </c>
      <c r="B236" s="13">
        <f t="shared" si="132"/>
        <v>0</v>
      </c>
      <c r="C236" s="13">
        <f t="shared" si="133"/>
        <v>0</v>
      </c>
      <c r="D236" s="13">
        <f t="shared" si="134"/>
        <v>0</v>
      </c>
      <c r="E236" s="13">
        <f t="shared" si="135"/>
        <v>0</v>
      </c>
      <c r="F236" s="13">
        <f t="shared" si="136"/>
        <v>0</v>
      </c>
      <c r="G236" s="13">
        <f t="shared" si="137"/>
        <v>0</v>
      </c>
      <c r="H236" s="13">
        <f t="shared" si="138"/>
        <v>0</v>
      </c>
      <c r="I236" s="13">
        <f t="shared" si="139"/>
        <v>0</v>
      </c>
      <c r="J236" s="13">
        <f t="shared" si="140"/>
        <v>0</v>
      </c>
      <c r="K236" s="13">
        <f t="shared" si="141"/>
        <v>0</v>
      </c>
      <c r="L236" s="13">
        <f t="shared" si="142"/>
        <v>0</v>
      </c>
      <c r="M236" s="3"/>
      <c r="N236" s="3"/>
      <c r="O236" s="3"/>
      <c r="P236" s="3"/>
      <c r="Q236" s="3"/>
      <c r="R236" s="3"/>
      <c r="S236" s="3"/>
      <c r="T236" s="3"/>
      <c r="U236" s="3"/>
      <c r="X236" s="89">
        <f t="shared" si="126"/>
        <v>0</v>
      </c>
      <c r="Y236" s="55"/>
      <c r="Z236" s="89">
        <f t="shared" si="127"/>
        <v>0</v>
      </c>
      <c r="AB236" s="37"/>
      <c r="AC236" s="37"/>
      <c r="AD236" s="37"/>
      <c r="AE236" s="39"/>
      <c r="AF236" s="39"/>
      <c r="AG236" s="13">
        <f t="shared" si="128"/>
        <v>0</v>
      </c>
      <c r="AH236" s="13">
        <f t="shared" si="129"/>
        <v>0</v>
      </c>
      <c r="AI236" s="37"/>
      <c r="AJ236" s="37"/>
      <c r="AK236" s="37"/>
      <c r="AL236" s="39"/>
      <c r="AM236" s="39"/>
      <c r="AN236" s="13">
        <f t="shared" si="130"/>
        <v>0</v>
      </c>
      <c r="AO236" s="13">
        <f t="shared" si="131"/>
        <v>0</v>
      </c>
      <c r="AP236" s="79">
        <f t="shared" si="125"/>
        <v>74518</v>
      </c>
      <c r="AQ236" s="123"/>
      <c r="AR236" s="128"/>
      <c r="AS236" s="129"/>
      <c r="AT236" s="129"/>
    </row>
    <row r="237" spans="1:46" x14ac:dyDescent="0.25">
      <c r="A237" s="1">
        <v>44782</v>
      </c>
      <c r="B237" s="13">
        <f t="shared" si="132"/>
        <v>0</v>
      </c>
      <c r="C237" s="13">
        <f t="shared" si="133"/>
        <v>0</v>
      </c>
      <c r="D237" s="13">
        <f t="shared" si="134"/>
        <v>0</v>
      </c>
      <c r="E237" s="13">
        <f t="shared" si="135"/>
        <v>0</v>
      </c>
      <c r="F237" s="13">
        <f t="shared" si="136"/>
        <v>0</v>
      </c>
      <c r="G237" s="13">
        <f t="shared" si="137"/>
        <v>0</v>
      </c>
      <c r="H237" s="13">
        <f t="shared" si="138"/>
        <v>0</v>
      </c>
      <c r="I237" s="13">
        <f t="shared" si="139"/>
        <v>0</v>
      </c>
      <c r="J237" s="13">
        <f t="shared" si="140"/>
        <v>0</v>
      </c>
      <c r="K237" s="13">
        <f t="shared" si="141"/>
        <v>0</v>
      </c>
      <c r="L237" s="13">
        <f t="shared" si="142"/>
        <v>0</v>
      </c>
      <c r="M237" s="3"/>
      <c r="N237" s="3"/>
      <c r="O237" s="3"/>
      <c r="P237" s="3"/>
      <c r="Q237" s="3"/>
      <c r="R237" s="3"/>
      <c r="S237" s="3"/>
      <c r="T237" s="3"/>
      <c r="U237" s="3"/>
      <c r="X237" s="89">
        <f t="shared" si="126"/>
        <v>0</v>
      </c>
      <c r="Y237" s="55"/>
      <c r="Z237" s="89">
        <f t="shared" si="127"/>
        <v>0</v>
      </c>
      <c r="AB237" s="37"/>
      <c r="AC237" s="37"/>
      <c r="AD237" s="37"/>
      <c r="AE237" s="39"/>
      <c r="AF237" s="39"/>
      <c r="AG237" s="13">
        <f t="shared" si="128"/>
        <v>0</v>
      </c>
      <c r="AH237" s="13">
        <f t="shared" si="129"/>
        <v>0</v>
      </c>
      <c r="AI237" s="37"/>
      <c r="AJ237" s="37"/>
      <c r="AK237" s="37"/>
      <c r="AL237" s="39"/>
      <c r="AM237" s="39"/>
      <c r="AN237" s="13">
        <f t="shared" si="130"/>
        <v>0</v>
      </c>
      <c r="AO237" s="13">
        <f t="shared" si="131"/>
        <v>0</v>
      </c>
      <c r="AP237" s="79">
        <f t="shared" si="125"/>
        <v>74518</v>
      </c>
      <c r="AQ237" s="123"/>
      <c r="AR237" s="128"/>
      <c r="AS237" s="129"/>
      <c r="AT237" s="129"/>
    </row>
    <row r="238" spans="1:46" x14ac:dyDescent="0.25">
      <c r="A238" s="12">
        <v>44783</v>
      </c>
      <c r="B238" s="13">
        <f t="shared" si="132"/>
        <v>0</v>
      </c>
      <c r="C238" s="13">
        <f t="shared" si="133"/>
        <v>0</v>
      </c>
      <c r="D238" s="13">
        <f t="shared" si="134"/>
        <v>0</v>
      </c>
      <c r="E238" s="13">
        <f t="shared" si="135"/>
        <v>0</v>
      </c>
      <c r="F238" s="13">
        <f t="shared" si="136"/>
        <v>0</v>
      </c>
      <c r="G238" s="13">
        <f t="shared" si="137"/>
        <v>0</v>
      </c>
      <c r="H238" s="13">
        <f t="shared" si="138"/>
        <v>0</v>
      </c>
      <c r="I238" s="13">
        <f t="shared" si="139"/>
        <v>0</v>
      </c>
      <c r="J238" s="13">
        <f t="shared" si="140"/>
        <v>0</v>
      </c>
      <c r="K238" s="13">
        <f t="shared" si="141"/>
        <v>0</v>
      </c>
      <c r="L238" s="13">
        <f t="shared" si="142"/>
        <v>0</v>
      </c>
      <c r="M238" s="3"/>
      <c r="N238" s="3"/>
      <c r="O238" s="3"/>
      <c r="P238" s="3"/>
      <c r="Q238" s="3"/>
      <c r="R238" s="3"/>
      <c r="S238" s="3"/>
      <c r="T238" s="3"/>
      <c r="U238" s="3"/>
      <c r="X238" s="89">
        <f t="shared" si="126"/>
        <v>0</v>
      </c>
      <c r="Y238" s="55"/>
      <c r="Z238" s="89">
        <f t="shared" si="127"/>
        <v>0</v>
      </c>
      <c r="AB238" s="37"/>
      <c r="AC238" s="37"/>
      <c r="AD238" s="37"/>
      <c r="AE238" s="39"/>
      <c r="AF238" s="39"/>
      <c r="AG238" s="13">
        <f t="shared" si="128"/>
        <v>0</v>
      </c>
      <c r="AH238" s="13">
        <f t="shared" si="129"/>
        <v>0</v>
      </c>
      <c r="AI238" s="37"/>
      <c r="AJ238" s="37"/>
      <c r="AK238" s="37"/>
      <c r="AL238" s="39"/>
      <c r="AM238" s="39"/>
      <c r="AN238" s="13">
        <f t="shared" si="130"/>
        <v>0</v>
      </c>
      <c r="AO238" s="13">
        <f t="shared" si="131"/>
        <v>0</v>
      </c>
      <c r="AP238" s="79">
        <f t="shared" si="125"/>
        <v>74518</v>
      </c>
      <c r="AQ238" s="123"/>
      <c r="AR238" s="128"/>
      <c r="AS238" s="129"/>
      <c r="AT238" s="129"/>
    </row>
    <row r="239" spans="1:46" x14ac:dyDescent="0.25">
      <c r="A239" s="1">
        <v>44784</v>
      </c>
      <c r="B239" s="13">
        <f t="shared" si="132"/>
        <v>0</v>
      </c>
      <c r="C239" s="13">
        <f t="shared" si="133"/>
        <v>0</v>
      </c>
      <c r="D239" s="13">
        <f t="shared" si="134"/>
        <v>0</v>
      </c>
      <c r="E239" s="13">
        <f t="shared" si="135"/>
        <v>0</v>
      </c>
      <c r="F239" s="13">
        <f t="shared" si="136"/>
        <v>0</v>
      </c>
      <c r="G239" s="13">
        <f t="shared" si="137"/>
        <v>0</v>
      </c>
      <c r="H239" s="13">
        <f t="shared" si="138"/>
        <v>0</v>
      </c>
      <c r="I239" s="13">
        <f t="shared" si="139"/>
        <v>0</v>
      </c>
      <c r="J239" s="13">
        <f t="shared" si="140"/>
        <v>0</v>
      </c>
      <c r="K239" s="13">
        <f t="shared" si="141"/>
        <v>0</v>
      </c>
      <c r="L239" s="13">
        <f t="shared" si="142"/>
        <v>0</v>
      </c>
      <c r="M239" s="3"/>
      <c r="N239" s="3"/>
      <c r="O239" s="3"/>
      <c r="P239" s="3"/>
      <c r="Q239" s="3"/>
      <c r="R239" s="3"/>
      <c r="S239" s="3"/>
      <c r="T239" s="3"/>
      <c r="U239" s="3"/>
      <c r="X239" s="89">
        <f t="shared" si="126"/>
        <v>0</v>
      </c>
      <c r="Y239" s="55"/>
      <c r="Z239" s="89">
        <f t="shared" si="127"/>
        <v>0</v>
      </c>
      <c r="AB239" s="37"/>
      <c r="AC239" s="37"/>
      <c r="AD239" s="37"/>
      <c r="AE239" s="39"/>
      <c r="AF239" s="39"/>
      <c r="AG239" s="13">
        <f t="shared" si="128"/>
        <v>0</v>
      </c>
      <c r="AH239" s="13">
        <f t="shared" si="129"/>
        <v>0</v>
      </c>
      <c r="AI239" s="37"/>
      <c r="AJ239" s="37"/>
      <c r="AK239" s="37"/>
      <c r="AL239" s="39"/>
      <c r="AM239" s="39"/>
      <c r="AN239" s="13">
        <f t="shared" si="130"/>
        <v>0</v>
      </c>
      <c r="AO239" s="13">
        <f t="shared" si="131"/>
        <v>0</v>
      </c>
      <c r="AP239" s="79">
        <f t="shared" si="125"/>
        <v>74518</v>
      </c>
      <c r="AQ239" s="123"/>
      <c r="AR239" s="128"/>
      <c r="AS239" s="129"/>
      <c r="AT239" s="129"/>
    </row>
    <row r="240" spans="1:46" x14ac:dyDescent="0.25">
      <c r="A240" s="12">
        <v>44785</v>
      </c>
      <c r="B240" s="13">
        <f t="shared" si="132"/>
        <v>0</v>
      </c>
      <c r="C240" s="13">
        <f t="shared" si="133"/>
        <v>0</v>
      </c>
      <c r="D240" s="13">
        <f t="shared" si="134"/>
        <v>0</v>
      </c>
      <c r="E240" s="13">
        <f t="shared" si="135"/>
        <v>0</v>
      </c>
      <c r="F240" s="13">
        <f t="shared" si="136"/>
        <v>0</v>
      </c>
      <c r="G240" s="13">
        <f t="shared" si="137"/>
        <v>0</v>
      </c>
      <c r="H240" s="13">
        <f t="shared" si="138"/>
        <v>0</v>
      </c>
      <c r="I240" s="13">
        <f t="shared" si="139"/>
        <v>0</v>
      </c>
      <c r="J240" s="13">
        <f t="shared" si="140"/>
        <v>0</v>
      </c>
      <c r="K240" s="13">
        <f t="shared" si="141"/>
        <v>0</v>
      </c>
      <c r="L240" s="13">
        <f t="shared" si="142"/>
        <v>0</v>
      </c>
      <c r="M240" s="3"/>
      <c r="N240" s="3"/>
      <c r="O240" s="3"/>
      <c r="P240" s="3"/>
      <c r="Q240" s="3"/>
      <c r="R240" s="3"/>
      <c r="S240" s="3"/>
      <c r="T240" s="3"/>
      <c r="U240" s="3"/>
      <c r="X240" s="89">
        <f t="shared" si="126"/>
        <v>0</v>
      </c>
      <c r="Y240" s="55"/>
      <c r="Z240" s="89">
        <f t="shared" si="127"/>
        <v>0</v>
      </c>
      <c r="AB240" s="37"/>
      <c r="AC240" s="37"/>
      <c r="AD240" s="37"/>
      <c r="AE240" s="39"/>
      <c r="AF240" s="39"/>
      <c r="AG240" s="13">
        <f t="shared" si="128"/>
        <v>0</v>
      </c>
      <c r="AH240" s="13">
        <f t="shared" si="129"/>
        <v>0</v>
      </c>
      <c r="AI240" s="37"/>
      <c r="AJ240" s="37"/>
      <c r="AK240" s="37"/>
      <c r="AL240" s="39"/>
      <c r="AM240" s="39"/>
      <c r="AN240" s="13">
        <f t="shared" si="130"/>
        <v>0</v>
      </c>
      <c r="AO240" s="13">
        <f t="shared" si="131"/>
        <v>0</v>
      </c>
      <c r="AP240" s="79">
        <f t="shared" si="125"/>
        <v>74518</v>
      </c>
      <c r="AQ240" s="123"/>
      <c r="AR240" s="128"/>
      <c r="AS240" s="129"/>
      <c r="AT240" s="129"/>
    </row>
    <row r="241" spans="1:46" x14ac:dyDescent="0.25">
      <c r="A241" s="1">
        <v>44786</v>
      </c>
      <c r="B241" s="13">
        <f t="shared" si="132"/>
        <v>0</v>
      </c>
      <c r="C241" s="13">
        <f t="shared" si="133"/>
        <v>0</v>
      </c>
      <c r="D241" s="13">
        <f t="shared" si="134"/>
        <v>0</v>
      </c>
      <c r="E241" s="13">
        <f t="shared" si="135"/>
        <v>0</v>
      </c>
      <c r="F241" s="13">
        <f t="shared" si="136"/>
        <v>0</v>
      </c>
      <c r="G241" s="13">
        <f t="shared" si="137"/>
        <v>0</v>
      </c>
      <c r="H241" s="13">
        <f t="shared" si="138"/>
        <v>0</v>
      </c>
      <c r="I241" s="13">
        <f t="shared" si="139"/>
        <v>0</v>
      </c>
      <c r="J241" s="13">
        <f t="shared" si="140"/>
        <v>0</v>
      </c>
      <c r="K241" s="13">
        <f t="shared" si="141"/>
        <v>0</v>
      </c>
      <c r="L241" s="13">
        <f t="shared" si="142"/>
        <v>0</v>
      </c>
      <c r="M241" s="3"/>
      <c r="N241" s="3"/>
      <c r="O241" s="3"/>
      <c r="P241" s="3"/>
      <c r="Q241" s="3"/>
      <c r="R241" s="3"/>
      <c r="S241" s="3"/>
      <c r="T241" s="3"/>
      <c r="U241" s="3"/>
      <c r="X241" s="89">
        <f t="shared" si="126"/>
        <v>0</v>
      </c>
      <c r="Y241" s="55"/>
      <c r="Z241" s="89">
        <f t="shared" si="127"/>
        <v>0</v>
      </c>
      <c r="AB241" s="37"/>
      <c r="AC241" s="37"/>
      <c r="AD241" s="37"/>
      <c r="AE241" s="39"/>
      <c r="AF241" s="39"/>
      <c r="AG241" s="13">
        <f t="shared" si="128"/>
        <v>0</v>
      </c>
      <c r="AH241" s="13">
        <f t="shared" si="129"/>
        <v>0</v>
      </c>
      <c r="AI241" s="37"/>
      <c r="AJ241" s="37"/>
      <c r="AK241" s="37"/>
      <c r="AL241" s="39"/>
      <c r="AM241" s="39"/>
      <c r="AN241" s="13">
        <f t="shared" si="130"/>
        <v>0</v>
      </c>
      <c r="AO241" s="13">
        <f t="shared" si="131"/>
        <v>0</v>
      </c>
      <c r="AP241" s="79">
        <f t="shared" ref="AP241:AP304" si="143">AP240</f>
        <v>74518</v>
      </c>
      <c r="AQ241" s="123"/>
      <c r="AR241" s="130"/>
      <c r="AS241" s="131"/>
      <c r="AT241" s="131"/>
    </row>
    <row r="242" spans="1:46" x14ac:dyDescent="0.25">
      <c r="A242" s="12">
        <v>44787</v>
      </c>
      <c r="B242" s="13">
        <f t="shared" si="132"/>
        <v>0</v>
      </c>
      <c r="C242" s="13">
        <f t="shared" si="133"/>
        <v>0</v>
      </c>
      <c r="D242" s="13">
        <f t="shared" si="134"/>
        <v>0</v>
      </c>
      <c r="E242" s="13">
        <f t="shared" si="135"/>
        <v>0</v>
      </c>
      <c r="F242" s="13">
        <f t="shared" si="136"/>
        <v>0</v>
      </c>
      <c r="G242" s="13">
        <f t="shared" si="137"/>
        <v>0</v>
      </c>
      <c r="H242" s="13">
        <f t="shared" si="138"/>
        <v>0</v>
      </c>
      <c r="I242" s="13">
        <f t="shared" si="139"/>
        <v>0</v>
      </c>
      <c r="J242" s="13">
        <f t="shared" si="140"/>
        <v>0</v>
      </c>
      <c r="K242" s="13">
        <f t="shared" si="141"/>
        <v>0</v>
      </c>
      <c r="L242" s="13">
        <f t="shared" si="142"/>
        <v>0</v>
      </c>
      <c r="M242" s="3"/>
      <c r="N242" s="3"/>
      <c r="O242" s="3"/>
      <c r="P242" s="3"/>
      <c r="Q242" s="3"/>
      <c r="R242" s="3"/>
      <c r="S242" s="3"/>
      <c r="T242" s="3"/>
      <c r="U242" s="3"/>
      <c r="X242" s="89">
        <f t="shared" si="126"/>
        <v>0</v>
      </c>
      <c r="Y242" s="55"/>
      <c r="Z242" s="89">
        <f t="shared" si="127"/>
        <v>0</v>
      </c>
      <c r="AB242" s="37"/>
      <c r="AC242" s="37"/>
      <c r="AD242" s="37"/>
      <c r="AE242" s="39"/>
      <c r="AF242" s="39"/>
      <c r="AG242" s="13">
        <f t="shared" si="128"/>
        <v>0</v>
      </c>
      <c r="AH242" s="13">
        <f t="shared" si="129"/>
        <v>0</v>
      </c>
      <c r="AI242" s="37"/>
      <c r="AJ242" s="37"/>
      <c r="AK242" s="37"/>
      <c r="AL242" s="39"/>
      <c r="AM242" s="39"/>
      <c r="AN242" s="13">
        <f t="shared" si="130"/>
        <v>0</v>
      </c>
      <c r="AO242" s="13">
        <f t="shared" si="131"/>
        <v>0</v>
      </c>
      <c r="AP242" s="79">
        <f t="shared" si="143"/>
        <v>74518</v>
      </c>
      <c r="AQ242" s="123"/>
      <c r="AR242" s="130"/>
      <c r="AS242" s="131"/>
      <c r="AT242" s="131"/>
    </row>
    <row r="243" spans="1:46" x14ac:dyDescent="0.25">
      <c r="A243" s="1">
        <v>44788</v>
      </c>
      <c r="B243" s="13">
        <f t="shared" si="132"/>
        <v>0</v>
      </c>
      <c r="C243" s="13">
        <f t="shared" si="133"/>
        <v>0</v>
      </c>
      <c r="D243" s="13">
        <f t="shared" si="134"/>
        <v>0</v>
      </c>
      <c r="E243" s="13">
        <f t="shared" si="135"/>
        <v>0</v>
      </c>
      <c r="F243" s="13">
        <f t="shared" si="136"/>
        <v>0</v>
      </c>
      <c r="G243" s="13">
        <f t="shared" si="137"/>
        <v>0</v>
      </c>
      <c r="H243" s="13">
        <f t="shared" si="138"/>
        <v>0</v>
      </c>
      <c r="I243" s="13">
        <f t="shared" si="139"/>
        <v>0</v>
      </c>
      <c r="J243" s="13">
        <f t="shared" si="140"/>
        <v>0</v>
      </c>
      <c r="K243" s="13">
        <f t="shared" si="141"/>
        <v>0</v>
      </c>
      <c r="L243" s="13">
        <f t="shared" si="142"/>
        <v>0</v>
      </c>
      <c r="M243" s="3"/>
      <c r="N243" s="3"/>
      <c r="O243" s="3"/>
      <c r="P243" s="3"/>
      <c r="Q243" s="3"/>
      <c r="R243" s="3"/>
      <c r="S243" s="3"/>
      <c r="T243" s="3"/>
      <c r="U243" s="3"/>
      <c r="X243" s="89">
        <f t="shared" si="126"/>
        <v>0</v>
      </c>
      <c r="Y243" s="55"/>
      <c r="Z243" s="89">
        <f t="shared" si="127"/>
        <v>0</v>
      </c>
      <c r="AB243" s="37"/>
      <c r="AC243" s="37"/>
      <c r="AD243" s="37"/>
      <c r="AE243" s="39"/>
      <c r="AF243" s="39"/>
      <c r="AG243" s="13">
        <f t="shared" si="128"/>
        <v>0</v>
      </c>
      <c r="AH243" s="13">
        <f t="shared" si="129"/>
        <v>0</v>
      </c>
      <c r="AI243" s="37"/>
      <c r="AJ243" s="37"/>
      <c r="AK243" s="37"/>
      <c r="AL243" s="39"/>
      <c r="AM243" s="39"/>
      <c r="AN243" s="13">
        <f t="shared" si="130"/>
        <v>0</v>
      </c>
      <c r="AO243" s="13">
        <f t="shared" si="131"/>
        <v>0</v>
      </c>
      <c r="AP243" s="79">
        <f t="shared" si="143"/>
        <v>74518</v>
      </c>
      <c r="AQ243" s="123"/>
      <c r="AR243" s="128"/>
      <c r="AS243" s="129"/>
      <c r="AT243" s="129"/>
    </row>
    <row r="244" spans="1:46" x14ac:dyDescent="0.25">
      <c r="A244" s="12">
        <v>44789</v>
      </c>
      <c r="B244" s="13">
        <f t="shared" si="132"/>
        <v>0</v>
      </c>
      <c r="C244" s="13">
        <f t="shared" si="133"/>
        <v>0</v>
      </c>
      <c r="D244" s="13">
        <f t="shared" si="134"/>
        <v>0</v>
      </c>
      <c r="E244" s="13">
        <f t="shared" si="135"/>
        <v>0</v>
      </c>
      <c r="F244" s="13">
        <f t="shared" si="136"/>
        <v>0</v>
      </c>
      <c r="G244" s="13">
        <f t="shared" si="137"/>
        <v>0</v>
      </c>
      <c r="H244" s="13">
        <f t="shared" si="138"/>
        <v>0</v>
      </c>
      <c r="I244" s="13">
        <f t="shared" si="139"/>
        <v>0</v>
      </c>
      <c r="J244" s="13">
        <f t="shared" si="140"/>
        <v>0</v>
      </c>
      <c r="K244" s="13">
        <f t="shared" si="141"/>
        <v>0</v>
      </c>
      <c r="L244" s="13">
        <f t="shared" si="142"/>
        <v>0</v>
      </c>
      <c r="M244" s="3"/>
      <c r="N244" s="3"/>
      <c r="O244" s="3"/>
      <c r="P244" s="3"/>
      <c r="Q244" s="3"/>
      <c r="R244" s="3"/>
      <c r="S244" s="3"/>
      <c r="T244" s="3"/>
      <c r="U244" s="3"/>
      <c r="X244" s="89">
        <f t="shared" si="126"/>
        <v>0</v>
      </c>
      <c r="Y244" s="55"/>
      <c r="Z244" s="89">
        <f t="shared" si="127"/>
        <v>0</v>
      </c>
      <c r="AB244" s="37"/>
      <c r="AC244" s="37"/>
      <c r="AD244" s="37"/>
      <c r="AE244" s="39"/>
      <c r="AF244" s="39"/>
      <c r="AG244" s="13">
        <f t="shared" si="128"/>
        <v>0</v>
      </c>
      <c r="AH244" s="13">
        <f t="shared" si="129"/>
        <v>0</v>
      </c>
      <c r="AI244" s="37"/>
      <c r="AJ244" s="37"/>
      <c r="AK244" s="37"/>
      <c r="AL244" s="39"/>
      <c r="AM244" s="39"/>
      <c r="AN244" s="13">
        <f t="shared" si="130"/>
        <v>0</v>
      </c>
      <c r="AO244" s="13">
        <f t="shared" si="131"/>
        <v>0</v>
      </c>
      <c r="AP244" s="79">
        <f t="shared" si="143"/>
        <v>74518</v>
      </c>
      <c r="AQ244" s="123"/>
      <c r="AR244" s="128"/>
      <c r="AS244" s="129"/>
      <c r="AT244" s="129"/>
    </row>
    <row r="245" spans="1:46" x14ac:dyDescent="0.25">
      <c r="A245" s="1">
        <v>44790</v>
      </c>
      <c r="B245" s="13">
        <f t="shared" si="132"/>
        <v>0</v>
      </c>
      <c r="C245" s="13">
        <f t="shared" si="133"/>
        <v>0</v>
      </c>
      <c r="D245" s="13">
        <f t="shared" si="134"/>
        <v>0</v>
      </c>
      <c r="E245" s="13">
        <f t="shared" si="135"/>
        <v>0</v>
      </c>
      <c r="F245" s="13">
        <f t="shared" si="136"/>
        <v>0</v>
      </c>
      <c r="G245" s="13">
        <f t="shared" si="137"/>
        <v>0</v>
      </c>
      <c r="H245" s="13">
        <f t="shared" si="138"/>
        <v>0</v>
      </c>
      <c r="I245" s="13">
        <f t="shared" si="139"/>
        <v>0</v>
      </c>
      <c r="J245" s="13">
        <f t="shared" si="140"/>
        <v>0</v>
      </c>
      <c r="K245" s="13">
        <f t="shared" si="141"/>
        <v>0</v>
      </c>
      <c r="L245" s="13">
        <f t="shared" si="142"/>
        <v>0</v>
      </c>
      <c r="M245" s="3"/>
      <c r="N245" s="3"/>
      <c r="O245" s="3"/>
      <c r="P245" s="3"/>
      <c r="Q245" s="3"/>
      <c r="R245" s="3"/>
      <c r="S245" s="3"/>
      <c r="T245" s="3"/>
      <c r="U245" s="3"/>
      <c r="X245" s="89">
        <f t="shared" si="126"/>
        <v>0</v>
      </c>
      <c r="Y245" s="55"/>
      <c r="Z245" s="89">
        <f t="shared" si="127"/>
        <v>0</v>
      </c>
      <c r="AB245" s="37"/>
      <c r="AC245" s="37"/>
      <c r="AD245" s="37"/>
      <c r="AE245" s="39"/>
      <c r="AF245" s="39"/>
      <c r="AG245" s="13">
        <f t="shared" si="128"/>
        <v>0</v>
      </c>
      <c r="AH245" s="13">
        <f t="shared" si="129"/>
        <v>0</v>
      </c>
      <c r="AI245" s="37"/>
      <c r="AJ245" s="37"/>
      <c r="AK245" s="37"/>
      <c r="AL245" s="39"/>
      <c r="AM245" s="39"/>
      <c r="AN245" s="13">
        <f t="shared" si="130"/>
        <v>0</v>
      </c>
      <c r="AO245" s="13">
        <f t="shared" si="131"/>
        <v>0</v>
      </c>
      <c r="AP245" s="79">
        <f t="shared" si="143"/>
        <v>74518</v>
      </c>
      <c r="AQ245" s="123"/>
      <c r="AR245" s="128"/>
      <c r="AS245" s="129"/>
      <c r="AT245" s="129"/>
    </row>
    <row r="246" spans="1:46" x14ac:dyDescent="0.25">
      <c r="A246" s="12">
        <v>44791</v>
      </c>
      <c r="B246" s="13">
        <f t="shared" si="132"/>
        <v>0</v>
      </c>
      <c r="C246" s="13">
        <f t="shared" si="133"/>
        <v>0</v>
      </c>
      <c r="D246" s="13">
        <f t="shared" si="134"/>
        <v>0</v>
      </c>
      <c r="E246" s="13">
        <f t="shared" si="135"/>
        <v>0</v>
      </c>
      <c r="F246" s="13">
        <f t="shared" si="136"/>
        <v>0</v>
      </c>
      <c r="G246" s="13">
        <f t="shared" si="137"/>
        <v>0</v>
      </c>
      <c r="H246" s="13">
        <f t="shared" si="138"/>
        <v>0</v>
      </c>
      <c r="I246" s="13">
        <f t="shared" si="139"/>
        <v>0</v>
      </c>
      <c r="J246" s="13">
        <f t="shared" si="140"/>
        <v>0</v>
      </c>
      <c r="K246" s="13">
        <f t="shared" si="141"/>
        <v>0</v>
      </c>
      <c r="L246" s="13">
        <f t="shared" si="142"/>
        <v>0</v>
      </c>
      <c r="M246" s="3"/>
      <c r="N246" s="3"/>
      <c r="O246" s="3"/>
      <c r="P246" s="3"/>
      <c r="Q246" s="3"/>
      <c r="R246" s="3"/>
      <c r="S246" s="3"/>
      <c r="T246" s="3"/>
      <c r="U246" s="3"/>
      <c r="X246" s="89">
        <f t="shared" si="126"/>
        <v>0</v>
      </c>
      <c r="Y246" s="55"/>
      <c r="Z246" s="89">
        <f t="shared" si="127"/>
        <v>0</v>
      </c>
      <c r="AB246" s="37"/>
      <c r="AC246" s="37"/>
      <c r="AD246" s="37"/>
      <c r="AE246" s="39"/>
      <c r="AF246" s="39"/>
      <c r="AG246" s="13">
        <f t="shared" si="128"/>
        <v>0</v>
      </c>
      <c r="AH246" s="13">
        <f t="shared" si="129"/>
        <v>0</v>
      </c>
      <c r="AI246" s="37"/>
      <c r="AJ246" s="37"/>
      <c r="AK246" s="37"/>
      <c r="AL246" s="39"/>
      <c r="AM246" s="39"/>
      <c r="AN246" s="13">
        <f t="shared" si="130"/>
        <v>0</v>
      </c>
      <c r="AO246" s="13">
        <f t="shared" si="131"/>
        <v>0</v>
      </c>
      <c r="AP246" s="79">
        <f t="shared" si="143"/>
        <v>74518</v>
      </c>
      <c r="AQ246" s="123"/>
      <c r="AR246" s="130"/>
      <c r="AS246" s="131"/>
      <c r="AT246" s="131"/>
    </row>
    <row r="247" spans="1:46" x14ac:dyDescent="0.25">
      <c r="A247" s="1">
        <v>44792</v>
      </c>
      <c r="B247" s="13">
        <f t="shared" si="132"/>
        <v>0</v>
      </c>
      <c r="C247" s="13">
        <f t="shared" si="133"/>
        <v>0</v>
      </c>
      <c r="D247" s="13">
        <f t="shared" si="134"/>
        <v>0</v>
      </c>
      <c r="E247" s="13">
        <f t="shared" si="135"/>
        <v>0</v>
      </c>
      <c r="F247" s="13">
        <f t="shared" si="136"/>
        <v>0</v>
      </c>
      <c r="G247" s="13">
        <f t="shared" si="137"/>
        <v>0</v>
      </c>
      <c r="H247" s="13">
        <f t="shared" si="138"/>
        <v>0</v>
      </c>
      <c r="I247" s="13">
        <f t="shared" si="139"/>
        <v>0</v>
      </c>
      <c r="J247" s="13">
        <f t="shared" si="140"/>
        <v>0</v>
      </c>
      <c r="K247" s="13">
        <f t="shared" si="141"/>
        <v>0</v>
      </c>
      <c r="L247" s="13">
        <f t="shared" si="142"/>
        <v>0</v>
      </c>
      <c r="M247" s="3"/>
      <c r="N247" s="3"/>
      <c r="O247" s="3"/>
      <c r="P247" s="3"/>
      <c r="Q247" s="3"/>
      <c r="R247" s="3"/>
      <c r="S247" s="3"/>
      <c r="T247" s="3"/>
      <c r="U247" s="3"/>
      <c r="X247" s="89">
        <f t="shared" si="126"/>
        <v>0</v>
      </c>
      <c r="Y247" s="55"/>
      <c r="Z247" s="89">
        <f t="shared" si="127"/>
        <v>0</v>
      </c>
      <c r="AB247" s="37"/>
      <c r="AC247" s="37"/>
      <c r="AD247" s="37"/>
      <c r="AE247" s="39"/>
      <c r="AF247" s="39"/>
      <c r="AG247" s="13">
        <f t="shared" si="128"/>
        <v>0</v>
      </c>
      <c r="AH247" s="13">
        <f t="shared" si="129"/>
        <v>0</v>
      </c>
      <c r="AI247" s="37"/>
      <c r="AJ247" s="37"/>
      <c r="AK247" s="37"/>
      <c r="AL247" s="39"/>
      <c r="AM247" s="39"/>
      <c r="AN247" s="13">
        <f t="shared" si="130"/>
        <v>0</v>
      </c>
      <c r="AO247" s="13">
        <f t="shared" si="131"/>
        <v>0</v>
      </c>
      <c r="AP247" s="79">
        <f t="shared" si="143"/>
        <v>74518</v>
      </c>
      <c r="AQ247" s="123"/>
      <c r="AR247" s="130"/>
      <c r="AS247" s="131"/>
      <c r="AT247" s="131"/>
    </row>
    <row r="248" spans="1:46" x14ac:dyDescent="0.25">
      <c r="A248" s="12">
        <v>44793</v>
      </c>
      <c r="B248" s="13">
        <f t="shared" si="132"/>
        <v>0</v>
      </c>
      <c r="C248" s="13">
        <f t="shared" si="133"/>
        <v>0</v>
      </c>
      <c r="D248" s="13">
        <f t="shared" si="134"/>
        <v>0</v>
      </c>
      <c r="E248" s="13">
        <f t="shared" si="135"/>
        <v>0</v>
      </c>
      <c r="F248" s="13">
        <f t="shared" si="136"/>
        <v>0</v>
      </c>
      <c r="G248" s="13">
        <f t="shared" si="137"/>
        <v>0</v>
      </c>
      <c r="H248" s="13">
        <f t="shared" si="138"/>
        <v>0</v>
      </c>
      <c r="I248" s="13">
        <f t="shared" si="139"/>
        <v>0</v>
      </c>
      <c r="J248" s="13">
        <f t="shared" si="140"/>
        <v>0</v>
      </c>
      <c r="K248" s="13">
        <f t="shared" si="141"/>
        <v>0</v>
      </c>
      <c r="L248" s="13">
        <f t="shared" si="142"/>
        <v>0</v>
      </c>
      <c r="M248" s="3"/>
      <c r="N248" s="3"/>
      <c r="O248" s="3"/>
      <c r="P248" s="3"/>
      <c r="Q248" s="3"/>
      <c r="R248" s="3"/>
      <c r="S248" s="3"/>
      <c r="T248" s="3"/>
      <c r="U248" s="3"/>
      <c r="X248" s="89">
        <f t="shared" si="126"/>
        <v>0</v>
      </c>
      <c r="Y248" s="55"/>
      <c r="Z248" s="89">
        <f t="shared" si="127"/>
        <v>0</v>
      </c>
      <c r="AB248" s="37"/>
      <c r="AC248" s="37"/>
      <c r="AD248" s="37"/>
      <c r="AE248" s="39"/>
      <c r="AF248" s="39"/>
      <c r="AG248" s="13">
        <f t="shared" si="128"/>
        <v>0</v>
      </c>
      <c r="AH248" s="13">
        <f t="shared" si="129"/>
        <v>0</v>
      </c>
      <c r="AI248" s="37"/>
      <c r="AJ248" s="37"/>
      <c r="AK248" s="37"/>
      <c r="AL248" s="39"/>
      <c r="AM248" s="39"/>
      <c r="AN248" s="13">
        <f t="shared" si="130"/>
        <v>0</v>
      </c>
      <c r="AO248" s="13">
        <f t="shared" si="131"/>
        <v>0</v>
      </c>
      <c r="AP248" s="79">
        <f t="shared" si="143"/>
        <v>74518</v>
      </c>
      <c r="AQ248" s="123"/>
      <c r="AR248" s="128"/>
      <c r="AS248" s="129"/>
      <c r="AT248" s="129"/>
    </row>
    <row r="249" spans="1:46" x14ac:dyDescent="0.25">
      <c r="A249" s="1">
        <v>44794</v>
      </c>
      <c r="B249" s="13">
        <f t="shared" si="132"/>
        <v>0</v>
      </c>
      <c r="C249" s="13">
        <f t="shared" si="133"/>
        <v>0</v>
      </c>
      <c r="D249" s="13">
        <f t="shared" si="134"/>
        <v>0</v>
      </c>
      <c r="E249" s="13">
        <f t="shared" si="135"/>
        <v>0</v>
      </c>
      <c r="F249" s="13">
        <f t="shared" si="136"/>
        <v>0</v>
      </c>
      <c r="G249" s="13">
        <f t="shared" si="137"/>
        <v>0</v>
      </c>
      <c r="H249" s="13">
        <f t="shared" si="138"/>
        <v>0</v>
      </c>
      <c r="I249" s="13">
        <f t="shared" si="139"/>
        <v>0</v>
      </c>
      <c r="J249" s="13">
        <f t="shared" si="140"/>
        <v>0</v>
      </c>
      <c r="K249" s="13">
        <f t="shared" si="141"/>
        <v>0</v>
      </c>
      <c r="L249" s="13">
        <f t="shared" si="142"/>
        <v>0</v>
      </c>
      <c r="M249" s="3"/>
      <c r="N249" s="3"/>
      <c r="O249" s="3"/>
      <c r="P249" s="3"/>
      <c r="Q249" s="3"/>
      <c r="R249" s="3"/>
      <c r="S249" s="3"/>
      <c r="T249" s="3"/>
      <c r="U249" s="3"/>
      <c r="X249" s="89">
        <f t="shared" si="126"/>
        <v>0</v>
      </c>
      <c r="Y249" s="55"/>
      <c r="Z249" s="89">
        <f t="shared" si="127"/>
        <v>0</v>
      </c>
      <c r="AB249" s="37"/>
      <c r="AC249" s="37"/>
      <c r="AD249" s="37"/>
      <c r="AE249" s="39"/>
      <c r="AF249" s="39"/>
      <c r="AG249" s="13">
        <f t="shared" si="128"/>
        <v>0</v>
      </c>
      <c r="AH249" s="13">
        <f t="shared" si="129"/>
        <v>0</v>
      </c>
      <c r="AI249" s="37"/>
      <c r="AJ249" s="37"/>
      <c r="AK249" s="37"/>
      <c r="AL249" s="39"/>
      <c r="AM249" s="39"/>
      <c r="AN249" s="13">
        <f t="shared" si="130"/>
        <v>0</v>
      </c>
      <c r="AO249" s="13">
        <f t="shared" si="131"/>
        <v>0</v>
      </c>
      <c r="AP249" s="79">
        <f t="shared" si="143"/>
        <v>74518</v>
      </c>
      <c r="AQ249" s="123"/>
      <c r="AR249" s="128"/>
      <c r="AS249" s="129"/>
      <c r="AT249" s="129"/>
    </row>
    <row r="250" spans="1:46" x14ac:dyDescent="0.25">
      <c r="A250" s="12">
        <v>44795</v>
      </c>
      <c r="B250" s="13">
        <f t="shared" si="132"/>
        <v>0</v>
      </c>
      <c r="C250" s="13">
        <f t="shared" si="133"/>
        <v>0</v>
      </c>
      <c r="D250" s="13">
        <f t="shared" si="134"/>
        <v>0</v>
      </c>
      <c r="E250" s="13">
        <f t="shared" si="135"/>
        <v>0</v>
      </c>
      <c r="F250" s="13">
        <f t="shared" si="136"/>
        <v>0</v>
      </c>
      <c r="G250" s="13">
        <f t="shared" si="137"/>
        <v>0</v>
      </c>
      <c r="H250" s="13">
        <f t="shared" si="138"/>
        <v>0</v>
      </c>
      <c r="I250" s="13">
        <f t="shared" si="139"/>
        <v>0</v>
      </c>
      <c r="J250" s="13">
        <f t="shared" si="140"/>
        <v>0</v>
      </c>
      <c r="K250" s="13">
        <f t="shared" si="141"/>
        <v>0</v>
      </c>
      <c r="L250" s="13">
        <f t="shared" si="142"/>
        <v>0</v>
      </c>
      <c r="M250" s="3"/>
      <c r="N250" s="3"/>
      <c r="O250" s="3"/>
      <c r="P250" s="3"/>
      <c r="Q250" s="3"/>
      <c r="R250" s="3"/>
      <c r="S250" s="3"/>
      <c r="T250" s="3"/>
      <c r="U250" s="3"/>
      <c r="X250" s="89">
        <f t="shared" si="126"/>
        <v>0</v>
      </c>
      <c r="Y250" s="55"/>
      <c r="Z250" s="89">
        <f t="shared" si="127"/>
        <v>0</v>
      </c>
      <c r="AB250" s="37"/>
      <c r="AC250" s="37"/>
      <c r="AD250" s="37"/>
      <c r="AE250" s="39"/>
      <c r="AF250" s="39"/>
      <c r="AG250" s="13">
        <f t="shared" si="128"/>
        <v>0</v>
      </c>
      <c r="AH250" s="13">
        <f t="shared" si="129"/>
        <v>0</v>
      </c>
      <c r="AI250" s="37"/>
      <c r="AJ250" s="37"/>
      <c r="AK250" s="37"/>
      <c r="AL250" s="39"/>
      <c r="AM250" s="39"/>
      <c r="AN250" s="13">
        <f t="shared" si="130"/>
        <v>0</v>
      </c>
      <c r="AO250" s="13">
        <f t="shared" si="131"/>
        <v>0</v>
      </c>
      <c r="AP250" s="79">
        <f t="shared" si="143"/>
        <v>74518</v>
      </c>
      <c r="AQ250" s="123"/>
      <c r="AR250" s="128"/>
      <c r="AS250" s="129"/>
      <c r="AT250" s="129"/>
    </row>
    <row r="251" spans="1:46" x14ac:dyDescent="0.25">
      <c r="A251" s="1">
        <v>44796</v>
      </c>
      <c r="B251" s="13">
        <f t="shared" si="132"/>
        <v>0</v>
      </c>
      <c r="C251" s="13">
        <f t="shared" si="133"/>
        <v>0</v>
      </c>
      <c r="D251" s="13">
        <f t="shared" si="134"/>
        <v>0</v>
      </c>
      <c r="E251" s="13">
        <f t="shared" si="135"/>
        <v>0</v>
      </c>
      <c r="F251" s="13">
        <f t="shared" si="136"/>
        <v>0</v>
      </c>
      <c r="G251" s="13">
        <f t="shared" si="137"/>
        <v>0</v>
      </c>
      <c r="H251" s="13">
        <f t="shared" si="138"/>
        <v>0</v>
      </c>
      <c r="I251" s="13">
        <f t="shared" si="139"/>
        <v>0</v>
      </c>
      <c r="J251" s="13">
        <f t="shared" si="140"/>
        <v>0</v>
      </c>
      <c r="K251" s="13">
        <f t="shared" si="141"/>
        <v>0</v>
      </c>
      <c r="L251" s="13">
        <f t="shared" si="142"/>
        <v>0</v>
      </c>
      <c r="M251" s="3"/>
      <c r="N251" s="3"/>
      <c r="O251" s="3"/>
      <c r="P251" s="3"/>
      <c r="Q251" s="3"/>
      <c r="R251" s="3"/>
      <c r="S251" s="3"/>
      <c r="T251" s="3"/>
      <c r="U251" s="3"/>
      <c r="X251" s="89">
        <f t="shared" si="126"/>
        <v>0</v>
      </c>
      <c r="Y251" s="55"/>
      <c r="Z251" s="89">
        <f t="shared" si="127"/>
        <v>0</v>
      </c>
      <c r="AB251" s="37"/>
      <c r="AC251" s="37"/>
      <c r="AD251" s="37"/>
      <c r="AE251" s="39"/>
      <c r="AF251" s="39"/>
      <c r="AG251" s="13">
        <f t="shared" si="128"/>
        <v>0</v>
      </c>
      <c r="AH251" s="13">
        <f t="shared" si="129"/>
        <v>0</v>
      </c>
      <c r="AI251" s="37"/>
      <c r="AJ251" s="37"/>
      <c r="AK251" s="37"/>
      <c r="AL251" s="39"/>
      <c r="AM251" s="39"/>
      <c r="AN251" s="13">
        <f t="shared" si="130"/>
        <v>0</v>
      </c>
      <c r="AO251" s="13">
        <f t="shared" si="131"/>
        <v>0</v>
      </c>
      <c r="AP251" s="79">
        <f t="shared" si="143"/>
        <v>74518</v>
      </c>
      <c r="AQ251" s="123"/>
      <c r="AR251" s="128"/>
      <c r="AS251" s="129"/>
      <c r="AT251" s="129"/>
    </row>
    <row r="252" spans="1:46" x14ac:dyDescent="0.25">
      <c r="A252" s="12">
        <v>44797</v>
      </c>
      <c r="B252" s="13">
        <f t="shared" si="132"/>
        <v>0</v>
      </c>
      <c r="C252" s="13">
        <f t="shared" si="133"/>
        <v>0</v>
      </c>
      <c r="D252" s="13">
        <f t="shared" si="134"/>
        <v>0</v>
      </c>
      <c r="E252" s="13">
        <f t="shared" si="135"/>
        <v>0</v>
      </c>
      <c r="F252" s="13">
        <f t="shared" si="136"/>
        <v>0</v>
      </c>
      <c r="G252" s="13">
        <f t="shared" si="137"/>
        <v>0</v>
      </c>
      <c r="H252" s="13">
        <f t="shared" si="138"/>
        <v>0</v>
      </c>
      <c r="I252" s="13">
        <f t="shared" si="139"/>
        <v>0</v>
      </c>
      <c r="J252" s="13">
        <f t="shared" si="140"/>
        <v>0</v>
      </c>
      <c r="K252" s="13">
        <f t="shared" si="141"/>
        <v>0</v>
      </c>
      <c r="L252" s="13">
        <f t="shared" si="142"/>
        <v>0</v>
      </c>
      <c r="M252" s="3"/>
      <c r="N252" s="3"/>
      <c r="O252" s="3"/>
      <c r="P252" s="3"/>
      <c r="Q252" s="3"/>
      <c r="R252" s="3"/>
      <c r="S252" s="3"/>
      <c r="T252" s="3"/>
      <c r="U252" s="3"/>
      <c r="X252" s="89">
        <f t="shared" si="126"/>
        <v>0</v>
      </c>
      <c r="Y252" s="55"/>
      <c r="Z252" s="89">
        <f t="shared" si="127"/>
        <v>0</v>
      </c>
      <c r="AB252" s="37"/>
      <c r="AC252" s="37"/>
      <c r="AD252" s="37"/>
      <c r="AE252" s="39"/>
      <c r="AF252" s="39"/>
      <c r="AG252" s="13">
        <f t="shared" si="128"/>
        <v>0</v>
      </c>
      <c r="AH252" s="13">
        <f t="shared" si="129"/>
        <v>0</v>
      </c>
      <c r="AI252" s="37"/>
      <c r="AJ252" s="37"/>
      <c r="AK252" s="37"/>
      <c r="AL252" s="39"/>
      <c r="AM252" s="39"/>
      <c r="AN252" s="13">
        <f t="shared" si="130"/>
        <v>0</v>
      </c>
      <c r="AO252" s="13">
        <f t="shared" si="131"/>
        <v>0</v>
      </c>
      <c r="AP252" s="79">
        <f t="shared" si="143"/>
        <v>74518</v>
      </c>
      <c r="AQ252" s="123"/>
      <c r="AR252" s="128"/>
      <c r="AS252" s="129"/>
      <c r="AT252" s="129"/>
    </row>
    <row r="253" spans="1:46" x14ac:dyDescent="0.25">
      <c r="A253" s="1">
        <v>44798</v>
      </c>
      <c r="B253" s="13">
        <f t="shared" si="132"/>
        <v>0</v>
      </c>
      <c r="C253" s="13">
        <f t="shared" si="133"/>
        <v>0</v>
      </c>
      <c r="D253" s="13">
        <f t="shared" si="134"/>
        <v>0</v>
      </c>
      <c r="E253" s="13">
        <f t="shared" si="135"/>
        <v>0</v>
      </c>
      <c r="F253" s="13">
        <f t="shared" si="136"/>
        <v>0</v>
      </c>
      <c r="G253" s="13">
        <f t="shared" si="137"/>
        <v>0</v>
      </c>
      <c r="H253" s="13">
        <f t="shared" si="138"/>
        <v>0</v>
      </c>
      <c r="I253" s="13">
        <f t="shared" si="139"/>
        <v>0</v>
      </c>
      <c r="J253" s="13">
        <f t="shared" si="140"/>
        <v>0</v>
      </c>
      <c r="K253" s="13">
        <f t="shared" si="141"/>
        <v>0</v>
      </c>
      <c r="L253" s="13">
        <f t="shared" si="142"/>
        <v>0</v>
      </c>
      <c r="M253" s="3"/>
      <c r="N253" s="3"/>
      <c r="O253" s="3"/>
      <c r="P253" s="3"/>
      <c r="Q253" s="3"/>
      <c r="R253" s="3"/>
      <c r="S253" s="3"/>
      <c r="T253" s="3"/>
      <c r="U253" s="3"/>
      <c r="X253" s="89">
        <f t="shared" si="126"/>
        <v>0</v>
      </c>
      <c r="Y253" s="55"/>
      <c r="Z253" s="89">
        <f t="shared" si="127"/>
        <v>0</v>
      </c>
      <c r="AB253" s="37"/>
      <c r="AC253" s="37"/>
      <c r="AD253" s="37"/>
      <c r="AE253" s="39"/>
      <c r="AF253" s="39"/>
      <c r="AG253" s="13">
        <f t="shared" si="128"/>
        <v>0</v>
      </c>
      <c r="AH253" s="13">
        <f t="shared" si="129"/>
        <v>0</v>
      </c>
      <c r="AI253" s="37"/>
      <c r="AJ253" s="37"/>
      <c r="AK253" s="37"/>
      <c r="AL253" s="39"/>
      <c r="AM253" s="39"/>
      <c r="AN253" s="13">
        <f t="shared" si="130"/>
        <v>0</v>
      </c>
      <c r="AO253" s="13">
        <f t="shared" si="131"/>
        <v>0</v>
      </c>
      <c r="AP253" s="79">
        <f t="shared" si="143"/>
        <v>74518</v>
      </c>
      <c r="AQ253" s="123"/>
      <c r="AR253" s="130"/>
      <c r="AS253" s="131"/>
      <c r="AT253" s="131"/>
    </row>
    <row r="254" spans="1:46" x14ac:dyDescent="0.25">
      <c r="A254" s="12">
        <v>44799</v>
      </c>
      <c r="B254" s="13">
        <f t="shared" si="132"/>
        <v>0</v>
      </c>
      <c r="C254" s="13">
        <f t="shared" si="133"/>
        <v>0</v>
      </c>
      <c r="D254" s="13">
        <f t="shared" si="134"/>
        <v>0</v>
      </c>
      <c r="E254" s="13">
        <f t="shared" si="135"/>
        <v>0</v>
      </c>
      <c r="F254" s="13">
        <f t="shared" si="136"/>
        <v>0</v>
      </c>
      <c r="G254" s="13">
        <f t="shared" si="137"/>
        <v>0</v>
      </c>
      <c r="H254" s="13">
        <f t="shared" si="138"/>
        <v>0</v>
      </c>
      <c r="I254" s="13">
        <f t="shared" si="139"/>
        <v>0</v>
      </c>
      <c r="J254" s="13">
        <f t="shared" si="140"/>
        <v>0</v>
      </c>
      <c r="K254" s="13">
        <f t="shared" si="141"/>
        <v>0</v>
      </c>
      <c r="L254" s="13">
        <f t="shared" si="142"/>
        <v>0</v>
      </c>
      <c r="M254" s="3"/>
      <c r="N254" s="3"/>
      <c r="O254" s="3"/>
      <c r="P254" s="3"/>
      <c r="Q254" s="3"/>
      <c r="R254" s="3"/>
      <c r="S254" s="3"/>
      <c r="T254" s="3"/>
      <c r="U254" s="3"/>
      <c r="X254" s="89">
        <f t="shared" si="126"/>
        <v>0</v>
      </c>
      <c r="Y254" s="55"/>
      <c r="Z254" s="89">
        <f t="shared" si="127"/>
        <v>0</v>
      </c>
      <c r="AB254" s="37"/>
      <c r="AC254" s="37"/>
      <c r="AD254" s="37"/>
      <c r="AE254" s="39"/>
      <c r="AF254" s="39"/>
      <c r="AG254" s="13">
        <f t="shared" si="128"/>
        <v>0</v>
      </c>
      <c r="AH254" s="13">
        <f t="shared" si="129"/>
        <v>0</v>
      </c>
      <c r="AI254" s="37"/>
      <c r="AJ254" s="37"/>
      <c r="AK254" s="37"/>
      <c r="AL254" s="39"/>
      <c r="AM254" s="39"/>
      <c r="AN254" s="13">
        <f t="shared" si="130"/>
        <v>0</v>
      </c>
      <c r="AO254" s="13">
        <f t="shared" si="131"/>
        <v>0</v>
      </c>
      <c r="AP254" s="79">
        <f t="shared" si="143"/>
        <v>74518</v>
      </c>
      <c r="AQ254" s="123"/>
      <c r="AR254" s="130"/>
      <c r="AS254" s="131"/>
      <c r="AT254" s="131"/>
    </row>
    <row r="255" spans="1:46" x14ac:dyDescent="0.25">
      <c r="A255" s="1">
        <v>44800</v>
      </c>
      <c r="B255" s="13">
        <f t="shared" si="132"/>
        <v>0</v>
      </c>
      <c r="C255" s="13">
        <f t="shared" si="133"/>
        <v>0</v>
      </c>
      <c r="D255" s="13">
        <f t="shared" si="134"/>
        <v>0</v>
      </c>
      <c r="E255" s="13">
        <f t="shared" si="135"/>
        <v>0</v>
      </c>
      <c r="F255" s="13">
        <f t="shared" si="136"/>
        <v>0</v>
      </c>
      <c r="G255" s="13">
        <f t="shared" si="137"/>
        <v>0</v>
      </c>
      <c r="H255" s="13">
        <f t="shared" si="138"/>
        <v>0</v>
      </c>
      <c r="I255" s="13">
        <f t="shared" si="139"/>
        <v>0</v>
      </c>
      <c r="J255" s="13">
        <f t="shared" si="140"/>
        <v>0</v>
      </c>
      <c r="K255" s="13">
        <f t="shared" si="141"/>
        <v>0</v>
      </c>
      <c r="L255" s="13">
        <f t="shared" si="142"/>
        <v>0</v>
      </c>
      <c r="M255" s="3"/>
      <c r="N255" s="3"/>
      <c r="O255" s="3"/>
      <c r="P255" s="3"/>
      <c r="Q255" s="3"/>
      <c r="R255" s="3"/>
      <c r="S255" s="3"/>
      <c r="T255" s="3"/>
      <c r="U255" s="3"/>
      <c r="X255" s="89">
        <f t="shared" si="126"/>
        <v>0</v>
      </c>
      <c r="Y255" s="55"/>
      <c r="Z255" s="89">
        <f t="shared" si="127"/>
        <v>0</v>
      </c>
      <c r="AB255" s="37"/>
      <c r="AC255" s="37"/>
      <c r="AD255" s="37"/>
      <c r="AE255" s="39"/>
      <c r="AF255" s="39"/>
      <c r="AG255" s="13">
        <f t="shared" si="128"/>
        <v>0</v>
      </c>
      <c r="AH255" s="13">
        <f t="shared" si="129"/>
        <v>0</v>
      </c>
      <c r="AI255" s="37"/>
      <c r="AJ255" s="37"/>
      <c r="AK255" s="37"/>
      <c r="AL255" s="39"/>
      <c r="AM255" s="39"/>
      <c r="AN255" s="13">
        <f t="shared" si="130"/>
        <v>0</v>
      </c>
      <c r="AO255" s="13">
        <f t="shared" si="131"/>
        <v>0</v>
      </c>
      <c r="AP255" s="79">
        <f t="shared" si="143"/>
        <v>74518</v>
      </c>
      <c r="AQ255" s="123"/>
      <c r="AR255" s="128"/>
      <c r="AS255" s="129"/>
      <c r="AT255" s="129"/>
    </row>
    <row r="256" spans="1:46" x14ac:dyDescent="0.25">
      <c r="A256" s="12">
        <v>44801</v>
      </c>
      <c r="B256" s="13">
        <f t="shared" si="132"/>
        <v>0</v>
      </c>
      <c r="C256" s="13">
        <f t="shared" si="133"/>
        <v>0</v>
      </c>
      <c r="D256" s="13">
        <f t="shared" si="134"/>
        <v>0</v>
      </c>
      <c r="E256" s="13">
        <f t="shared" si="135"/>
        <v>0</v>
      </c>
      <c r="F256" s="13">
        <f t="shared" si="136"/>
        <v>0</v>
      </c>
      <c r="G256" s="13">
        <f t="shared" si="137"/>
        <v>0</v>
      </c>
      <c r="H256" s="13">
        <f t="shared" si="138"/>
        <v>0</v>
      </c>
      <c r="I256" s="13">
        <f t="shared" si="139"/>
        <v>0</v>
      </c>
      <c r="J256" s="13">
        <f t="shared" si="140"/>
        <v>0</v>
      </c>
      <c r="K256" s="13">
        <f t="shared" si="141"/>
        <v>0</v>
      </c>
      <c r="L256" s="13">
        <f t="shared" si="142"/>
        <v>0</v>
      </c>
      <c r="M256" s="3"/>
      <c r="N256" s="3"/>
      <c r="O256" s="3"/>
      <c r="P256" s="3"/>
      <c r="Q256" s="3"/>
      <c r="R256" s="3"/>
      <c r="S256" s="3"/>
      <c r="T256" s="3"/>
      <c r="U256" s="3"/>
      <c r="X256" s="89">
        <f t="shared" si="126"/>
        <v>0</v>
      </c>
      <c r="Y256" s="55"/>
      <c r="Z256" s="89">
        <f t="shared" si="127"/>
        <v>0</v>
      </c>
      <c r="AB256" s="37"/>
      <c r="AC256" s="37"/>
      <c r="AD256" s="37"/>
      <c r="AE256" s="39"/>
      <c r="AF256" s="39"/>
      <c r="AG256" s="13">
        <f t="shared" si="128"/>
        <v>0</v>
      </c>
      <c r="AH256" s="13">
        <f t="shared" si="129"/>
        <v>0</v>
      </c>
      <c r="AI256" s="37"/>
      <c r="AJ256" s="37"/>
      <c r="AK256" s="37"/>
      <c r="AL256" s="39"/>
      <c r="AM256" s="39"/>
      <c r="AN256" s="13">
        <f t="shared" si="130"/>
        <v>0</v>
      </c>
      <c r="AO256" s="13">
        <f t="shared" si="131"/>
        <v>0</v>
      </c>
      <c r="AP256" s="79">
        <f t="shared" si="143"/>
        <v>74518</v>
      </c>
      <c r="AQ256" s="123"/>
      <c r="AR256" s="128"/>
      <c r="AS256" s="129"/>
      <c r="AT256" s="129"/>
    </row>
    <row r="257" spans="1:46" x14ac:dyDescent="0.25">
      <c r="A257" s="1">
        <v>44802</v>
      </c>
      <c r="B257" s="13">
        <f t="shared" si="132"/>
        <v>0</v>
      </c>
      <c r="C257" s="13">
        <f t="shared" si="133"/>
        <v>0</v>
      </c>
      <c r="D257" s="13">
        <f t="shared" si="134"/>
        <v>0</v>
      </c>
      <c r="E257" s="13">
        <f t="shared" si="135"/>
        <v>0</v>
      </c>
      <c r="F257" s="13">
        <f t="shared" si="136"/>
        <v>0</v>
      </c>
      <c r="G257" s="13">
        <f t="shared" si="137"/>
        <v>0</v>
      </c>
      <c r="H257" s="13">
        <f t="shared" si="138"/>
        <v>0</v>
      </c>
      <c r="I257" s="13">
        <f t="shared" si="139"/>
        <v>0</v>
      </c>
      <c r="J257" s="13">
        <f t="shared" si="140"/>
        <v>0</v>
      </c>
      <c r="K257" s="13">
        <f t="shared" si="141"/>
        <v>0</v>
      </c>
      <c r="L257" s="13">
        <f t="shared" si="142"/>
        <v>0</v>
      </c>
      <c r="M257" s="3"/>
      <c r="N257" s="3"/>
      <c r="O257" s="3"/>
      <c r="P257" s="3"/>
      <c r="Q257" s="3"/>
      <c r="R257" s="3"/>
      <c r="S257" s="3"/>
      <c r="T257" s="3"/>
      <c r="U257" s="3"/>
      <c r="X257" s="89">
        <f t="shared" si="126"/>
        <v>0</v>
      </c>
      <c r="Y257" s="55"/>
      <c r="Z257" s="89">
        <f t="shared" si="127"/>
        <v>0</v>
      </c>
      <c r="AB257" s="37"/>
      <c r="AC257" s="37"/>
      <c r="AD257" s="37"/>
      <c r="AE257" s="39"/>
      <c r="AF257" s="39"/>
      <c r="AG257" s="13">
        <f t="shared" si="128"/>
        <v>0</v>
      </c>
      <c r="AH257" s="13">
        <f t="shared" si="129"/>
        <v>0</v>
      </c>
      <c r="AI257" s="37"/>
      <c r="AJ257" s="37"/>
      <c r="AK257" s="37"/>
      <c r="AL257" s="39"/>
      <c r="AM257" s="39"/>
      <c r="AN257" s="13">
        <f t="shared" si="130"/>
        <v>0</v>
      </c>
      <c r="AO257" s="13">
        <f t="shared" si="131"/>
        <v>0</v>
      </c>
      <c r="AP257" s="79">
        <f t="shared" si="143"/>
        <v>74518</v>
      </c>
      <c r="AQ257" s="123"/>
      <c r="AR257" s="128"/>
      <c r="AS257" s="129"/>
      <c r="AT257" s="129"/>
    </row>
    <row r="258" spans="1:46" x14ac:dyDescent="0.25">
      <c r="A258" s="12">
        <v>44803</v>
      </c>
      <c r="B258" s="13">
        <f t="shared" si="132"/>
        <v>0</v>
      </c>
      <c r="C258" s="13">
        <f t="shared" si="133"/>
        <v>0</v>
      </c>
      <c r="D258" s="13">
        <f t="shared" si="134"/>
        <v>0</v>
      </c>
      <c r="E258" s="13">
        <f t="shared" si="135"/>
        <v>0</v>
      </c>
      <c r="F258" s="13">
        <f t="shared" si="136"/>
        <v>0</v>
      </c>
      <c r="G258" s="13">
        <f t="shared" si="137"/>
        <v>0</v>
      </c>
      <c r="H258" s="13">
        <f t="shared" si="138"/>
        <v>0</v>
      </c>
      <c r="I258" s="13">
        <f t="shared" si="139"/>
        <v>0</v>
      </c>
      <c r="J258" s="13">
        <f t="shared" si="140"/>
        <v>0</v>
      </c>
      <c r="K258" s="13">
        <f t="shared" si="141"/>
        <v>0</v>
      </c>
      <c r="L258" s="13">
        <f t="shared" si="142"/>
        <v>0</v>
      </c>
      <c r="M258" s="3"/>
      <c r="N258" s="3"/>
      <c r="O258" s="3"/>
      <c r="P258" s="3"/>
      <c r="Q258" s="3"/>
      <c r="R258" s="3"/>
      <c r="S258" s="3"/>
      <c r="T258" s="3"/>
      <c r="U258" s="3"/>
      <c r="X258" s="89">
        <f t="shared" si="126"/>
        <v>0</v>
      </c>
      <c r="Y258" s="55"/>
      <c r="Z258" s="89">
        <f t="shared" si="127"/>
        <v>0</v>
      </c>
      <c r="AB258" s="37"/>
      <c r="AC258" s="37"/>
      <c r="AD258" s="37"/>
      <c r="AE258" s="39"/>
      <c r="AF258" s="39"/>
      <c r="AG258" s="13">
        <f t="shared" si="128"/>
        <v>0</v>
      </c>
      <c r="AH258" s="13">
        <f t="shared" si="129"/>
        <v>0</v>
      </c>
      <c r="AI258" s="37"/>
      <c r="AJ258" s="37"/>
      <c r="AK258" s="37"/>
      <c r="AL258" s="39"/>
      <c r="AM258" s="39"/>
      <c r="AN258" s="13">
        <f t="shared" si="130"/>
        <v>0</v>
      </c>
      <c r="AO258" s="13">
        <f t="shared" si="131"/>
        <v>0</v>
      </c>
      <c r="AP258" s="79">
        <f t="shared" si="143"/>
        <v>74518</v>
      </c>
      <c r="AQ258" s="123"/>
      <c r="AR258" s="128"/>
      <c r="AS258" s="129"/>
      <c r="AT258" s="129"/>
    </row>
    <row r="259" spans="1:46" ht="15.75" thickBot="1" x14ac:dyDescent="0.3">
      <c r="A259" s="10">
        <v>44804</v>
      </c>
      <c r="B259" s="25">
        <f t="shared" si="132"/>
        <v>0</v>
      </c>
      <c r="C259" s="25">
        <f t="shared" si="133"/>
        <v>0</v>
      </c>
      <c r="D259" s="25">
        <f t="shared" si="134"/>
        <v>0</v>
      </c>
      <c r="E259" s="25">
        <f t="shared" si="135"/>
        <v>0</v>
      </c>
      <c r="F259" s="25">
        <f t="shared" si="136"/>
        <v>0</v>
      </c>
      <c r="G259" s="25">
        <f t="shared" si="137"/>
        <v>0</v>
      </c>
      <c r="H259" s="25">
        <f t="shared" si="138"/>
        <v>0</v>
      </c>
      <c r="I259" s="25">
        <f t="shared" si="139"/>
        <v>0</v>
      </c>
      <c r="J259" s="25">
        <f t="shared" si="140"/>
        <v>0</v>
      </c>
      <c r="K259" s="25">
        <f t="shared" si="141"/>
        <v>0</v>
      </c>
      <c r="L259" s="25">
        <f t="shared" si="142"/>
        <v>0</v>
      </c>
      <c r="M259" s="11"/>
      <c r="N259" s="11"/>
      <c r="O259" s="11"/>
      <c r="P259" s="11"/>
      <c r="Q259" s="11"/>
      <c r="R259" s="11"/>
      <c r="S259" s="11"/>
      <c r="T259" s="11"/>
      <c r="U259" s="11"/>
      <c r="V259" s="4"/>
      <c r="W259" s="4"/>
      <c r="X259" s="87">
        <f t="shared" si="126"/>
        <v>0</v>
      </c>
      <c r="Y259" s="4"/>
      <c r="Z259" s="87">
        <f t="shared" si="127"/>
        <v>0</v>
      </c>
      <c r="AA259" s="4"/>
      <c r="AB259" s="38"/>
      <c r="AC259" s="38"/>
      <c r="AD259" s="38"/>
      <c r="AE259" s="25"/>
      <c r="AF259" s="25"/>
      <c r="AG259" s="25">
        <f t="shared" si="128"/>
        <v>0</v>
      </c>
      <c r="AH259" s="25">
        <f t="shared" si="129"/>
        <v>0</v>
      </c>
      <c r="AI259" s="38"/>
      <c r="AJ259" s="38"/>
      <c r="AK259" s="38"/>
      <c r="AL259" s="25"/>
      <c r="AM259" s="25"/>
      <c r="AN259" s="25">
        <f t="shared" si="130"/>
        <v>0</v>
      </c>
      <c r="AO259" s="25">
        <f t="shared" si="131"/>
        <v>0</v>
      </c>
      <c r="AP259" s="79">
        <f t="shared" si="143"/>
        <v>74518</v>
      </c>
      <c r="AQ259" s="124"/>
      <c r="AR259" s="128"/>
      <c r="AS259" s="129"/>
      <c r="AT259" s="129"/>
    </row>
    <row r="260" spans="1:46" x14ac:dyDescent="0.25">
      <c r="A260" s="12">
        <v>44805</v>
      </c>
      <c r="B260" s="13">
        <f t="shared" si="132"/>
        <v>0</v>
      </c>
      <c r="C260" s="13">
        <f t="shared" si="133"/>
        <v>0</v>
      </c>
      <c r="D260" s="13">
        <f t="shared" si="134"/>
        <v>0</v>
      </c>
      <c r="E260" s="13">
        <f t="shared" si="135"/>
        <v>0</v>
      </c>
      <c r="F260" s="13">
        <f t="shared" si="136"/>
        <v>0</v>
      </c>
      <c r="G260" s="13">
        <f t="shared" si="137"/>
        <v>0</v>
      </c>
      <c r="H260" s="13">
        <f t="shared" si="138"/>
        <v>0</v>
      </c>
      <c r="I260" s="13">
        <f t="shared" si="139"/>
        <v>0</v>
      </c>
      <c r="J260" s="13">
        <f t="shared" si="140"/>
        <v>0</v>
      </c>
      <c r="K260" s="13">
        <f t="shared" si="141"/>
        <v>0</v>
      </c>
      <c r="L260" s="13">
        <f t="shared" si="142"/>
        <v>0</v>
      </c>
      <c r="M260" s="3"/>
      <c r="N260" s="3"/>
      <c r="O260" s="3"/>
      <c r="P260" s="3"/>
      <c r="Q260" s="3"/>
      <c r="R260" s="3"/>
      <c r="S260" s="3"/>
      <c r="T260" s="3"/>
      <c r="U260" s="3"/>
      <c r="X260" s="89">
        <f t="shared" si="126"/>
        <v>0</v>
      </c>
      <c r="Y260" s="55"/>
      <c r="Z260" s="89">
        <f t="shared" si="127"/>
        <v>0</v>
      </c>
      <c r="AB260" s="37"/>
      <c r="AC260" s="37"/>
      <c r="AD260" s="37"/>
      <c r="AE260" s="39"/>
      <c r="AF260" s="39"/>
      <c r="AG260" s="13">
        <f t="shared" si="128"/>
        <v>0</v>
      </c>
      <c r="AH260" s="13">
        <f t="shared" si="129"/>
        <v>0</v>
      </c>
      <c r="AI260" s="37"/>
      <c r="AJ260" s="37"/>
      <c r="AK260" s="37"/>
      <c r="AL260" s="39"/>
      <c r="AM260" s="39"/>
      <c r="AN260" s="13">
        <f t="shared" si="130"/>
        <v>0</v>
      </c>
      <c r="AO260" s="13">
        <f t="shared" si="131"/>
        <v>0</v>
      </c>
      <c r="AP260" s="79">
        <f t="shared" si="143"/>
        <v>74518</v>
      </c>
      <c r="AQ260" s="123"/>
      <c r="AR260" s="130"/>
      <c r="AS260" s="131"/>
      <c r="AT260" s="131"/>
    </row>
    <row r="261" spans="1:46" x14ac:dyDescent="0.25">
      <c r="A261" s="1">
        <v>44806</v>
      </c>
      <c r="B261" s="13">
        <f t="shared" si="132"/>
        <v>0</v>
      </c>
      <c r="C261" s="13">
        <f t="shared" si="133"/>
        <v>0</v>
      </c>
      <c r="D261" s="13">
        <f t="shared" si="134"/>
        <v>0</v>
      </c>
      <c r="E261" s="13">
        <f t="shared" si="135"/>
        <v>0</v>
      </c>
      <c r="F261" s="13">
        <f t="shared" si="136"/>
        <v>0</v>
      </c>
      <c r="G261" s="13">
        <f t="shared" si="137"/>
        <v>0</v>
      </c>
      <c r="H261" s="13">
        <f t="shared" si="138"/>
        <v>0</v>
      </c>
      <c r="I261" s="13">
        <f t="shared" si="139"/>
        <v>0</v>
      </c>
      <c r="J261" s="13">
        <f t="shared" si="140"/>
        <v>0</v>
      </c>
      <c r="K261" s="13">
        <f t="shared" si="141"/>
        <v>0</v>
      </c>
      <c r="L261" s="13">
        <f t="shared" si="142"/>
        <v>0</v>
      </c>
      <c r="M261" s="3"/>
      <c r="N261" s="3"/>
      <c r="O261" s="3"/>
      <c r="P261" s="3"/>
      <c r="Q261" s="3"/>
      <c r="R261" s="3"/>
      <c r="S261" s="3"/>
      <c r="T261" s="3"/>
      <c r="U261" s="3"/>
      <c r="X261" s="89">
        <f t="shared" si="126"/>
        <v>0</v>
      </c>
      <c r="Y261" s="55"/>
      <c r="Z261" s="89">
        <f t="shared" si="127"/>
        <v>0</v>
      </c>
      <c r="AB261" s="37"/>
      <c r="AC261" s="37"/>
      <c r="AD261" s="37"/>
      <c r="AE261" s="39"/>
      <c r="AF261" s="39"/>
      <c r="AG261" s="13">
        <f t="shared" si="128"/>
        <v>0</v>
      </c>
      <c r="AH261" s="13">
        <f t="shared" si="129"/>
        <v>0</v>
      </c>
      <c r="AI261" s="37"/>
      <c r="AJ261" s="37"/>
      <c r="AK261" s="37"/>
      <c r="AL261" s="39"/>
      <c r="AM261" s="39"/>
      <c r="AN261" s="13">
        <f t="shared" si="130"/>
        <v>0</v>
      </c>
      <c r="AO261" s="13">
        <f t="shared" si="131"/>
        <v>0</v>
      </c>
      <c r="AP261" s="79">
        <f t="shared" si="143"/>
        <v>74518</v>
      </c>
      <c r="AQ261" s="123"/>
      <c r="AR261" s="130"/>
      <c r="AS261" s="131"/>
      <c r="AT261" s="131"/>
    </row>
    <row r="262" spans="1:46" x14ac:dyDescent="0.25">
      <c r="A262" s="12">
        <v>44807</v>
      </c>
      <c r="B262" s="13">
        <f t="shared" si="132"/>
        <v>0</v>
      </c>
      <c r="C262" s="13">
        <f t="shared" si="133"/>
        <v>0</v>
      </c>
      <c r="D262" s="13">
        <f t="shared" si="134"/>
        <v>0</v>
      </c>
      <c r="E262" s="13">
        <f t="shared" si="135"/>
        <v>0</v>
      </c>
      <c r="F262" s="13">
        <f t="shared" si="136"/>
        <v>0</v>
      </c>
      <c r="G262" s="13">
        <f t="shared" si="137"/>
        <v>0</v>
      </c>
      <c r="H262" s="13">
        <f t="shared" si="138"/>
        <v>0</v>
      </c>
      <c r="I262" s="13">
        <f t="shared" si="139"/>
        <v>0</v>
      </c>
      <c r="J262" s="13">
        <f t="shared" si="140"/>
        <v>0</v>
      </c>
      <c r="K262" s="13">
        <f t="shared" si="141"/>
        <v>0</v>
      </c>
      <c r="L262" s="13">
        <f t="shared" si="142"/>
        <v>0</v>
      </c>
      <c r="M262" s="3"/>
      <c r="N262" s="3"/>
      <c r="O262" s="3"/>
      <c r="P262" s="3"/>
      <c r="Q262" s="3"/>
      <c r="R262" s="3"/>
      <c r="S262" s="3"/>
      <c r="T262" s="3"/>
      <c r="U262" s="3"/>
      <c r="X262" s="89">
        <f t="shared" ref="X262:X271" si="144">F262-I262+W262</f>
        <v>0</v>
      </c>
      <c r="Y262" s="55"/>
      <c r="Z262" s="89">
        <f t="shared" ref="Z262:Z325" si="145">I262+L262</f>
        <v>0</v>
      </c>
      <c r="AB262" s="37"/>
      <c r="AC262" s="37"/>
      <c r="AD262" s="37"/>
      <c r="AE262" s="39"/>
      <c r="AF262" s="39"/>
      <c r="AG262" s="13">
        <f t="shared" si="128"/>
        <v>0</v>
      </c>
      <c r="AH262" s="13">
        <f t="shared" si="129"/>
        <v>0</v>
      </c>
      <c r="AI262" s="37"/>
      <c r="AJ262" s="37"/>
      <c r="AK262" s="37"/>
      <c r="AL262" s="39"/>
      <c r="AM262" s="39"/>
      <c r="AN262" s="13">
        <f t="shared" si="130"/>
        <v>0</v>
      </c>
      <c r="AO262" s="13">
        <f t="shared" si="131"/>
        <v>0</v>
      </c>
      <c r="AP262" s="79">
        <f t="shared" si="143"/>
        <v>74518</v>
      </c>
      <c r="AQ262" s="123"/>
      <c r="AR262" s="128"/>
      <c r="AS262" s="129"/>
      <c r="AT262" s="129"/>
    </row>
    <row r="263" spans="1:46" x14ac:dyDescent="0.25">
      <c r="A263" s="1">
        <v>44808</v>
      </c>
      <c r="B263" s="13">
        <f t="shared" si="132"/>
        <v>0</v>
      </c>
      <c r="C263" s="13">
        <f t="shared" si="133"/>
        <v>0</v>
      </c>
      <c r="D263" s="13">
        <f t="shared" si="134"/>
        <v>0</v>
      </c>
      <c r="E263" s="13">
        <f t="shared" si="135"/>
        <v>0</v>
      </c>
      <c r="F263" s="13">
        <f t="shared" si="136"/>
        <v>0</v>
      </c>
      <c r="G263" s="13">
        <f t="shared" si="137"/>
        <v>0</v>
      </c>
      <c r="H263" s="13">
        <f t="shared" si="138"/>
        <v>0</v>
      </c>
      <c r="I263" s="13">
        <f t="shared" si="139"/>
        <v>0</v>
      </c>
      <c r="J263" s="13">
        <f t="shared" si="140"/>
        <v>0</v>
      </c>
      <c r="K263" s="13">
        <f t="shared" si="141"/>
        <v>0</v>
      </c>
      <c r="L263" s="13">
        <f t="shared" si="142"/>
        <v>0</v>
      </c>
      <c r="M263" s="3"/>
      <c r="N263" s="3"/>
      <c r="O263" s="3"/>
      <c r="P263" s="3"/>
      <c r="Q263" s="3"/>
      <c r="R263" s="3"/>
      <c r="S263" s="3"/>
      <c r="T263" s="3"/>
      <c r="U263" s="3"/>
      <c r="X263" s="89">
        <f t="shared" si="144"/>
        <v>0</v>
      </c>
      <c r="Y263" s="55"/>
      <c r="Z263" s="89">
        <f t="shared" si="145"/>
        <v>0</v>
      </c>
      <c r="AB263" s="37"/>
      <c r="AC263" s="37"/>
      <c r="AD263" s="37"/>
      <c r="AE263" s="39"/>
      <c r="AF263" s="39"/>
      <c r="AG263" s="13">
        <f t="shared" si="128"/>
        <v>0</v>
      </c>
      <c r="AH263" s="13">
        <f t="shared" si="129"/>
        <v>0</v>
      </c>
      <c r="AI263" s="37"/>
      <c r="AJ263" s="37"/>
      <c r="AK263" s="37"/>
      <c r="AL263" s="39"/>
      <c r="AM263" s="39"/>
      <c r="AN263" s="13">
        <f t="shared" si="130"/>
        <v>0</v>
      </c>
      <c r="AO263" s="13">
        <f t="shared" si="131"/>
        <v>0</v>
      </c>
      <c r="AP263" s="79">
        <f t="shared" si="143"/>
        <v>74518</v>
      </c>
      <c r="AQ263" s="123"/>
      <c r="AR263" s="128"/>
      <c r="AS263" s="129"/>
      <c r="AT263" s="129"/>
    </row>
    <row r="264" spans="1:46" x14ac:dyDescent="0.25">
      <c r="A264" s="12">
        <v>44809</v>
      </c>
      <c r="B264" s="13">
        <f t="shared" si="132"/>
        <v>0</v>
      </c>
      <c r="C264" s="13">
        <f t="shared" si="133"/>
        <v>0</v>
      </c>
      <c r="D264" s="13">
        <f t="shared" si="134"/>
        <v>0</v>
      </c>
      <c r="E264" s="13">
        <f t="shared" si="135"/>
        <v>0</v>
      </c>
      <c r="F264" s="13">
        <f t="shared" si="136"/>
        <v>0</v>
      </c>
      <c r="G264" s="13">
        <f t="shared" si="137"/>
        <v>0</v>
      </c>
      <c r="H264" s="13">
        <f t="shared" si="138"/>
        <v>0</v>
      </c>
      <c r="I264" s="13">
        <f t="shared" si="139"/>
        <v>0</v>
      </c>
      <c r="J264" s="13">
        <f t="shared" si="140"/>
        <v>0</v>
      </c>
      <c r="K264" s="13">
        <f t="shared" si="141"/>
        <v>0</v>
      </c>
      <c r="L264" s="13">
        <f t="shared" si="142"/>
        <v>0</v>
      </c>
      <c r="M264" s="3"/>
      <c r="N264" s="3"/>
      <c r="O264" s="3"/>
      <c r="P264" s="3"/>
      <c r="Q264" s="3"/>
      <c r="R264" s="3"/>
      <c r="S264" s="3"/>
      <c r="T264" s="3"/>
      <c r="U264" s="3"/>
      <c r="X264" s="89">
        <f t="shared" si="144"/>
        <v>0</v>
      </c>
      <c r="Y264" s="55"/>
      <c r="Z264" s="89">
        <f t="shared" si="145"/>
        <v>0</v>
      </c>
      <c r="AB264" s="37"/>
      <c r="AC264" s="37"/>
      <c r="AD264" s="37"/>
      <c r="AE264" s="39"/>
      <c r="AF264" s="39"/>
      <c r="AG264" s="13">
        <f t="shared" si="128"/>
        <v>0</v>
      </c>
      <c r="AH264" s="13">
        <f t="shared" si="129"/>
        <v>0</v>
      </c>
      <c r="AI264" s="37"/>
      <c r="AJ264" s="37"/>
      <c r="AK264" s="37"/>
      <c r="AL264" s="39"/>
      <c r="AM264" s="39"/>
      <c r="AN264" s="13">
        <f t="shared" si="130"/>
        <v>0</v>
      </c>
      <c r="AO264" s="13">
        <f t="shared" si="131"/>
        <v>0</v>
      </c>
      <c r="AP264" s="79">
        <f t="shared" si="143"/>
        <v>74518</v>
      </c>
      <c r="AQ264" s="123"/>
      <c r="AR264" s="128"/>
      <c r="AS264" s="129"/>
      <c r="AT264" s="129"/>
    </row>
    <row r="265" spans="1:46" x14ac:dyDescent="0.25">
      <c r="A265" s="12">
        <v>44810</v>
      </c>
      <c r="B265" s="13">
        <f t="shared" si="132"/>
        <v>0</v>
      </c>
      <c r="C265" s="13">
        <f t="shared" si="133"/>
        <v>0</v>
      </c>
      <c r="D265" s="13">
        <f t="shared" si="134"/>
        <v>0</v>
      </c>
      <c r="E265" s="13">
        <f t="shared" si="135"/>
        <v>0</v>
      </c>
      <c r="F265" s="13">
        <f t="shared" si="136"/>
        <v>0</v>
      </c>
      <c r="G265" s="13">
        <f t="shared" si="137"/>
        <v>0</v>
      </c>
      <c r="H265" s="13">
        <f t="shared" si="138"/>
        <v>0</v>
      </c>
      <c r="I265" s="13">
        <f t="shared" si="139"/>
        <v>0</v>
      </c>
      <c r="J265" s="13">
        <f t="shared" si="140"/>
        <v>0</v>
      </c>
      <c r="K265" s="13">
        <f t="shared" si="141"/>
        <v>0</v>
      </c>
      <c r="L265" s="13">
        <f t="shared" si="142"/>
        <v>0</v>
      </c>
      <c r="M265" s="3"/>
      <c r="N265" s="3"/>
      <c r="O265" s="3"/>
      <c r="P265" s="3"/>
      <c r="Q265" s="3"/>
      <c r="R265" s="3"/>
      <c r="S265" s="3"/>
      <c r="T265" s="3"/>
      <c r="U265" s="3"/>
      <c r="X265" s="89">
        <f t="shared" si="144"/>
        <v>0</v>
      </c>
      <c r="Y265" s="55"/>
      <c r="Z265" s="89">
        <f t="shared" si="145"/>
        <v>0</v>
      </c>
      <c r="AB265" s="37"/>
      <c r="AC265" s="37"/>
      <c r="AD265" s="37"/>
      <c r="AE265" s="39"/>
      <c r="AF265" s="39"/>
      <c r="AG265" s="13">
        <f t="shared" si="128"/>
        <v>0</v>
      </c>
      <c r="AH265" s="13">
        <f t="shared" si="129"/>
        <v>0</v>
      </c>
      <c r="AI265" s="37"/>
      <c r="AJ265" s="37"/>
      <c r="AK265" s="37"/>
      <c r="AL265" s="39"/>
      <c r="AM265" s="39"/>
      <c r="AN265" s="13">
        <f t="shared" si="130"/>
        <v>0</v>
      </c>
      <c r="AO265" s="13">
        <f t="shared" si="131"/>
        <v>0</v>
      </c>
      <c r="AP265" s="79">
        <f t="shared" si="143"/>
        <v>74518</v>
      </c>
      <c r="AQ265" s="123"/>
      <c r="AR265" s="130"/>
      <c r="AS265" s="131"/>
      <c r="AT265" s="131"/>
    </row>
    <row r="266" spans="1:46" x14ac:dyDescent="0.25">
      <c r="A266" s="1">
        <v>44811</v>
      </c>
      <c r="B266" s="13">
        <f t="shared" si="132"/>
        <v>0</v>
      </c>
      <c r="C266" s="13">
        <f t="shared" si="133"/>
        <v>0</v>
      </c>
      <c r="D266" s="13">
        <f t="shared" si="134"/>
        <v>0</v>
      </c>
      <c r="E266" s="13">
        <f t="shared" si="135"/>
        <v>0</v>
      </c>
      <c r="F266" s="13">
        <f t="shared" si="136"/>
        <v>0</v>
      </c>
      <c r="G266" s="13">
        <f t="shared" si="137"/>
        <v>0</v>
      </c>
      <c r="H266" s="13">
        <f t="shared" si="138"/>
        <v>0</v>
      </c>
      <c r="I266" s="13">
        <f t="shared" si="139"/>
        <v>0</v>
      </c>
      <c r="J266" s="13">
        <f t="shared" si="140"/>
        <v>0</v>
      </c>
      <c r="K266" s="13">
        <f t="shared" si="141"/>
        <v>0</v>
      </c>
      <c r="L266" s="13">
        <f t="shared" si="142"/>
        <v>0</v>
      </c>
      <c r="M266" s="3"/>
      <c r="N266" s="3"/>
      <c r="O266" s="3"/>
      <c r="P266" s="3"/>
      <c r="Q266" s="3"/>
      <c r="R266" s="3"/>
      <c r="S266" s="3"/>
      <c r="T266" s="3"/>
      <c r="U266" s="3"/>
      <c r="X266" s="89">
        <f t="shared" si="144"/>
        <v>0</v>
      </c>
      <c r="Y266" s="55"/>
      <c r="Z266" s="89">
        <f t="shared" si="145"/>
        <v>0</v>
      </c>
      <c r="AB266" s="37"/>
      <c r="AC266" s="37"/>
      <c r="AD266" s="37"/>
      <c r="AE266" s="39"/>
      <c r="AF266" s="39"/>
      <c r="AG266" s="13">
        <f t="shared" si="128"/>
        <v>0</v>
      </c>
      <c r="AH266" s="13">
        <f t="shared" si="129"/>
        <v>0</v>
      </c>
      <c r="AI266" s="37"/>
      <c r="AJ266" s="37"/>
      <c r="AK266" s="37"/>
      <c r="AL266" s="39"/>
      <c r="AM266" s="39"/>
      <c r="AN266" s="13">
        <f t="shared" si="130"/>
        <v>0</v>
      </c>
      <c r="AO266" s="13">
        <f t="shared" si="131"/>
        <v>0</v>
      </c>
      <c r="AP266" s="79">
        <f t="shared" si="143"/>
        <v>74518</v>
      </c>
      <c r="AQ266" s="123"/>
      <c r="AR266" s="130"/>
      <c r="AS266" s="131"/>
      <c r="AT266" s="131"/>
    </row>
    <row r="267" spans="1:46" x14ac:dyDescent="0.25">
      <c r="A267" s="12">
        <v>44812</v>
      </c>
      <c r="B267" s="13">
        <f t="shared" si="132"/>
        <v>0</v>
      </c>
      <c r="C267" s="13">
        <f t="shared" si="133"/>
        <v>0</v>
      </c>
      <c r="D267" s="13">
        <f t="shared" si="134"/>
        <v>0</v>
      </c>
      <c r="E267" s="13">
        <f t="shared" si="135"/>
        <v>0</v>
      </c>
      <c r="F267" s="13">
        <f t="shared" si="136"/>
        <v>0</v>
      </c>
      <c r="G267" s="13">
        <f t="shared" si="137"/>
        <v>0</v>
      </c>
      <c r="H267" s="13">
        <f t="shared" si="138"/>
        <v>0</v>
      </c>
      <c r="I267" s="13">
        <f t="shared" si="139"/>
        <v>0</v>
      </c>
      <c r="J267" s="13">
        <f t="shared" si="140"/>
        <v>0</v>
      </c>
      <c r="K267" s="13">
        <f t="shared" si="141"/>
        <v>0</v>
      </c>
      <c r="L267" s="13">
        <f t="shared" si="142"/>
        <v>0</v>
      </c>
      <c r="M267" s="3"/>
      <c r="N267" s="3"/>
      <c r="O267" s="3"/>
      <c r="P267" s="3"/>
      <c r="Q267" s="3"/>
      <c r="R267" s="3"/>
      <c r="S267" s="3"/>
      <c r="T267" s="3"/>
      <c r="U267" s="3"/>
      <c r="X267" s="89">
        <f t="shared" si="144"/>
        <v>0</v>
      </c>
      <c r="Y267" s="55"/>
      <c r="Z267" s="89">
        <f t="shared" si="145"/>
        <v>0</v>
      </c>
      <c r="AB267" s="37"/>
      <c r="AC267" s="37"/>
      <c r="AD267" s="37"/>
      <c r="AE267" s="39"/>
      <c r="AF267" s="39"/>
      <c r="AG267" s="13">
        <f t="shared" si="128"/>
        <v>0</v>
      </c>
      <c r="AH267" s="13">
        <f t="shared" si="129"/>
        <v>0</v>
      </c>
      <c r="AI267" s="37"/>
      <c r="AJ267" s="37"/>
      <c r="AK267" s="37"/>
      <c r="AL267" s="39"/>
      <c r="AM267" s="39"/>
      <c r="AN267" s="13">
        <f t="shared" si="130"/>
        <v>0</v>
      </c>
      <c r="AO267" s="13">
        <f t="shared" si="131"/>
        <v>0</v>
      </c>
      <c r="AP267" s="79">
        <f t="shared" si="143"/>
        <v>74518</v>
      </c>
      <c r="AQ267" s="123"/>
      <c r="AR267" s="128"/>
      <c r="AS267" s="129"/>
      <c r="AT267" s="129"/>
    </row>
    <row r="268" spans="1:46" x14ac:dyDescent="0.25">
      <c r="A268" s="1">
        <v>44813</v>
      </c>
      <c r="B268" s="13">
        <f t="shared" si="132"/>
        <v>0</v>
      </c>
      <c r="C268" s="13">
        <f t="shared" si="133"/>
        <v>0</v>
      </c>
      <c r="D268" s="13">
        <f t="shared" si="134"/>
        <v>0</v>
      </c>
      <c r="E268" s="13">
        <f t="shared" si="135"/>
        <v>0</v>
      </c>
      <c r="F268" s="13">
        <f t="shared" si="136"/>
        <v>0</v>
      </c>
      <c r="G268" s="13">
        <f t="shared" si="137"/>
        <v>0</v>
      </c>
      <c r="H268" s="13">
        <f t="shared" si="138"/>
        <v>0</v>
      </c>
      <c r="I268" s="13">
        <f t="shared" si="139"/>
        <v>0</v>
      </c>
      <c r="J268" s="13">
        <f t="shared" si="140"/>
        <v>0</v>
      </c>
      <c r="K268" s="13">
        <f t="shared" si="141"/>
        <v>0</v>
      </c>
      <c r="L268" s="13">
        <f t="shared" si="142"/>
        <v>0</v>
      </c>
      <c r="M268" s="3"/>
      <c r="N268" s="3"/>
      <c r="O268" s="3"/>
      <c r="P268" s="3"/>
      <c r="Q268" s="3"/>
      <c r="R268" s="3"/>
      <c r="S268" s="3"/>
      <c r="T268" s="3"/>
      <c r="U268" s="3"/>
      <c r="X268" s="89">
        <f t="shared" si="144"/>
        <v>0</v>
      </c>
      <c r="Y268" s="55"/>
      <c r="Z268" s="89">
        <f t="shared" si="145"/>
        <v>0</v>
      </c>
      <c r="AB268" s="37"/>
      <c r="AC268" s="37"/>
      <c r="AD268" s="37"/>
      <c r="AE268" s="39"/>
      <c r="AF268" s="39"/>
      <c r="AG268" s="13">
        <f t="shared" si="128"/>
        <v>0</v>
      </c>
      <c r="AH268" s="13">
        <f t="shared" si="129"/>
        <v>0</v>
      </c>
      <c r="AI268" s="37"/>
      <c r="AJ268" s="37"/>
      <c r="AK268" s="37"/>
      <c r="AL268" s="39"/>
      <c r="AM268" s="39"/>
      <c r="AN268" s="13">
        <f t="shared" si="130"/>
        <v>0</v>
      </c>
      <c r="AO268" s="13">
        <f t="shared" si="131"/>
        <v>0</v>
      </c>
      <c r="AP268" s="79">
        <f t="shared" si="143"/>
        <v>74518</v>
      </c>
      <c r="AQ268" s="123"/>
      <c r="AR268" s="128"/>
      <c r="AS268" s="129"/>
      <c r="AT268" s="129"/>
    </row>
    <row r="269" spans="1:46" x14ac:dyDescent="0.25">
      <c r="A269" s="12">
        <v>44814</v>
      </c>
      <c r="B269" s="13">
        <f t="shared" si="132"/>
        <v>0</v>
      </c>
      <c r="C269" s="13">
        <f t="shared" si="133"/>
        <v>0</v>
      </c>
      <c r="D269" s="13">
        <f t="shared" si="134"/>
        <v>0</v>
      </c>
      <c r="E269" s="13">
        <f t="shared" si="135"/>
        <v>0</v>
      </c>
      <c r="F269" s="13">
        <f t="shared" si="136"/>
        <v>0</v>
      </c>
      <c r="G269" s="13">
        <f t="shared" si="137"/>
        <v>0</v>
      </c>
      <c r="H269" s="13">
        <f t="shared" si="138"/>
        <v>0</v>
      </c>
      <c r="I269" s="13">
        <f t="shared" si="139"/>
        <v>0</v>
      </c>
      <c r="J269" s="13">
        <f t="shared" si="140"/>
        <v>0</v>
      </c>
      <c r="K269" s="13">
        <f t="shared" si="141"/>
        <v>0</v>
      </c>
      <c r="L269" s="13">
        <f t="shared" si="142"/>
        <v>0</v>
      </c>
      <c r="M269" s="3"/>
      <c r="N269" s="3"/>
      <c r="O269" s="3"/>
      <c r="P269" s="3"/>
      <c r="Q269" s="3"/>
      <c r="R269" s="3"/>
      <c r="S269" s="3"/>
      <c r="T269" s="3"/>
      <c r="U269" s="3"/>
      <c r="X269" s="89">
        <f t="shared" si="144"/>
        <v>0</v>
      </c>
      <c r="Y269" s="55"/>
      <c r="Z269" s="89">
        <f t="shared" si="145"/>
        <v>0</v>
      </c>
      <c r="AB269" s="37"/>
      <c r="AC269" s="37"/>
      <c r="AD269" s="37"/>
      <c r="AE269" s="39"/>
      <c r="AF269" s="39"/>
      <c r="AG269" s="13">
        <f t="shared" si="128"/>
        <v>0</v>
      </c>
      <c r="AH269" s="13">
        <f t="shared" si="129"/>
        <v>0</v>
      </c>
      <c r="AI269" s="37"/>
      <c r="AJ269" s="37"/>
      <c r="AK269" s="37"/>
      <c r="AL269" s="39"/>
      <c r="AM269" s="39"/>
      <c r="AN269" s="13">
        <f t="shared" si="130"/>
        <v>0</v>
      </c>
      <c r="AO269" s="13">
        <f t="shared" si="131"/>
        <v>0</v>
      </c>
      <c r="AP269" s="79">
        <f t="shared" si="143"/>
        <v>74518</v>
      </c>
      <c r="AQ269" s="123"/>
      <c r="AR269" s="128"/>
      <c r="AS269" s="129"/>
      <c r="AT269" s="129"/>
    </row>
    <row r="270" spans="1:46" x14ac:dyDescent="0.25">
      <c r="A270" s="1">
        <v>44815</v>
      </c>
      <c r="B270" s="13">
        <f t="shared" si="132"/>
        <v>0</v>
      </c>
      <c r="C270" s="13">
        <f t="shared" si="133"/>
        <v>0</v>
      </c>
      <c r="D270" s="13">
        <f t="shared" si="134"/>
        <v>0</v>
      </c>
      <c r="E270" s="13">
        <f t="shared" si="135"/>
        <v>0</v>
      </c>
      <c r="F270" s="13">
        <f t="shared" si="136"/>
        <v>0</v>
      </c>
      <c r="G270" s="13">
        <f t="shared" si="137"/>
        <v>0</v>
      </c>
      <c r="H270" s="13">
        <f t="shared" si="138"/>
        <v>0</v>
      </c>
      <c r="I270" s="13">
        <f t="shared" si="139"/>
        <v>0</v>
      </c>
      <c r="J270" s="13">
        <f t="shared" si="140"/>
        <v>0</v>
      </c>
      <c r="K270" s="13">
        <f t="shared" si="141"/>
        <v>0</v>
      </c>
      <c r="L270" s="13">
        <f t="shared" si="142"/>
        <v>0</v>
      </c>
      <c r="M270" s="3"/>
      <c r="N270" s="3"/>
      <c r="O270" s="3"/>
      <c r="P270" s="3"/>
      <c r="Q270" s="3"/>
      <c r="R270" s="3"/>
      <c r="S270" s="3"/>
      <c r="T270" s="3"/>
      <c r="U270" s="3"/>
      <c r="X270" s="89">
        <f t="shared" si="144"/>
        <v>0</v>
      </c>
      <c r="Y270" s="55"/>
      <c r="Z270" s="89">
        <f t="shared" si="145"/>
        <v>0</v>
      </c>
      <c r="AB270" s="37"/>
      <c r="AC270" s="37"/>
      <c r="AD270" s="37"/>
      <c r="AE270" s="39"/>
      <c r="AF270" s="39"/>
      <c r="AG270" s="13">
        <f t="shared" si="128"/>
        <v>0</v>
      </c>
      <c r="AH270" s="13">
        <f t="shared" si="129"/>
        <v>0</v>
      </c>
      <c r="AI270" s="37"/>
      <c r="AJ270" s="37"/>
      <c r="AK270" s="37"/>
      <c r="AL270" s="39"/>
      <c r="AM270" s="39"/>
      <c r="AN270" s="13">
        <f t="shared" si="130"/>
        <v>0</v>
      </c>
      <c r="AO270" s="13">
        <f t="shared" si="131"/>
        <v>0</v>
      </c>
      <c r="AP270" s="79">
        <f t="shared" si="143"/>
        <v>74518</v>
      </c>
      <c r="AQ270" s="123"/>
      <c r="AR270" s="128"/>
      <c r="AS270" s="129"/>
      <c r="AT270" s="129"/>
    </row>
    <row r="271" spans="1:46" x14ac:dyDescent="0.25">
      <c r="A271" s="12">
        <v>44816</v>
      </c>
      <c r="B271" s="13">
        <f t="shared" si="132"/>
        <v>0</v>
      </c>
      <c r="C271" s="13">
        <f t="shared" si="133"/>
        <v>0</v>
      </c>
      <c r="D271" s="13">
        <f t="shared" si="134"/>
        <v>0</v>
      </c>
      <c r="E271" s="13">
        <f t="shared" si="135"/>
        <v>0</v>
      </c>
      <c r="F271" s="13">
        <f t="shared" si="136"/>
        <v>0</v>
      </c>
      <c r="G271" s="13">
        <f t="shared" si="137"/>
        <v>0</v>
      </c>
      <c r="H271" s="13">
        <f t="shared" si="138"/>
        <v>0</v>
      </c>
      <c r="I271" s="13">
        <f t="shared" si="139"/>
        <v>0</v>
      </c>
      <c r="J271" s="13">
        <f t="shared" si="140"/>
        <v>0</v>
      </c>
      <c r="K271" s="13">
        <f t="shared" si="141"/>
        <v>0</v>
      </c>
      <c r="L271" s="13">
        <f t="shared" si="142"/>
        <v>0</v>
      </c>
      <c r="M271" s="3"/>
      <c r="N271" s="3"/>
      <c r="O271" s="3"/>
      <c r="P271" s="3"/>
      <c r="Q271" s="3"/>
      <c r="R271" s="3"/>
      <c r="S271" s="3"/>
      <c r="T271" s="3"/>
      <c r="U271" s="3"/>
      <c r="X271" s="89">
        <f t="shared" si="144"/>
        <v>0</v>
      </c>
      <c r="Y271" s="55"/>
      <c r="Z271" s="89">
        <f t="shared" si="145"/>
        <v>0</v>
      </c>
      <c r="AB271" s="37"/>
      <c r="AC271" s="37"/>
      <c r="AD271" s="37"/>
      <c r="AE271" s="39"/>
      <c r="AF271" s="39"/>
      <c r="AG271" s="13">
        <f t="shared" si="128"/>
        <v>0</v>
      </c>
      <c r="AH271" s="13">
        <f t="shared" si="129"/>
        <v>0</v>
      </c>
      <c r="AI271" s="37"/>
      <c r="AJ271" s="37"/>
      <c r="AK271" s="37"/>
      <c r="AL271" s="39"/>
      <c r="AM271" s="39"/>
      <c r="AN271" s="13">
        <f t="shared" si="130"/>
        <v>0</v>
      </c>
      <c r="AO271" s="13">
        <f t="shared" si="131"/>
        <v>0</v>
      </c>
      <c r="AP271" s="79">
        <f t="shared" si="143"/>
        <v>74518</v>
      </c>
      <c r="AQ271" s="123"/>
      <c r="AR271" s="128"/>
      <c r="AS271" s="129"/>
      <c r="AT271" s="129"/>
    </row>
    <row r="272" spans="1:46" x14ac:dyDescent="0.25">
      <c r="A272" s="1">
        <v>44817</v>
      </c>
      <c r="B272" s="13">
        <f t="shared" si="132"/>
        <v>0</v>
      </c>
      <c r="C272" s="13">
        <f t="shared" si="133"/>
        <v>0</v>
      </c>
      <c r="D272" s="13">
        <f t="shared" si="134"/>
        <v>0</v>
      </c>
      <c r="E272" s="13">
        <f t="shared" si="135"/>
        <v>0</v>
      </c>
      <c r="F272" s="13">
        <f t="shared" si="136"/>
        <v>0</v>
      </c>
      <c r="G272" s="13">
        <f t="shared" si="137"/>
        <v>0</v>
      </c>
      <c r="H272" s="13">
        <f t="shared" si="138"/>
        <v>0</v>
      </c>
      <c r="I272" s="13">
        <f t="shared" si="139"/>
        <v>0</v>
      </c>
      <c r="J272" s="13">
        <f t="shared" si="140"/>
        <v>0</v>
      </c>
      <c r="K272" s="13">
        <f t="shared" si="141"/>
        <v>0</v>
      </c>
      <c r="L272" s="13">
        <f t="shared" si="142"/>
        <v>0</v>
      </c>
      <c r="M272" s="3"/>
      <c r="N272" s="3"/>
      <c r="O272" s="3"/>
      <c r="P272" s="3"/>
      <c r="Q272" s="3"/>
      <c r="R272" s="3"/>
      <c r="S272" s="3"/>
      <c r="T272" s="3"/>
      <c r="U272" s="3"/>
      <c r="X272" s="89">
        <f>F272-I272+W272</f>
        <v>0</v>
      </c>
      <c r="Y272" s="55"/>
      <c r="Z272" s="89">
        <f t="shared" si="145"/>
        <v>0</v>
      </c>
      <c r="AB272" s="37"/>
      <c r="AC272" s="37"/>
      <c r="AD272" s="37"/>
      <c r="AE272" s="39"/>
      <c r="AF272" s="39"/>
      <c r="AG272" s="13">
        <f t="shared" si="128"/>
        <v>0</v>
      </c>
      <c r="AH272" s="13">
        <f t="shared" si="129"/>
        <v>0</v>
      </c>
      <c r="AI272" s="37"/>
      <c r="AJ272" s="37"/>
      <c r="AK272" s="37"/>
      <c r="AL272" s="39"/>
      <c r="AM272" s="39"/>
      <c r="AN272" s="13">
        <f t="shared" si="130"/>
        <v>0</v>
      </c>
      <c r="AO272" s="13">
        <f t="shared" si="131"/>
        <v>0</v>
      </c>
      <c r="AP272" s="79">
        <f t="shared" si="143"/>
        <v>74518</v>
      </c>
      <c r="AQ272" s="123"/>
      <c r="AR272" s="130"/>
      <c r="AS272" s="131"/>
      <c r="AT272" s="131"/>
    </row>
    <row r="273" spans="1:46" x14ac:dyDescent="0.25">
      <c r="A273" s="12">
        <v>44818</v>
      </c>
      <c r="B273" s="13">
        <f t="shared" si="132"/>
        <v>0</v>
      </c>
      <c r="C273" s="13">
        <f t="shared" si="133"/>
        <v>0</v>
      </c>
      <c r="D273" s="13">
        <f t="shared" si="134"/>
        <v>0</v>
      </c>
      <c r="E273" s="13">
        <f t="shared" si="135"/>
        <v>0</v>
      </c>
      <c r="F273" s="13">
        <f t="shared" si="136"/>
        <v>0</v>
      </c>
      <c r="G273" s="13">
        <f t="shared" si="137"/>
        <v>0</v>
      </c>
      <c r="H273" s="13">
        <f t="shared" si="138"/>
        <v>0</v>
      </c>
      <c r="I273" s="13">
        <f t="shared" si="139"/>
        <v>0</v>
      </c>
      <c r="J273" s="13">
        <f t="shared" si="140"/>
        <v>0</v>
      </c>
      <c r="K273" s="13">
        <f t="shared" si="141"/>
        <v>0</v>
      </c>
      <c r="L273" s="13">
        <f t="shared" si="142"/>
        <v>0</v>
      </c>
      <c r="M273" s="3"/>
      <c r="N273" s="3"/>
      <c r="O273" s="3"/>
      <c r="P273" s="3"/>
      <c r="Q273" s="3"/>
      <c r="R273" s="3"/>
      <c r="S273" s="3"/>
      <c r="T273" s="3"/>
      <c r="U273" s="3"/>
      <c r="X273" s="89">
        <f t="shared" ref="X273:X336" si="146">F273-I273+W273</f>
        <v>0</v>
      </c>
      <c r="Y273" s="55"/>
      <c r="Z273" s="89">
        <f t="shared" si="145"/>
        <v>0</v>
      </c>
      <c r="AB273" s="37"/>
      <c r="AC273" s="37"/>
      <c r="AD273" s="37"/>
      <c r="AE273" s="39"/>
      <c r="AF273" s="39"/>
      <c r="AG273" s="13">
        <f t="shared" ref="AG273:AG336" si="147">AC273*$AZ$3/100</f>
        <v>0</v>
      </c>
      <c r="AH273" s="13">
        <f t="shared" ref="AH273:AH336" si="148">AD273*$AZ$4/100</f>
        <v>0</v>
      </c>
      <c r="AI273" s="37"/>
      <c r="AJ273" s="37"/>
      <c r="AK273" s="37"/>
      <c r="AL273" s="39"/>
      <c r="AM273" s="39"/>
      <c r="AN273" s="13">
        <f t="shared" ref="AN273:AN336" si="149">AJ273*$AZ$3/100</f>
        <v>0</v>
      </c>
      <c r="AO273" s="13">
        <f t="shared" ref="AO273:AO336" si="150">AK273*$AZ$4/100</f>
        <v>0</v>
      </c>
      <c r="AP273" s="79">
        <f t="shared" si="143"/>
        <v>74518</v>
      </c>
      <c r="AQ273" s="123"/>
      <c r="AR273" s="130"/>
      <c r="AS273" s="131"/>
      <c r="AT273" s="131"/>
    </row>
    <row r="274" spans="1:46" x14ac:dyDescent="0.25">
      <c r="A274" s="1">
        <v>44819</v>
      </c>
      <c r="B274" s="13">
        <f t="shared" si="132"/>
        <v>0</v>
      </c>
      <c r="C274" s="13">
        <f t="shared" si="133"/>
        <v>0</v>
      </c>
      <c r="D274" s="13">
        <f t="shared" si="134"/>
        <v>0</v>
      </c>
      <c r="E274" s="13">
        <f t="shared" si="135"/>
        <v>0</v>
      </c>
      <c r="F274" s="13">
        <f t="shared" si="136"/>
        <v>0</v>
      </c>
      <c r="G274" s="13">
        <f t="shared" si="137"/>
        <v>0</v>
      </c>
      <c r="H274" s="13">
        <f t="shared" si="138"/>
        <v>0</v>
      </c>
      <c r="I274" s="13">
        <f t="shared" si="139"/>
        <v>0</v>
      </c>
      <c r="J274" s="13">
        <f t="shared" si="140"/>
        <v>0</v>
      </c>
      <c r="K274" s="13">
        <f t="shared" si="141"/>
        <v>0</v>
      </c>
      <c r="L274" s="13">
        <f t="shared" si="142"/>
        <v>0</v>
      </c>
      <c r="M274" s="3"/>
      <c r="N274" s="3"/>
      <c r="O274" s="3"/>
      <c r="P274" s="3"/>
      <c r="Q274" s="3"/>
      <c r="R274" s="3"/>
      <c r="S274" s="3"/>
      <c r="T274" s="3"/>
      <c r="U274" s="3"/>
      <c r="X274" s="89">
        <f t="shared" si="146"/>
        <v>0</v>
      </c>
      <c r="Y274" s="55"/>
      <c r="Z274" s="89">
        <f t="shared" si="145"/>
        <v>0</v>
      </c>
      <c r="AB274" s="37"/>
      <c r="AC274" s="37"/>
      <c r="AD274" s="37"/>
      <c r="AE274" s="39"/>
      <c r="AF274" s="39"/>
      <c r="AG274" s="13">
        <f t="shared" si="147"/>
        <v>0</v>
      </c>
      <c r="AH274" s="13">
        <f t="shared" si="148"/>
        <v>0</v>
      </c>
      <c r="AI274" s="37"/>
      <c r="AJ274" s="37"/>
      <c r="AK274" s="37"/>
      <c r="AL274" s="39"/>
      <c r="AM274" s="39"/>
      <c r="AN274" s="13">
        <f t="shared" si="149"/>
        <v>0</v>
      </c>
      <c r="AO274" s="13">
        <f t="shared" si="150"/>
        <v>0</v>
      </c>
      <c r="AP274" s="79">
        <f t="shared" si="143"/>
        <v>74518</v>
      </c>
      <c r="AQ274" s="123"/>
      <c r="AR274" s="128"/>
      <c r="AS274" s="129"/>
      <c r="AT274" s="129"/>
    </row>
    <row r="275" spans="1:46" x14ac:dyDescent="0.25">
      <c r="A275" s="12">
        <v>44820</v>
      </c>
      <c r="B275" s="13">
        <f t="shared" ref="B275:B338" si="151">F275-I275</f>
        <v>0</v>
      </c>
      <c r="C275" s="13">
        <f t="shared" ref="C275:C338" si="152">L275+I275</f>
        <v>0</v>
      </c>
      <c r="D275" s="13">
        <f t="shared" ref="D275:D338" si="153">M275*$AZ$4/100000</f>
        <v>0</v>
      </c>
      <c r="E275" s="13">
        <f t="shared" ref="E275:E338" si="154">N275*$AZ$3/100000</f>
        <v>0</v>
      </c>
      <c r="F275" s="13">
        <f t="shared" ref="F275:F338" si="155">D275+E275</f>
        <v>0</v>
      </c>
      <c r="G275" s="13">
        <f t="shared" ref="G275:G338" si="156">P275*$BA$4/100000</f>
        <v>0</v>
      </c>
      <c r="H275" s="13">
        <f t="shared" ref="H275:H338" si="157">Q275*$BA$3/100000</f>
        <v>0</v>
      </c>
      <c r="I275" s="13">
        <f t="shared" ref="I275:I338" si="158">G275+H275</f>
        <v>0</v>
      </c>
      <c r="J275" s="13">
        <f t="shared" ref="J275:J338" si="159">S275*$AZ$4/100000</f>
        <v>0</v>
      </c>
      <c r="K275" s="13">
        <f t="shared" ref="K275:K338" si="160">T275*$AZ$3/100000</f>
        <v>0</v>
      </c>
      <c r="L275" s="13">
        <f t="shared" ref="L275:L338" si="161">J275+K275</f>
        <v>0</v>
      </c>
      <c r="M275" s="3"/>
      <c r="N275" s="3"/>
      <c r="O275" s="3"/>
      <c r="P275" s="3"/>
      <c r="Q275" s="3"/>
      <c r="R275" s="3"/>
      <c r="S275" s="3"/>
      <c r="T275" s="3"/>
      <c r="U275" s="3"/>
      <c r="X275" s="89">
        <f t="shared" si="146"/>
        <v>0</v>
      </c>
      <c r="Y275" s="55"/>
      <c r="Z275" s="89">
        <f t="shared" si="145"/>
        <v>0</v>
      </c>
      <c r="AB275" s="37"/>
      <c r="AC275" s="37"/>
      <c r="AD275" s="37"/>
      <c r="AE275" s="39"/>
      <c r="AF275" s="39"/>
      <c r="AG275" s="13">
        <f t="shared" si="147"/>
        <v>0</v>
      </c>
      <c r="AH275" s="13">
        <f t="shared" si="148"/>
        <v>0</v>
      </c>
      <c r="AI275" s="37"/>
      <c r="AJ275" s="37"/>
      <c r="AK275" s="37"/>
      <c r="AL275" s="39"/>
      <c r="AM275" s="39"/>
      <c r="AN275" s="13">
        <f t="shared" si="149"/>
        <v>0</v>
      </c>
      <c r="AO275" s="13">
        <f t="shared" si="150"/>
        <v>0</v>
      </c>
      <c r="AP275" s="79">
        <f t="shared" si="143"/>
        <v>74518</v>
      </c>
      <c r="AQ275" s="123"/>
      <c r="AR275" s="128"/>
      <c r="AS275" s="129"/>
      <c r="AT275" s="129"/>
    </row>
    <row r="276" spans="1:46" x14ac:dyDescent="0.25">
      <c r="A276" s="1">
        <v>44821</v>
      </c>
      <c r="B276" s="13">
        <f t="shared" si="151"/>
        <v>0</v>
      </c>
      <c r="C276" s="13">
        <f t="shared" si="152"/>
        <v>0</v>
      </c>
      <c r="D276" s="13">
        <f t="shared" si="153"/>
        <v>0</v>
      </c>
      <c r="E276" s="13">
        <f t="shared" si="154"/>
        <v>0</v>
      </c>
      <c r="F276" s="13">
        <f t="shared" si="155"/>
        <v>0</v>
      </c>
      <c r="G276" s="13">
        <f t="shared" si="156"/>
        <v>0</v>
      </c>
      <c r="H276" s="13">
        <f t="shared" si="157"/>
        <v>0</v>
      </c>
      <c r="I276" s="13">
        <f t="shared" si="158"/>
        <v>0</v>
      </c>
      <c r="J276" s="13">
        <f t="shared" si="159"/>
        <v>0</v>
      </c>
      <c r="K276" s="13">
        <f t="shared" si="160"/>
        <v>0</v>
      </c>
      <c r="L276" s="13">
        <f t="shared" si="161"/>
        <v>0</v>
      </c>
      <c r="M276" s="3"/>
      <c r="N276" s="3"/>
      <c r="O276" s="3"/>
      <c r="P276" s="3"/>
      <c r="Q276" s="3"/>
      <c r="R276" s="3"/>
      <c r="S276" s="3"/>
      <c r="T276" s="3"/>
      <c r="U276" s="3"/>
      <c r="X276" s="89">
        <f t="shared" si="146"/>
        <v>0</v>
      </c>
      <c r="Y276" s="55"/>
      <c r="Z276" s="89">
        <f t="shared" si="145"/>
        <v>0</v>
      </c>
      <c r="AB276" s="37"/>
      <c r="AC276" s="37"/>
      <c r="AD276" s="37"/>
      <c r="AE276" s="39"/>
      <c r="AF276" s="39"/>
      <c r="AG276" s="13">
        <f t="shared" si="147"/>
        <v>0</v>
      </c>
      <c r="AH276" s="13">
        <f t="shared" si="148"/>
        <v>0</v>
      </c>
      <c r="AI276" s="37"/>
      <c r="AJ276" s="37"/>
      <c r="AK276" s="37"/>
      <c r="AL276" s="39"/>
      <c r="AM276" s="39"/>
      <c r="AN276" s="13">
        <f t="shared" si="149"/>
        <v>0</v>
      </c>
      <c r="AO276" s="13">
        <f t="shared" si="150"/>
        <v>0</v>
      </c>
      <c r="AP276" s="79">
        <f t="shared" si="143"/>
        <v>74518</v>
      </c>
      <c r="AQ276" s="123"/>
      <c r="AR276" s="128"/>
      <c r="AS276" s="129"/>
      <c r="AT276" s="129"/>
    </row>
    <row r="277" spans="1:46" x14ac:dyDescent="0.25">
      <c r="A277" s="12">
        <v>44822</v>
      </c>
      <c r="B277" s="13">
        <f t="shared" si="151"/>
        <v>0</v>
      </c>
      <c r="C277" s="13">
        <f t="shared" si="152"/>
        <v>0</v>
      </c>
      <c r="D277" s="13">
        <f t="shared" si="153"/>
        <v>0</v>
      </c>
      <c r="E277" s="13">
        <f t="shared" si="154"/>
        <v>0</v>
      </c>
      <c r="F277" s="13">
        <f t="shared" si="155"/>
        <v>0</v>
      </c>
      <c r="G277" s="13">
        <f t="shared" si="156"/>
        <v>0</v>
      </c>
      <c r="H277" s="13">
        <f t="shared" si="157"/>
        <v>0</v>
      </c>
      <c r="I277" s="13">
        <f t="shared" si="158"/>
        <v>0</v>
      </c>
      <c r="J277" s="13">
        <f t="shared" si="159"/>
        <v>0</v>
      </c>
      <c r="K277" s="13">
        <f t="shared" si="160"/>
        <v>0</v>
      </c>
      <c r="L277" s="13">
        <f t="shared" si="161"/>
        <v>0</v>
      </c>
      <c r="M277" s="3"/>
      <c r="N277" s="3"/>
      <c r="O277" s="3"/>
      <c r="P277" s="3"/>
      <c r="Q277" s="3"/>
      <c r="R277" s="3"/>
      <c r="S277" s="3"/>
      <c r="T277" s="3"/>
      <c r="U277" s="3"/>
      <c r="X277" s="89">
        <f t="shared" si="146"/>
        <v>0</v>
      </c>
      <c r="Y277" s="55"/>
      <c r="Z277" s="89">
        <f t="shared" si="145"/>
        <v>0</v>
      </c>
      <c r="AB277" s="37"/>
      <c r="AC277" s="37"/>
      <c r="AD277" s="37"/>
      <c r="AE277" s="39"/>
      <c r="AF277" s="39"/>
      <c r="AG277" s="13">
        <f t="shared" si="147"/>
        <v>0</v>
      </c>
      <c r="AH277" s="13">
        <f t="shared" si="148"/>
        <v>0</v>
      </c>
      <c r="AI277" s="37"/>
      <c r="AJ277" s="37"/>
      <c r="AK277" s="37"/>
      <c r="AL277" s="39"/>
      <c r="AM277" s="39"/>
      <c r="AN277" s="13">
        <f t="shared" si="149"/>
        <v>0</v>
      </c>
      <c r="AO277" s="13">
        <f t="shared" si="150"/>
        <v>0</v>
      </c>
      <c r="AP277" s="79">
        <f t="shared" si="143"/>
        <v>74518</v>
      </c>
      <c r="AQ277" s="123"/>
      <c r="AR277" s="128"/>
      <c r="AS277" s="129"/>
      <c r="AT277" s="129"/>
    </row>
    <row r="278" spans="1:46" x14ac:dyDescent="0.25">
      <c r="A278" s="1">
        <v>44823</v>
      </c>
      <c r="B278" s="13">
        <f t="shared" si="151"/>
        <v>0</v>
      </c>
      <c r="C278" s="13">
        <f t="shared" si="152"/>
        <v>0</v>
      </c>
      <c r="D278" s="13">
        <f t="shared" si="153"/>
        <v>0</v>
      </c>
      <c r="E278" s="13">
        <f t="shared" si="154"/>
        <v>0</v>
      </c>
      <c r="F278" s="13">
        <f t="shared" si="155"/>
        <v>0</v>
      </c>
      <c r="G278" s="13">
        <f t="shared" si="156"/>
        <v>0</v>
      </c>
      <c r="H278" s="13">
        <f t="shared" si="157"/>
        <v>0</v>
      </c>
      <c r="I278" s="13">
        <f t="shared" si="158"/>
        <v>0</v>
      </c>
      <c r="J278" s="13">
        <f t="shared" si="159"/>
        <v>0</v>
      </c>
      <c r="K278" s="13">
        <f t="shared" si="160"/>
        <v>0</v>
      </c>
      <c r="L278" s="13">
        <f t="shared" si="161"/>
        <v>0</v>
      </c>
      <c r="M278" s="3"/>
      <c r="N278" s="3"/>
      <c r="O278" s="3"/>
      <c r="P278" s="3"/>
      <c r="Q278" s="3"/>
      <c r="R278" s="3"/>
      <c r="S278" s="3"/>
      <c r="T278" s="3"/>
      <c r="U278" s="3"/>
      <c r="X278" s="89">
        <f t="shared" si="146"/>
        <v>0</v>
      </c>
      <c r="Y278" s="55"/>
      <c r="Z278" s="89">
        <f t="shared" si="145"/>
        <v>0</v>
      </c>
      <c r="AB278" s="37"/>
      <c r="AC278" s="37"/>
      <c r="AD278" s="37"/>
      <c r="AE278" s="39"/>
      <c r="AF278" s="39"/>
      <c r="AG278" s="13">
        <f t="shared" si="147"/>
        <v>0</v>
      </c>
      <c r="AH278" s="13">
        <f t="shared" si="148"/>
        <v>0</v>
      </c>
      <c r="AI278" s="37"/>
      <c r="AJ278" s="37"/>
      <c r="AK278" s="37"/>
      <c r="AL278" s="39"/>
      <c r="AM278" s="39"/>
      <c r="AN278" s="13">
        <f t="shared" si="149"/>
        <v>0</v>
      </c>
      <c r="AO278" s="13">
        <f t="shared" si="150"/>
        <v>0</v>
      </c>
      <c r="AP278" s="79">
        <f t="shared" si="143"/>
        <v>74518</v>
      </c>
      <c r="AQ278" s="123"/>
      <c r="AR278" s="128"/>
      <c r="AS278" s="129"/>
      <c r="AT278" s="129"/>
    </row>
    <row r="279" spans="1:46" x14ac:dyDescent="0.25">
      <c r="A279" s="12">
        <v>44824</v>
      </c>
      <c r="B279" s="13">
        <f t="shared" si="151"/>
        <v>0</v>
      </c>
      <c r="C279" s="13">
        <f t="shared" si="152"/>
        <v>0</v>
      </c>
      <c r="D279" s="13">
        <f t="shared" si="153"/>
        <v>0</v>
      </c>
      <c r="E279" s="13">
        <f t="shared" si="154"/>
        <v>0</v>
      </c>
      <c r="F279" s="13">
        <f t="shared" si="155"/>
        <v>0</v>
      </c>
      <c r="G279" s="13">
        <f t="shared" si="156"/>
        <v>0</v>
      </c>
      <c r="H279" s="13">
        <f t="shared" si="157"/>
        <v>0</v>
      </c>
      <c r="I279" s="13">
        <f t="shared" si="158"/>
        <v>0</v>
      </c>
      <c r="J279" s="13">
        <f t="shared" si="159"/>
        <v>0</v>
      </c>
      <c r="K279" s="13">
        <f t="shared" si="160"/>
        <v>0</v>
      </c>
      <c r="L279" s="13">
        <f t="shared" si="161"/>
        <v>0</v>
      </c>
      <c r="M279" s="3"/>
      <c r="N279" s="3"/>
      <c r="O279" s="3"/>
      <c r="P279" s="3"/>
      <c r="Q279" s="3"/>
      <c r="R279" s="3"/>
      <c r="S279" s="3"/>
      <c r="T279" s="3"/>
      <c r="U279" s="3"/>
      <c r="X279" s="89">
        <f t="shared" si="146"/>
        <v>0</v>
      </c>
      <c r="Y279" s="55"/>
      <c r="Z279" s="89">
        <f t="shared" si="145"/>
        <v>0</v>
      </c>
      <c r="AB279" s="37"/>
      <c r="AC279" s="37"/>
      <c r="AD279" s="37"/>
      <c r="AE279" s="39"/>
      <c r="AF279" s="39"/>
      <c r="AG279" s="13">
        <f t="shared" si="147"/>
        <v>0</v>
      </c>
      <c r="AH279" s="13">
        <f t="shared" si="148"/>
        <v>0</v>
      </c>
      <c r="AI279" s="37"/>
      <c r="AJ279" s="37"/>
      <c r="AK279" s="37"/>
      <c r="AL279" s="39"/>
      <c r="AM279" s="39"/>
      <c r="AN279" s="13">
        <f t="shared" si="149"/>
        <v>0</v>
      </c>
      <c r="AO279" s="13">
        <f t="shared" si="150"/>
        <v>0</v>
      </c>
      <c r="AP279" s="79">
        <f t="shared" si="143"/>
        <v>74518</v>
      </c>
      <c r="AQ279" s="123"/>
      <c r="AR279" s="130"/>
      <c r="AS279" s="131"/>
      <c r="AT279" s="131"/>
    </row>
    <row r="280" spans="1:46" x14ac:dyDescent="0.25">
      <c r="A280" s="1">
        <v>44825</v>
      </c>
      <c r="B280" s="13">
        <f t="shared" si="151"/>
        <v>0</v>
      </c>
      <c r="C280" s="13">
        <f t="shared" si="152"/>
        <v>0</v>
      </c>
      <c r="D280" s="13">
        <f t="shared" si="153"/>
        <v>0</v>
      </c>
      <c r="E280" s="13">
        <f t="shared" si="154"/>
        <v>0</v>
      </c>
      <c r="F280" s="13">
        <f t="shared" si="155"/>
        <v>0</v>
      </c>
      <c r="G280" s="13">
        <f t="shared" si="156"/>
        <v>0</v>
      </c>
      <c r="H280" s="13">
        <f t="shared" si="157"/>
        <v>0</v>
      </c>
      <c r="I280" s="13">
        <f t="shared" si="158"/>
        <v>0</v>
      </c>
      <c r="J280" s="13">
        <f t="shared" si="159"/>
        <v>0</v>
      </c>
      <c r="K280" s="13">
        <f t="shared" si="160"/>
        <v>0</v>
      </c>
      <c r="L280" s="13">
        <f t="shared" si="161"/>
        <v>0</v>
      </c>
      <c r="M280" s="3"/>
      <c r="N280" s="3"/>
      <c r="O280" s="3"/>
      <c r="P280" s="3"/>
      <c r="Q280" s="3"/>
      <c r="R280" s="3"/>
      <c r="S280" s="3"/>
      <c r="T280" s="3"/>
      <c r="U280" s="3"/>
      <c r="X280" s="89">
        <f t="shared" si="146"/>
        <v>0</v>
      </c>
      <c r="Y280" s="55"/>
      <c r="Z280" s="89">
        <f t="shared" si="145"/>
        <v>0</v>
      </c>
      <c r="AB280" s="37"/>
      <c r="AC280" s="37"/>
      <c r="AD280" s="37"/>
      <c r="AE280" s="39"/>
      <c r="AF280" s="39"/>
      <c r="AG280" s="13">
        <f t="shared" si="147"/>
        <v>0</v>
      </c>
      <c r="AH280" s="13">
        <f t="shared" si="148"/>
        <v>0</v>
      </c>
      <c r="AI280" s="37"/>
      <c r="AJ280" s="37"/>
      <c r="AK280" s="37"/>
      <c r="AL280" s="39"/>
      <c r="AM280" s="39"/>
      <c r="AN280" s="13">
        <f t="shared" si="149"/>
        <v>0</v>
      </c>
      <c r="AO280" s="13">
        <f t="shared" si="150"/>
        <v>0</v>
      </c>
      <c r="AP280" s="79">
        <f t="shared" si="143"/>
        <v>74518</v>
      </c>
      <c r="AQ280" s="123"/>
      <c r="AR280" s="130"/>
      <c r="AS280" s="131"/>
      <c r="AT280" s="131"/>
    </row>
    <row r="281" spans="1:46" x14ac:dyDescent="0.25">
      <c r="A281" s="12">
        <v>44826</v>
      </c>
      <c r="B281" s="13">
        <f t="shared" si="151"/>
        <v>0</v>
      </c>
      <c r="C281" s="13">
        <f t="shared" si="152"/>
        <v>0</v>
      </c>
      <c r="D281" s="13">
        <f t="shared" si="153"/>
        <v>0</v>
      </c>
      <c r="E281" s="13">
        <f t="shared" si="154"/>
        <v>0</v>
      </c>
      <c r="F281" s="13">
        <f t="shared" si="155"/>
        <v>0</v>
      </c>
      <c r="G281" s="13">
        <f t="shared" si="156"/>
        <v>0</v>
      </c>
      <c r="H281" s="13">
        <f t="shared" si="157"/>
        <v>0</v>
      </c>
      <c r="I281" s="13">
        <f t="shared" si="158"/>
        <v>0</v>
      </c>
      <c r="J281" s="13">
        <f t="shared" si="159"/>
        <v>0</v>
      </c>
      <c r="K281" s="13">
        <f t="shared" si="160"/>
        <v>0</v>
      </c>
      <c r="L281" s="13">
        <f t="shared" si="161"/>
        <v>0</v>
      </c>
      <c r="M281" s="3"/>
      <c r="N281" s="3"/>
      <c r="O281" s="3"/>
      <c r="P281" s="3"/>
      <c r="Q281" s="3"/>
      <c r="R281" s="3"/>
      <c r="S281" s="3"/>
      <c r="T281" s="3"/>
      <c r="U281" s="3"/>
      <c r="X281" s="89">
        <f t="shared" si="146"/>
        <v>0</v>
      </c>
      <c r="Y281" s="55"/>
      <c r="Z281" s="89">
        <f t="shared" si="145"/>
        <v>0</v>
      </c>
      <c r="AB281" s="37"/>
      <c r="AC281" s="37"/>
      <c r="AD281" s="37"/>
      <c r="AE281" s="39"/>
      <c r="AF281" s="39"/>
      <c r="AG281" s="13">
        <f t="shared" si="147"/>
        <v>0</v>
      </c>
      <c r="AH281" s="13">
        <f t="shared" si="148"/>
        <v>0</v>
      </c>
      <c r="AI281" s="37"/>
      <c r="AJ281" s="37"/>
      <c r="AK281" s="37"/>
      <c r="AL281" s="39"/>
      <c r="AM281" s="39"/>
      <c r="AN281" s="13">
        <f t="shared" si="149"/>
        <v>0</v>
      </c>
      <c r="AO281" s="13">
        <f t="shared" si="150"/>
        <v>0</v>
      </c>
      <c r="AP281" s="79">
        <f t="shared" si="143"/>
        <v>74518</v>
      </c>
      <c r="AQ281" s="123"/>
      <c r="AR281" s="128"/>
      <c r="AS281" s="129"/>
      <c r="AT281" s="129"/>
    </row>
    <row r="282" spans="1:46" x14ac:dyDescent="0.25">
      <c r="A282" s="1">
        <v>44827</v>
      </c>
      <c r="B282" s="13">
        <f t="shared" si="151"/>
        <v>0</v>
      </c>
      <c r="C282" s="13">
        <f t="shared" si="152"/>
        <v>0</v>
      </c>
      <c r="D282" s="13">
        <f t="shared" si="153"/>
        <v>0</v>
      </c>
      <c r="E282" s="13">
        <f t="shared" si="154"/>
        <v>0</v>
      </c>
      <c r="F282" s="13">
        <f t="shared" si="155"/>
        <v>0</v>
      </c>
      <c r="G282" s="13">
        <f t="shared" si="156"/>
        <v>0</v>
      </c>
      <c r="H282" s="13">
        <f t="shared" si="157"/>
        <v>0</v>
      </c>
      <c r="I282" s="13">
        <f t="shared" si="158"/>
        <v>0</v>
      </c>
      <c r="J282" s="13">
        <f t="shared" si="159"/>
        <v>0</v>
      </c>
      <c r="K282" s="13">
        <f t="shared" si="160"/>
        <v>0</v>
      </c>
      <c r="L282" s="13">
        <f t="shared" si="161"/>
        <v>0</v>
      </c>
      <c r="M282" s="3"/>
      <c r="N282" s="3"/>
      <c r="O282" s="3"/>
      <c r="P282" s="3"/>
      <c r="Q282" s="3"/>
      <c r="R282" s="3"/>
      <c r="S282" s="3"/>
      <c r="T282" s="3"/>
      <c r="U282" s="3"/>
      <c r="X282" s="89">
        <f t="shared" si="146"/>
        <v>0</v>
      </c>
      <c r="Y282" s="55"/>
      <c r="Z282" s="89">
        <f t="shared" si="145"/>
        <v>0</v>
      </c>
      <c r="AB282" s="37"/>
      <c r="AC282" s="37"/>
      <c r="AD282" s="37"/>
      <c r="AE282" s="39"/>
      <c r="AF282" s="39"/>
      <c r="AG282" s="13">
        <f t="shared" si="147"/>
        <v>0</v>
      </c>
      <c r="AH282" s="13">
        <f t="shared" si="148"/>
        <v>0</v>
      </c>
      <c r="AI282" s="37"/>
      <c r="AJ282" s="37"/>
      <c r="AK282" s="37"/>
      <c r="AL282" s="39"/>
      <c r="AM282" s="39"/>
      <c r="AN282" s="13">
        <f t="shared" si="149"/>
        <v>0</v>
      </c>
      <c r="AO282" s="13">
        <f t="shared" si="150"/>
        <v>0</v>
      </c>
      <c r="AP282" s="79">
        <f t="shared" si="143"/>
        <v>74518</v>
      </c>
      <c r="AQ282" s="123"/>
      <c r="AR282" s="128"/>
      <c r="AS282" s="129"/>
      <c r="AT282" s="129"/>
    </row>
    <row r="283" spans="1:46" x14ac:dyDescent="0.25">
      <c r="A283" s="12">
        <v>44828</v>
      </c>
      <c r="B283" s="13">
        <f t="shared" si="151"/>
        <v>0</v>
      </c>
      <c r="C283" s="13">
        <f t="shared" si="152"/>
        <v>0</v>
      </c>
      <c r="D283" s="13">
        <f t="shared" si="153"/>
        <v>0</v>
      </c>
      <c r="E283" s="13">
        <f t="shared" si="154"/>
        <v>0</v>
      </c>
      <c r="F283" s="13">
        <f t="shared" si="155"/>
        <v>0</v>
      </c>
      <c r="G283" s="13">
        <f t="shared" si="156"/>
        <v>0</v>
      </c>
      <c r="H283" s="13">
        <f t="shared" si="157"/>
        <v>0</v>
      </c>
      <c r="I283" s="13">
        <f t="shared" si="158"/>
        <v>0</v>
      </c>
      <c r="J283" s="13">
        <f t="shared" si="159"/>
        <v>0</v>
      </c>
      <c r="K283" s="13">
        <f t="shared" si="160"/>
        <v>0</v>
      </c>
      <c r="L283" s="13">
        <f t="shared" si="161"/>
        <v>0</v>
      </c>
      <c r="M283" s="3"/>
      <c r="N283" s="3"/>
      <c r="O283" s="3"/>
      <c r="P283" s="3"/>
      <c r="Q283" s="3"/>
      <c r="R283" s="3"/>
      <c r="S283" s="3"/>
      <c r="T283" s="3"/>
      <c r="U283" s="3"/>
      <c r="X283" s="89">
        <f t="shared" si="146"/>
        <v>0</v>
      </c>
      <c r="Y283" s="55"/>
      <c r="Z283" s="89">
        <f t="shared" si="145"/>
        <v>0</v>
      </c>
      <c r="AB283" s="37"/>
      <c r="AC283" s="37"/>
      <c r="AD283" s="37"/>
      <c r="AE283" s="39"/>
      <c r="AF283" s="39"/>
      <c r="AG283" s="13">
        <f t="shared" si="147"/>
        <v>0</v>
      </c>
      <c r="AH283" s="13">
        <f t="shared" si="148"/>
        <v>0</v>
      </c>
      <c r="AI283" s="37"/>
      <c r="AJ283" s="37"/>
      <c r="AK283" s="37"/>
      <c r="AL283" s="39"/>
      <c r="AM283" s="39"/>
      <c r="AN283" s="13">
        <f t="shared" si="149"/>
        <v>0</v>
      </c>
      <c r="AO283" s="13">
        <f t="shared" si="150"/>
        <v>0</v>
      </c>
      <c r="AP283" s="79">
        <f t="shared" si="143"/>
        <v>74518</v>
      </c>
      <c r="AQ283" s="123"/>
      <c r="AR283" s="128"/>
      <c r="AS283" s="129"/>
      <c r="AT283" s="129"/>
    </row>
    <row r="284" spans="1:46" x14ac:dyDescent="0.25">
      <c r="A284" s="1">
        <v>44829</v>
      </c>
      <c r="B284" s="13">
        <f t="shared" si="151"/>
        <v>0</v>
      </c>
      <c r="C284" s="13">
        <f t="shared" si="152"/>
        <v>0</v>
      </c>
      <c r="D284" s="13">
        <f t="shared" si="153"/>
        <v>0</v>
      </c>
      <c r="E284" s="13">
        <f t="shared" si="154"/>
        <v>0</v>
      </c>
      <c r="F284" s="13">
        <f t="shared" si="155"/>
        <v>0</v>
      </c>
      <c r="G284" s="13">
        <f t="shared" si="156"/>
        <v>0</v>
      </c>
      <c r="H284" s="13">
        <f t="shared" si="157"/>
        <v>0</v>
      </c>
      <c r="I284" s="13">
        <f t="shared" si="158"/>
        <v>0</v>
      </c>
      <c r="J284" s="13">
        <f t="shared" si="159"/>
        <v>0</v>
      </c>
      <c r="K284" s="13">
        <f t="shared" si="160"/>
        <v>0</v>
      </c>
      <c r="L284" s="13">
        <f t="shared" si="161"/>
        <v>0</v>
      </c>
      <c r="M284" s="3"/>
      <c r="N284" s="3"/>
      <c r="O284" s="3"/>
      <c r="P284" s="3"/>
      <c r="Q284" s="3"/>
      <c r="R284" s="3"/>
      <c r="S284" s="3"/>
      <c r="T284" s="3"/>
      <c r="U284" s="3"/>
      <c r="X284" s="89">
        <f t="shared" si="146"/>
        <v>0</v>
      </c>
      <c r="Y284" s="55"/>
      <c r="Z284" s="89">
        <f t="shared" si="145"/>
        <v>0</v>
      </c>
      <c r="AB284" s="37"/>
      <c r="AC284" s="37"/>
      <c r="AD284" s="37"/>
      <c r="AE284" s="39"/>
      <c r="AF284" s="39"/>
      <c r="AG284" s="13">
        <f t="shared" si="147"/>
        <v>0</v>
      </c>
      <c r="AH284" s="13">
        <f t="shared" si="148"/>
        <v>0</v>
      </c>
      <c r="AI284" s="37"/>
      <c r="AJ284" s="37"/>
      <c r="AK284" s="37"/>
      <c r="AL284" s="39"/>
      <c r="AM284" s="39"/>
      <c r="AN284" s="13">
        <f t="shared" si="149"/>
        <v>0</v>
      </c>
      <c r="AO284" s="13">
        <f t="shared" si="150"/>
        <v>0</v>
      </c>
      <c r="AP284" s="79">
        <f t="shared" si="143"/>
        <v>74518</v>
      </c>
      <c r="AQ284" s="123"/>
      <c r="AR284" s="130"/>
      <c r="AS284" s="131"/>
      <c r="AT284" s="131"/>
    </row>
    <row r="285" spans="1:46" x14ac:dyDescent="0.25">
      <c r="A285" s="12">
        <v>44830</v>
      </c>
      <c r="B285" s="13">
        <f t="shared" si="151"/>
        <v>0</v>
      </c>
      <c r="C285" s="13">
        <f t="shared" si="152"/>
        <v>0</v>
      </c>
      <c r="D285" s="13">
        <f t="shared" si="153"/>
        <v>0</v>
      </c>
      <c r="E285" s="13">
        <f t="shared" si="154"/>
        <v>0</v>
      </c>
      <c r="F285" s="13">
        <f t="shared" si="155"/>
        <v>0</v>
      </c>
      <c r="G285" s="13">
        <f t="shared" si="156"/>
        <v>0</v>
      </c>
      <c r="H285" s="13">
        <f t="shared" si="157"/>
        <v>0</v>
      </c>
      <c r="I285" s="13">
        <f t="shared" si="158"/>
        <v>0</v>
      </c>
      <c r="J285" s="13">
        <f t="shared" si="159"/>
        <v>0</v>
      </c>
      <c r="K285" s="13">
        <f t="shared" si="160"/>
        <v>0</v>
      </c>
      <c r="L285" s="13">
        <f t="shared" si="161"/>
        <v>0</v>
      </c>
      <c r="M285" s="3"/>
      <c r="N285" s="3"/>
      <c r="O285" s="3"/>
      <c r="P285" s="3"/>
      <c r="Q285" s="3"/>
      <c r="R285" s="3"/>
      <c r="S285" s="3"/>
      <c r="T285" s="3"/>
      <c r="U285" s="3"/>
      <c r="X285" s="89">
        <f t="shared" si="146"/>
        <v>0</v>
      </c>
      <c r="Y285" s="55"/>
      <c r="Z285" s="89">
        <f t="shared" si="145"/>
        <v>0</v>
      </c>
      <c r="AB285" s="37"/>
      <c r="AC285" s="37"/>
      <c r="AD285" s="37"/>
      <c r="AE285" s="39"/>
      <c r="AF285" s="39"/>
      <c r="AG285" s="13">
        <f t="shared" si="147"/>
        <v>0</v>
      </c>
      <c r="AH285" s="13">
        <f t="shared" si="148"/>
        <v>0</v>
      </c>
      <c r="AI285" s="37"/>
      <c r="AJ285" s="37"/>
      <c r="AK285" s="37"/>
      <c r="AL285" s="39"/>
      <c r="AM285" s="39"/>
      <c r="AN285" s="13">
        <f t="shared" si="149"/>
        <v>0</v>
      </c>
      <c r="AO285" s="13">
        <f t="shared" si="150"/>
        <v>0</v>
      </c>
      <c r="AP285" s="79">
        <f t="shared" si="143"/>
        <v>74518</v>
      </c>
      <c r="AQ285" s="123"/>
      <c r="AR285" s="130"/>
      <c r="AS285" s="131"/>
      <c r="AT285" s="131"/>
    </row>
    <row r="286" spans="1:46" x14ac:dyDescent="0.25">
      <c r="A286" s="1">
        <v>44831</v>
      </c>
      <c r="B286" s="13">
        <f t="shared" si="151"/>
        <v>0</v>
      </c>
      <c r="C286" s="13">
        <f t="shared" si="152"/>
        <v>0</v>
      </c>
      <c r="D286" s="13">
        <f t="shared" si="153"/>
        <v>0</v>
      </c>
      <c r="E286" s="13">
        <f t="shared" si="154"/>
        <v>0</v>
      </c>
      <c r="F286" s="13">
        <f t="shared" si="155"/>
        <v>0</v>
      </c>
      <c r="G286" s="13">
        <f t="shared" si="156"/>
        <v>0</v>
      </c>
      <c r="H286" s="13">
        <f t="shared" si="157"/>
        <v>0</v>
      </c>
      <c r="I286" s="13">
        <f t="shared" si="158"/>
        <v>0</v>
      </c>
      <c r="J286" s="13">
        <f t="shared" si="159"/>
        <v>0</v>
      </c>
      <c r="K286" s="13">
        <f t="shared" si="160"/>
        <v>0</v>
      </c>
      <c r="L286" s="13">
        <f t="shared" si="161"/>
        <v>0</v>
      </c>
      <c r="M286" s="3"/>
      <c r="N286" s="3"/>
      <c r="O286" s="3"/>
      <c r="P286" s="3"/>
      <c r="Q286" s="3"/>
      <c r="R286" s="3"/>
      <c r="S286" s="3"/>
      <c r="T286" s="3"/>
      <c r="U286" s="3"/>
      <c r="X286" s="89">
        <f t="shared" si="146"/>
        <v>0</v>
      </c>
      <c r="Y286" s="55"/>
      <c r="Z286" s="89">
        <f t="shared" si="145"/>
        <v>0</v>
      </c>
      <c r="AB286" s="37"/>
      <c r="AC286" s="37"/>
      <c r="AD286" s="37"/>
      <c r="AE286" s="39"/>
      <c r="AF286" s="39"/>
      <c r="AG286" s="13">
        <f t="shared" si="147"/>
        <v>0</v>
      </c>
      <c r="AH286" s="13">
        <f t="shared" si="148"/>
        <v>0</v>
      </c>
      <c r="AI286" s="37"/>
      <c r="AJ286" s="37"/>
      <c r="AK286" s="37"/>
      <c r="AL286" s="39"/>
      <c r="AM286" s="39"/>
      <c r="AN286" s="13">
        <f t="shared" si="149"/>
        <v>0</v>
      </c>
      <c r="AO286" s="13">
        <f t="shared" si="150"/>
        <v>0</v>
      </c>
      <c r="AP286" s="79">
        <f t="shared" si="143"/>
        <v>74518</v>
      </c>
      <c r="AQ286" s="123"/>
      <c r="AR286" s="128"/>
      <c r="AS286" s="129"/>
      <c r="AT286" s="129"/>
    </row>
    <row r="287" spans="1:46" x14ac:dyDescent="0.25">
      <c r="A287" s="12">
        <v>44832</v>
      </c>
      <c r="B287" s="13">
        <f t="shared" si="151"/>
        <v>0</v>
      </c>
      <c r="C287" s="13">
        <f t="shared" si="152"/>
        <v>0</v>
      </c>
      <c r="D287" s="13">
        <f t="shared" si="153"/>
        <v>0</v>
      </c>
      <c r="E287" s="13">
        <f t="shared" si="154"/>
        <v>0</v>
      </c>
      <c r="F287" s="13">
        <f t="shared" si="155"/>
        <v>0</v>
      </c>
      <c r="G287" s="13">
        <f t="shared" si="156"/>
        <v>0</v>
      </c>
      <c r="H287" s="13">
        <f t="shared" si="157"/>
        <v>0</v>
      </c>
      <c r="I287" s="13">
        <f t="shared" si="158"/>
        <v>0</v>
      </c>
      <c r="J287" s="13">
        <f t="shared" si="159"/>
        <v>0</v>
      </c>
      <c r="K287" s="13">
        <f t="shared" si="160"/>
        <v>0</v>
      </c>
      <c r="L287" s="13">
        <f t="shared" si="161"/>
        <v>0</v>
      </c>
      <c r="M287" s="3"/>
      <c r="N287" s="3"/>
      <c r="O287" s="3"/>
      <c r="P287" s="3"/>
      <c r="Q287" s="3"/>
      <c r="R287" s="3"/>
      <c r="S287" s="3"/>
      <c r="T287" s="3"/>
      <c r="U287" s="3"/>
      <c r="X287" s="89">
        <f t="shared" si="146"/>
        <v>0</v>
      </c>
      <c r="Y287" s="55"/>
      <c r="Z287" s="89">
        <f t="shared" si="145"/>
        <v>0</v>
      </c>
      <c r="AB287" s="37"/>
      <c r="AC287" s="37"/>
      <c r="AD287" s="37"/>
      <c r="AE287" s="39"/>
      <c r="AF287" s="39"/>
      <c r="AG287" s="13">
        <f t="shared" si="147"/>
        <v>0</v>
      </c>
      <c r="AH287" s="13">
        <f t="shared" si="148"/>
        <v>0</v>
      </c>
      <c r="AI287" s="37"/>
      <c r="AJ287" s="37"/>
      <c r="AK287" s="37"/>
      <c r="AL287" s="39"/>
      <c r="AM287" s="39"/>
      <c r="AN287" s="13">
        <f t="shared" si="149"/>
        <v>0</v>
      </c>
      <c r="AO287" s="13">
        <f t="shared" si="150"/>
        <v>0</v>
      </c>
      <c r="AP287" s="79">
        <f t="shared" si="143"/>
        <v>74518</v>
      </c>
      <c r="AQ287" s="123"/>
      <c r="AR287" s="128"/>
      <c r="AS287" s="129"/>
      <c r="AT287" s="129"/>
    </row>
    <row r="288" spans="1:46" x14ac:dyDescent="0.25">
      <c r="A288" s="1">
        <v>44833</v>
      </c>
      <c r="B288" s="13">
        <f t="shared" si="151"/>
        <v>0</v>
      </c>
      <c r="C288" s="13">
        <f t="shared" si="152"/>
        <v>0</v>
      </c>
      <c r="D288" s="13">
        <f t="shared" si="153"/>
        <v>0</v>
      </c>
      <c r="E288" s="13">
        <f t="shared" si="154"/>
        <v>0</v>
      </c>
      <c r="F288" s="13">
        <f t="shared" si="155"/>
        <v>0</v>
      </c>
      <c r="G288" s="13">
        <f t="shared" si="156"/>
        <v>0</v>
      </c>
      <c r="H288" s="13">
        <f t="shared" si="157"/>
        <v>0</v>
      </c>
      <c r="I288" s="13">
        <f t="shared" si="158"/>
        <v>0</v>
      </c>
      <c r="J288" s="13">
        <f t="shared" si="159"/>
        <v>0</v>
      </c>
      <c r="K288" s="13">
        <f t="shared" si="160"/>
        <v>0</v>
      </c>
      <c r="L288" s="13">
        <f t="shared" si="161"/>
        <v>0</v>
      </c>
      <c r="M288" s="3"/>
      <c r="N288" s="3"/>
      <c r="O288" s="3"/>
      <c r="P288" s="3"/>
      <c r="Q288" s="3"/>
      <c r="R288" s="3"/>
      <c r="S288" s="3"/>
      <c r="T288" s="3"/>
      <c r="U288" s="3"/>
      <c r="X288" s="89">
        <f t="shared" si="146"/>
        <v>0</v>
      </c>
      <c r="Y288" s="55"/>
      <c r="Z288" s="89">
        <f t="shared" si="145"/>
        <v>0</v>
      </c>
      <c r="AB288" s="37"/>
      <c r="AC288" s="37"/>
      <c r="AD288" s="37"/>
      <c r="AE288" s="39"/>
      <c r="AF288" s="39"/>
      <c r="AG288" s="13">
        <f t="shared" si="147"/>
        <v>0</v>
      </c>
      <c r="AH288" s="13">
        <f t="shared" si="148"/>
        <v>0</v>
      </c>
      <c r="AI288" s="37"/>
      <c r="AJ288" s="37"/>
      <c r="AK288" s="37"/>
      <c r="AL288" s="39"/>
      <c r="AM288" s="39"/>
      <c r="AN288" s="13">
        <f t="shared" si="149"/>
        <v>0</v>
      </c>
      <c r="AO288" s="13">
        <f t="shared" si="150"/>
        <v>0</v>
      </c>
      <c r="AP288" s="79">
        <f t="shared" si="143"/>
        <v>74518</v>
      </c>
      <c r="AQ288" s="123"/>
      <c r="AR288" s="128"/>
      <c r="AS288" s="129"/>
      <c r="AT288" s="129"/>
    </row>
    <row r="289" spans="1:46" ht="15.75" thickBot="1" x14ac:dyDescent="0.3">
      <c r="A289" s="10">
        <v>44834</v>
      </c>
      <c r="B289" s="25">
        <f t="shared" si="151"/>
        <v>0</v>
      </c>
      <c r="C289" s="25">
        <f t="shared" si="152"/>
        <v>0</v>
      </c>
      <c r="D289" s="25">
        <f t="shared" si="153"/>
        <v>0</v>
      </c>
      <c r="E289" s="25">
        <f t="shared" si="154"/>
        <v>0</v>
      </c>
      <c r="F289" s="25">
        <f t="shared" si="155"/>
        <v>0</v>
      </c>
      <c r="G289" s="25">
        <f t="shared" si="156"/>
        <v>0</v>
      </c>
      <c r="H289" s="25">
        <f t="shared" si="157"/>
        <v>0</v>
      </c>
      <c r="I289" s="25">
        <f t="shared" si="158"/>
        <v>0</v>
      </c>
      <c r="J289" s="25">
        <f t="shared" si="159"/>
        <v>0</v>
      </c>
      <c r="K289" s="25">
        <f t="shared" si="160"/>
        <v>0</v>
      </c>
      <c r="L289" s="25">
        <f t="shared" si="161"/>
        <v>0</v>
      </c>
      <c r="M289" s="11"/>
      <c r="N289" s="11"/>
      <c r="O289" s="11"/>
      <c r="P289" s="11"/>
      <c r="Q289" s="11"/>
      <c r="R289" s="11"/>
      <c r="S289" s="11"/>
      <c r="T289" s="11"/>
      <c r="U289" s="11"/>
      <c r="V289" s="4"/>
      <c r="W289" s="4"/>
      <c r="X289" s="87">
        <f t="shared" si="146"/>
        <v>0</v>
      </c>
      <c r="Y289" s="4"/>
      <c r="Z289" s="87">
        <f t="shared" si="145"/>
        <v>0</v>
      </c>
      <c r="AA289" s="4"/>
      <c r="AB289" s="38"/>
      <c r="AC289" s="38"/>
      <c r="AD289" s="38"/>
      <c r="AE289" s="25"/>
      <c r="AF289" s="25"/>
      <c r="AG289" s="25">
        <f t="shared" si="147"/>
        <v>0</v>
      </c>
      <c r="AH289" s="25">
        <f t="shared" si="148"/>
        <v>0</v>
      </c>
      <c r="AI289" s="38"/>
      <c r="AJ289" s="38"/>
      <c r="AK289" s="38"/>
      <c r="AL289" s="25"/>
      <c r="AM289" s="25"/>
      <c r="AN289" s="25">
        <f t="shared" si="149"/>
        <v>0</v>
      </c>
      <c r="AO289" s="25">
        <f t="shared" si="150"/>
        <v>0</v>
      </c>
      <c r="AP289" s="79">
        <f t="shared" si="143"/>
        <v>74518</v>
      </c>
      <c r="AQ289" s="124"/>
      <c r="AR289" s="128"/>
      <c r="AS289" s="129"/>
      <c r="AT289" s="129"/>
    </row>
    <row r="290" spans="1:46" x14ac:dyDescent="0.25">
      <c r="A290" s="1">
        <v>44835</v>
      </c>
      <c r="B290" s="13">
        <f t="shared" si="151"/>
        <v>0</v>
      </c>
      <c r="C290" s="13">
        <f t="shared" si="152"/>
        <v>0</v>
      </c>
      <c r="D290" s="13">
        <f t="shared" si="153"/>
        <v>0</v>
      </c>
      <c r="E290" s="13">
        <f t="shared" si="154"/>
        <v>0</v>
      </c>
      <c r="F290" s="13">
        <f t="shared" si="155"/>
        <v>0</v>
      </c>
      <c r="G290" s="13">
        <f t="shared" si="156"/>
        <v>0</v>
      </c>
      <c r="H290" s="13">
        <f t="shared" si="157"/>
        <v>0</v>
      </c>
      <c r="I290" s="13">
        <f t="shared" si="158"/>
        <v>0</v>
      </c>
      <c r="J290" s="13">
        <f t="shared" si="159"/>
        <v>0</v>
      </c>
      <c r="K290" s="13">
        <f t="shared" si="160"/>
        <v>0</v>
      </c>
      <c r="L290" s="13">
        <f t="shared" si="161"/>
        <v>0</v>
      </c>
      <c r="M290" s="3"/>
      <c r="N290" s="3"/>
      <c r="O290" s="3"/>
      <c r="P290" s="3"/>
      <c r="Q290" s="3"/>
      <c r="R290" s="3"/>
      <c r="S290" s="3"/>
      <c r="T290" s="3"/>
      <c r="U290" s="3"/>
      <c r="X290" s="89">
        <f t="shared" si="146"/>
        <v>0</v>
      </c>
      <c r="Y290" s="55"/>
      <c r="Z290" s="89">
        <f t="shared" si="145"/>
        <v>0</v>
      </c>
      <c r="AB290" s="37"/>
      <c r="AC290" s="37"/>
      <c r="AD290" s="37"/>
      <c r="AE290" s="39"/>
      <c r="AF290" s="39"/>
      <c r="AG290" s="13">
        <f t="shared" si="147"/>
        <v>0</v>
      </c>
      <c r="AH290" s="13">
        <f t="shared" si="148"/>
        <v>0</v>
      </c>
      <c r="AI290" s="37"/>
      <c r="AJ290" s="37"/>
      <c r="AK290" s="37"/>
      <c r="AL290" s="39"/>
      <c r="AM290" s="39"/>
      <c r="AN290" s="13">
        <f t="shared" si="149"/>
        <v>0</v>
      </c>
      <c r="AO290" s="13">
        <f t="shared" si="150"/>
        <v>0</v>
      </c>
      <c r="AP290" s="79">
        <f t="shared" si="143"/>
        <v>74518</v>
      </c>
      <c r="AQ290" s="123"/>
      <c r="AR290" s="128"/>
      <c r="AS290" s="129"/>
      <c r="AT290" s="129"/>
    </row>
    <row r="291" spans="1:46" x14ac:dyDescent="0.25">
      <c r="A291" s="12">
        <v>44836</v>
      </c>
      <c r="B291" s="13">
        <f t="shared" si="151"/>
        <v>0</v>
      </c>
      <c r="C291" s="13">
        <f t="shared" si="152"/>
        <v>0</v>
      </c>
      <c r="D291" s="13">
        <f t="shared" si="153"/>
        <v>0</v>
      </c>
      <c r="E291" s="13">
        <f t="shared" si="154"/>
        <v>0</v>
      </c>
      <c r="F291" s="13">
        <f t="shared" si="155"/>
        <v>0</v>
      </c>
      <c r="G291" s="13">
        <f t="shared" si="156"/>
        <v>0</v>
      </c>
      <c r="H291" s="13">
        <f t="shared" si="157"/>
        <v>0</v>
      </c>
      <c r="I291" s="13">
        <f t="shared" si="158"/>
        <v>0</v>
      </c>
      <c r="J291" s="13">
        <f t="shared" si="159"/>
        <v>0</v>
      </c>
      <c r="K291" s="13">
        <f t="shared" si="160"/>
        <v>0</v>
      </c>
      <c r="L291" s="13">
        <f t="shared" si="161"/>
        <v>0</v>
      </c>
      <c r="M291" s="3"/>
      <c r="N291" s="3"/>
      <c r="O291" s="3"/>
      <c r="P291" s="3"/>
      <c r="Q291" s="3"/>
      <c r="R291" s="3"/>
      <c r="S291" s="3"/>
      <c r="T291" s="3"/>
      <c r="U291" s="3"/>
      <c r="X291" s="89">
        <f t="shared" si="146"/>
        <v>0</v>
      </c>
      <c r="Y291" s="55"/>
      <c r="Z291" s="89">
        <f t="shared" si="145"/>
        <v>0</v>
      </c>
      <c r="AB291" s="37"/>
      <c r="AC291" s="37"/>
      <c r="AD291" s="37"/>
      <c r="AE291" s="39"/>
      <c r="AF291" s="39"/>
      <c r="AG291" s="13">
        <f t="shared" si="147"/>
        <v>0</v>
      </c>
      <c r="AH291" s="13">
        <f t="shared" si="148"/>
        <v>0</v>
      </c>
      <c r="AI291" s="37"/>
      <c r="AJ291" s="37"/>
      <c r="AK291" s="37"/>
      <c r="AL291" s="39"/>
      <c r="AM291" s="39"/>
      <c r="AN291" s="13">
        <f t="shared" si="149"/>
        <v>0</v>
      </c>
      <c r="AO291" s="13">
        <f t="shared" si="150"/>
        <v>0</v>
      </c>
      <c r="AP291" s="79">
        <f t="shared" si="143"/>
        <v>74518</v>
      </c>
      <c r="AQ291" s="123"/>
      <c r="AR291" s="130"/>
      <c r="AS291" s="131"/>
      <c r="AT291" s="131"/>
    </row>
    <row r="292" spans="1:46" x14ac:dyDescent="0.25">
      <c r="A292" s="1">
        <v>44837</v>
      </c>
      <c r="B292" s="13">
        <f t="shared" si="151"/>
        <v>0</v>
      </c>
      <c r="C292" s="13">
        <f t="shared" si="152"/>
        <v>0</v>
      </c>
      <c r="D292" s="13">
        <f t="shared" si="153"/>
        <v>0</v>
      </c>
      <c r="E292" s="13">
        <f t="shared" si="154"/>
        <v>0</v>
      </c>
      <c r="F292" s="13">
        <f t="shared" si="155"/>
        <v>0</v>
      </c>
      <c r="G292" s="13">
        <f t="shared" si="156"/>
        <v>0</v>
      </c>
      <c r="H292" s="13">
        <f t="shared" si="157"/>
        <v>0</v>
      </c>
      <c r="I292" s="13">
        <f t="shared" si="158"/>
        <v>0</v>
      </c>
      <c r="J292" s="13">
        <f t="shared" si="159"/>
        <v>0</v>
      </c>
      <c r="K292" s="13">
        <f t="shared" si="160"/>
        <v>0</v>
      </c>
      <c r="L292" s="13">
        <f t="shared" si="161"/>
        <v>0</v>
      </c>
      <c r="M292" s="3"/>
      <c r="N292" s="3"/>
      <c r="O292" s="3"/>
      <c r="P292" s="3"/>
      <c r="Q292" s="3"/>
      <c r="R292" s="3"/>
      <c r="S292" s="3"/>
      <c r="T292" s="3"/>
      <c r="U292" s="3"/>
      <c r="X292" s="89">
        <f t="shared" si="146"/>
        <v>0</v>
      </c>
      <c r="Y292" s="55"/>
      <c r="Z292" s="89">
        <f t="shared" si="145"/>
        <v>0</v>
      </c>
      <c r="AB292" s="37"/>
      <c r="AC292" s="37"/>
      <c r="AD292" s="37"/>
      <c r="AE292" s="39"/>
      <c r="AF292" s="39"/>
      <c r="AG292" s="13">
        <f t="shared" si="147"/>
        <v>0</v>
      </c>
      <c r="AH292" s="13">
        <f t="shared" si="148"/>
        <v>0</v>
      </c>
      <c r="AI292" s="37"/>
      <c r="AJ292" s="37"/>
      <c r="AK292" s="37"/>
      <c r="AL292" s="39"/>
      <c r="AM292" s="39"/>
      <c r="AN292" s="13">
        <f t="shared" si="149"/>
        <v>0</v>
      </c>
      <c r="AO292" s="13">
        <f t="shared" si="150"/>
        <v>0</v>
      </c>
      <c r="AP292" s="79">
        <f t="shared" si="143"/>
        <v>74518</v>
      </c>
      <c r="AQ292" s="123"/>
      <c r="AR292" s="130"/>
      <c r="AS292" s="131"/>
      <c r="AT292" s="131"/>
    </row>
    <row r="293" spans="1:46" x14ac:dyDescent="0.25">
      <c r="A293" s="12">
        <v>44838</v>
      </c>
      <c r="B293" s="13">
        <f t="shared" si="151"/>
        <v>0</v>
      </c>
      <c r="C293" s="13">
        <f t="shared" si="152"/>
        <v>0</v>
      </c>
      <c r="D293" s="13">
        <f t="shared" si="153"/>
        <v>0</v>
      </c>
      <c r="E293" s="13">
        <f t="shared" si="154"/>
        <v>0</v>
      </c>
      <c r="F293" s="13">
        <f t="shared" si="155"/>
        <v>0</v>
      </c>
      <c r="G293" s="13">
        <f t="shared" si="156"/>
        <v>0</v>
      </c>
      <c r="H293" s="13">
        <f t="shared" si="157"/>
        <v>0</v>
      </c>
      <c r="I293" s="13">
        <f t="shared" si="158"/>
        <v>0</v>
      </c>
      <c r="J293" s="13">
        <f t="shared" si="159"/>
        <v>0</v>
      </c>
      <c r="K293" s="13">
        <f t="shared" si="160"/>
        <v>0</v>
      </c>
      <c r="L293" s="13">
        <f t="shared" si="161"/>
        <v>0</v>
      </c>
      <c r="M293" s="3"/>
      <c r="N293" s="3"/>
      <c r="O293" s="3"/>
      <c r="P293" s="3"/>
      <c r="Q293" s="3"/>
      <c r="R293" s="3"/>
      <c r="S293" s="3"/>
      <c r="T293" s="3"/>
      <c r="U293" s="3"/>
      <c r="X293" s="89">
        <f t="shared" si="146"/>
        <v>0</v>
      </c>
      <c r="Y293" s="55"/>
      <c r="Z293" s="89">
        <f t="shared" si="145"/>
        <v>0</v>
      </c>
      <c r="AB293" s="37"/>
      <c r="AC293" s="37"/>
      <c r="AD293" s="37"/>
      <c r="AE293" s="39"/>
      <c r="AF293" s="39"/>
      <c r="AG293" s="13">
        <f t="shared" si="147"/>
        <v>0</v>
      </c>
      <c r="AH293" s="13">
        <f t="shared" si="148"/>
        <v>0</v>
      </c>
      <c r="AI293" s="37"/>
      <c r="AJ293" s="37"/>
      <c r="AK293" s="37"/>
      <c r="AL293" s="39"/>
      <c r="AM293" s="39"/>
      <c r="AN293" s="13">
        <f t="shared" si="149"/>
        <v>0</v>
      </c>
      <c r="AO293" s="13">
        <f t="shared" si="150"/>
        <v>0</v>
      </c>
      <c r="AP293" s="79">
        <f t="shared" si="143"/>
        <v>74518</v>
      </c>
      <c r="AQ293" s="123"/>
      <c r="AR293" s="128"/>
      <c r="AS293" s="129"/>
      <c r="AT293" s="129"/>
    </row>
    <row r="294" spans="1:46" x14ac:dyDescent="0.25">
      <c r="A294" s="1">
        <v>44839</v>
      </c>
      <c r="B294" s="13">
        <f t="shared" si="151"/>
        <v>0</v>
      </c>
      <c r="C294" s="13">
        <f t="shared" si="152"/>
        <v>0</v>
      </c>
      <c r="D294" s="13">
        <f t="shared" si="153"/>
        <v>0</v>
      </c>
      <c r="E294" s="13">
        <f t="shared" si="154"/>
        <v>0</v>
      </c>
      <c r="F294" s="13">
        <f t="shared" si="155"/>
        <v>0</v>
      </c>
      <c r="G294" s="13">
        <f t="shared" si="156"/>
        <v>0</v>
      </c>
      <c r="H294" s="13">
        <f t="shared" si="157"/>
        <v>0</v>
      </c>
      <c r="I294" s="13">
        <f t="shared" si="158"/>
        <v>0</v>
      </c>
      <c r="J294" s="13">
        <f t="shared" si="159"/>
        <v>0</v>
      </c>
      <c r="K294" s="13">
        <f t="shared" si="160"/>
        <v>0</v>
      </c>
      <c r="L294" s="13">
        <f t="shared" si="161"/>
        <v>0</v>
      </c>
      <c r="M294" s="3"/>
      <c r="N294" s="3"/>
      <c r="O294" s="3"/>
      <c r="P294" s="3"/>
      <c r="Q294" s="3"/>
      <c r="R294" s="3"/>
      <c r="S294" s="3"/>
      <c r="T294" s="3"/>
      <c r="U294" s="3"/>
      <c r="X294" s="89">
        <f t="shared" si="146"/>
        <v>0</v>
      </c>
      <c r="Y294" s="55"/>
      <c r="Z294" s="89">
        <f t="shared" si="145"/>
        <v>0</v>
      </c>
      <c r="AB294" s="37"/>
      <c r="AC294" s="37"/>
      <c r="AD294" s="37"/>
      <c r="AE294" s="39"/>
      <c r="AF294" s="39"/>
      <c r="AG294" s="13">
        <f t="shared" si="147"/>
        <v>0</v>
      </c>
      <c r="AH294" s="13">
        <f t="shared" si="148"/>
        <v>0</v>
      </c>
      <c r="AI294" s="37"/>
      <c r="AJ294" s="37"/>
      <c r="AK294" s="37"/>
      <c r="AL294" s="39"/>
      <c r="AM294" s="39"/>
      <c r="AN294" s="13">
        <f t="shared" si="149"/>
        <v>0</v>
      </c>
      <c r="AO294" s="13">
        <f t="shared" si="150"/>
        <v>0</v>
      </c>
      <c r="AP294" s="79">
        <f t="shared" si="143"/>
        <v>74518</v>
      </c>
      <c r="AQ294" s="123"/>
      <c r="AR294" s="128"/>
      <c r="AS294" s="129"/>
      <c r="AT294" s="129"/>
    </row>
    <row r="295" spans="1:46" x14ac:dyDescent="0.25">
      <c r="A295" s="12">
        <v>44840</v>
      </c>
      <c r="B295" s="13">
        <f t="shared" si="151"/>
        <v>0</v>
      </c>
      <c r="C295" s="13">
        <f t="shared" si="152"/>
        <v>0</v>
      </c>
      <c r="D295" s="13">
        <f t="shared" si="153"/>
        <v>0</v>
      </c>
      <c r="E295" s="13">
        <f t="shared" si="154"/>
        <v>0</v>
      </c>
      <c r="F295" s="13">
        <f t="shared" si="155"/>
        <v>0</v>
      </c>
      <c r="G295" s="13">
        <f t="shared" si="156"/>
        <v>0</v>
      </c>
      <c r="H295" s="13">
        <f t="shared" si="157"/>
        <v>0</v>
      </c>
      <c r="I295" s="13">
        <f t="shared" si="158"/>
        <v>0</v>
      </c>
      <c r="J295" s="13">
        <f t="shared" si="159"/>
        <v>0</v>
      </c>
      <c r="K295" s="13">
        <f t="shared" si="160"/>
        <v>0</v>
      </c>
      <c r="L295" s="13">
        <f t="shared" si="161"/>
        <v>0</v>
      </c>
      <c r="M295" s="3"/>
      <c r="N295" s="3"/>
      <c r="O295" s="3"/>
      <c r="P295" s="3"/>
      <c r="Q295" s="3"/>
      <c r="R295" s="3"/>
      <c r="S295" s="3"/>
      <c r="T295" s="3"/>
      <c r="U295" s="3"/>
      <c r="X295" s="89">
        <f t="shared" si="146"/>
        <v>0</v>
      </c>
      <c r="Y295" s="55"/>
      <c r="Z295" s="89">
        <f t="shared" si="145"/>
        <v>0</v>
      </c>
      <c r="AB295" s="37"/>
      <c r="AC295" s="37"/>
      <c r="AD295" s="37"/>
      <c r="AE295" s="39"/>
      <c r="AF295" s="39"/>
      <c r="AG295" s="13">
        <f t="shared" si="147"/>
        <v>0</v>
      </c>
      <c r="AH295" s="13">
        <f t="shared" si="148"/>
        <v>0</v>
      </c>
      <c r="AI295" s="37"/>
      <c r="AJ295" s="37"/>
      <c r="AK295" s="37"/>
      <c r="AL295" s="39"/>
      <c r="AM295" s="39"/>
      <c r="AN295" s="13">
        <f t="shared" si="149"/>
        <v>0</v>
      </c>
      <c r="AO295" s="13">
        <f t="shared" si="150"/>
        <v>0</v>
      </c>
      <c r="AP295" s="79">
        <f t="shared" si="143"/>
        <v>74518</v>
      </c>
      <c r="AQ295" s="123"/>
      <c r="AR295" s="128"/>
      <c r="AS295" s="129"/>
      <c r="AT295" s="129"/>
    </row>
    <row r="296" spans="1:46" x14ac:dyDescent="0.25">
      <c r="A296" s="12">
        <v>44841</v>
      </c>
      <c r="B296" s="13">
        <f t="shared" si="151"/>
        <v>0</v>
      </c>
      <c r="C296" s="13">
        <f t="shared" si="152"/>
        <v>0</v>
      </c>
      <c r="D296" s="13">
        <f t="shared" si="153"/>
        <v>0</v>
      </c>
      <c r="E296" s="13">
        <f t="shared" si="154"/>
        <v>0</v>
      </c>
      <c r="F296" s="13">
        <f t="shared" si="155"/>
        <v>0</v>
      </c>
      <c r="G296" s="13">
        <f t="shared" si="156"/>
        <v>0</v>
      </c>
      <c r="H296" s="13">
        <f t="shared" si="157"/>
        <v>0</v>
      </c>
      <c r="I296" s="13">
        <f t="shared" si="158"/>
        <v>0</v>
      </c>
      <c r="J296" s="13">
        <f t="shared" si="159"/>
        <v>0</v>
      </c>
      <c r="K296" s="13">
        <f t="shared" si="160"/>
        <v>0</v>
      </c>
      <c r="L296" s="13">
        <f t="shared" si="161"/>
        <v>0</v>
      </c>
      <c r="M296" s="3"/>
      <c r="N296" s="3"/>
      <c r="O296" s="3"/>
      <c r="P296" s="3"/>
      <c r="Q296" s="3"/>
      <c r="R296" s="3"/>
      <c r="S296" s="3"/>
      <c r="T296" s="3"/>
      <c r="U296" s="3"/>
      <c r="X296" s="89">
        <f t="shared" si="146"/>
        <v>0</v>
      </c>
      <c r="Y296" s="55"/>
      <c r="Z296" s="89">
        <f t="shared" si="145"/>
        <v>0</v>
      </c>
      <c r="AB296" s="37"/>
      <c r="AC296" s="37"/>
      <c r="AD296" s="37"/>
      <c r="AE296" s="39"/>
      <c r="AF296" s="39"/>
      <c r="AG296" s="13">
        <f t="shared" si="147"/>
        <v>0</v>
      </c>
      <c r="AH296" s="13">
        <f t="shared" si="148"/>
        <v>0</v>
      </c>
      <c r="AI296" s="37"/>
      <c r="AJ296" s="37"/>
      <c r="AK296" s="37"/>
      <c r="AL296" s="39"/>
      <c r="AM296" s="39"/>
      <c r="AN296" s="13">
        <f t="shared" si="149"/>
        <v>0</v>
      </c>
      <c r="AO296" s="13">
        <f t="shared" si="150"/>
        <v>0</v>
      </c>
      <c r="AP296" s="79">
        <f t="shared" si="143"/>
        <v>74518</v>
      </c>
      <c r="AQ296" s="123"/>
      <c r="AR296" s="128"/>
      <c r="AS296" s="129"/>
      <c r="AT296" s="129"/>
    </row>
    <row r="297" spans="1:46" x14ac:dyDescent="0.25">
      <c r="A297" s="1">
        <v>44842</v>
      </c>
      <c r="B297" s="13">
        <f t="shared" si="151"/>
        <v>0</v>
      </c>
      <c r="C297" s="13">
        <f t="shared" si="152"/>
        <v>0</v>
      </c>
      <c r="D297" s="13">
        <f t="shared" si="153"/>
        <v>0</v>
      </c>
      <c r="E297" s="13">
        <f t="shared" si="154"/>
        <v>0</v>
      </c>
      <c r="F297" s="13">
        <f t="shared" si="155"/>
        <v>0</v>
      </c>
      <c r="G297" s="13">
        <f t="shared" si="156"/>
        <v>0</v>
      </c>
      <c r="H297" s="13">
        <f t="shared" si="157"/>
        <v>0</v>
      </c>
      <c r="I297" s="13">
        <f t="shared" si="158"/>
        <v>0</v>
      </c>
      <c r="J297" s="13">
        <f t="shared" si="159"/>
        <v>0</v>
      </c>
      <c r="K297" s="13">
        <f t="shared" si="160"/>
        <v>0</v>
      </c>
      <c r="L297" s="13">
        <f t="shared" si="161"/>
        <v>0</v>
      </c>
      <c r="M297" s="3"/>
      <c r="N297" s="3"/>
      <c r="O297" s="3"/>
      <c r="P297" s="3"/>
      <c r="Q297" s="3"/>
      <c r="R297" s="3"/>
      <c r="S297" s="3"/>
      <c r="T297" s="3"/>
      <c r="U297" s="3"/>
      <c r="X297" s="89">
        <f t="shared" si="146"/>
        <v>0</v>
      </c>
      <c r="Y297" s="55"/>
      <c r="Z297" s="89">
        <f t="shared" si="145"/>
        <v>0</v>
      </c>
      <c r="AB297" s="37"/>
      <c r="AC297" s="37"/>
      <c r="AD297" s="37"/>
      <c r="AE297" s="39"/>
      <c r="AF297" s="39"/>
      <c r="AG297" s="13">
        <f t="shared" si="147"/>
        <v>0</v>
      </c>
      <c r="AH297" s="13">
        <f t="shared" si="148"/>
        <v>0</v>
      </c>
      <c r="AI297" s="37"/>
      <c r="AJ297" s="37"/>
      <c r="AK297" s="37"/>
      <c r="AL297" s="39"/>
      <c r="AM297" s="39"/>
      <c r="AN297" s="13">
        <f t="shared" si="149"/>
        <v>0</v>
      </c>
      <c r="AO297" s="13">
        <f t="shared" si="150"/>
        <v>0</v>
      </c>
      <c r="AP297" s="79">
        <f t="shared" si="143"/>
        <v>74518</v>
      </c>
      <c r="AQ297" s="123"/>
      <c r="AR297" s="128"/>
      <c r="AS297" s="129"/>
      <c r="AT297" s="129"/>
    </row>
    <row r="298" spans="1:46" x14ac:dyDescent="0.25">
      <c r="A298" s="12">
        <v>44843</v>
      </c>
      <c r="B298" s="13">
        <f t="shared" si="151"/>
        <v>0</v>
      </c>
      <c r="C298" s="13">
        <f t="shared" si="152"/>
        <v>0</v>
      </c>
      <c r="D298" s="13">
        <f t="shared" si="153"/>
        <v>0</v>
      </c>
      <c r="E298" s="13">
        <f t="shared" si="154"/>
        <v>0</v>
      </c>
      <c r="F298" s="13">
        <f t="shared" si="155"/>
        <v>0</v>
      </c>
      <c r="G298" s="13">
        <f t="shared" si="156"/>
        <v>0</v>
      </c>
      <c r="H298" s="13">
        <f t="shared" si="157"/>
        <v>0</v>
      </c>
      <c r="I298" s="13">
        <f t="shared" si="158"/>
        <v>0</v>
      </c>
      <c r="J298" s="13">
        <f t="shared" si="159"/>
        <v>0</v>
      </c>
      <c r="K298" s="13">
        <f t="shared" si="160"/>
        <v>0</v>
      </c>
      <c r="L298" s="13">
        <f t="shared" si="161"/>
        <v>0</v>
      </c>
      <c r="M298" s="3"/>
      <c r="N298" s="3"/>
      <c r="O298" s="3"/>
      <c r="P298" s="3"/>
      <c r="Q298" s="3"/>
      <c r="R298" s="3"/>
      <c r="S298" s="3"/>
      <c r="T298" s="3"/>
      <c r="U298" s="3"/>
      <c r="X298" s="89">
        <f t="shared" si="146"/>
        <v>0</v>
      </c>
      <c r="Y298" s="55"/>
      <c r="Z298" s="89">
        <f t="shared" si="145"/>
        <v>0</v>
      </c>
      <c r="AB298" s="37"/>
      <c r="AC298" s="37"/>
      <c r="AD298" s="37"/>
      <c r="AE298" s="39"/>
      <c r="AF298" s="39"/>
      <c r="AG298" s="13">
        <f t="shared" si="147"/>
        <v>0</v>
      </c>
      <c r="AH298" s="13">
        <f t="shared" si="148"/>
        <v>0</v>
      </c>
      <c r="AI298" s="37"/>
      <c r="AJ298" s="37"/>
      <c r="AK298" s="37"/>
      <c r="AL298" s="39"/>
      <c r="AM298" s="39"/>
      <c r="AN298" s="13">
        <f t="shared" si="149"/>
        <v>0</v>
      </c>
      <c r="AO298" s="13">
        <f t="shared" si="150"/>
        <v>0</v>
      </c>
      <c r="AP298" s="79">
        <f t="shared" si="143"/>
        <v>74518</v>
      </c>
      <c r="AQ298" s="123"/>
      <c r="AR298" s="130"/>
      <c r="AS298" s="131"/>
      <c r="AT298" s="131"/>
    </row>
    <row r="299" spans="1:46" x14ac:dyDescent="0.25">
      <c r="A299" s="1">
        <v>44844</v>
      </c>
      <c r="B299" s="13">
        <f t="shared" si="151"/>
        <v>0</v>
      </c>
      <c r="C299" s="13">
        <f t="shared" si="152"/>
        <v>0</v>
      </c>
      <c r="D299" s="13">
        <f t="shared" si="153"/>
        <v>0</v>
      </c>
      <c r="E299" s="13">
        <f t="shared" si="154"/>
        <v>0</v>
      </c>
      <c r="F299" s="13">
        <f t="shared" si="155"/>
        <v>0</v>
      </c>
      <c r="G299" s="13">
        <f t="shared" si="156"/>
        <v>0</v>
      </c>
      <c r="H299" s="13">
        <f t="shared" si="157"/>
        <v>0</v>
      </c>
      <c r="I299" s="13">
        <f t="shared" si="158"/>
        <v>0</v>
      </c>
      <c r="J299" s="13">
        <f t="shared" si="159"/>
        <v>0</v>
      </c>
      <c r="K299" s="13">
        <f t="shared" si="160"/>
        <v>0</v>
      </c>
      <c r="L299" s="13">
        <f t="shared" si="161"/>
        <v>0</v>
      </c>
      <c r="M299" s="3"/>
      <c r="N299" s="3"/>
      <c r="O299" s="3"/>
      <c r="P299" s="3"/>
      <c r="Q299" s="3"/>
      <c r="R299" s="3"/>
      <c r="S299" s="3"/>
      <c r="T299" s="3"/>
      <c r="U299" s="3"/>
      <c r="X299" s="89">
        <f t="shared" si="146"/>
        <v>0</v>
      </c>
      <c r="Y299" s="55"/>
      <c r="Z299" s="89">
        <f t="shared" si="145"/>
        <v>0</v>
      </c>
      <c r="AB299" s="37"/>
      <c r="AC299" s="37"/>
      <c r="AD299" s="37"/>
      <c r="AE299" s="39"/>
      <c r="AF299" s="39"/>
      <c r="AG299" s="13">
        <f t="shared" si="147"/>
        <v>0</v>
      </c>
      <c r="AH299" s="13">
        <f t="shared" si="148"/>
        <v>0</v>
      </c>
      <c r="AI299" s="37"/>
      <c r="AJ299" s="37"/>
      <c r="AK299" s="37"/>
      <c r="AL299" s="39"/>
      <c r="AM299" s="39"/>
      <c r="AN299" s="13">
        <f t="shared" si="149"/>
        <v>0</v>
      </c>
      <c r="AO299" s="13">
        <f t="shared" si="150"/>
        <v>0</v>
      </c>
      <c r="AP299" s="79">
        <f t="shared" si="143"/>
        <v>74518</v>
      </c>
      <c r="AQ299" s="123"/>
      <c r="AR299" s="130"/>
      <c r="AS299" s="131"/>
      <c r="AT299" s="131"/>
    </row>
    <row r="300" spans="1:46" x14ac:dyDescent="0.25">
      <c r="A300" s="12">
        <v>44845</v>
      </c>
      <c r="B300" s="13">
        <f t="shared" si="151"/>
        <v>0</v>
      </c>
      <c r="C300" s="13">
        <f t="shared" si="152"/>
        <v>0</v>
      </c>
      <c r="D300" s="13">
        <f t="shared" si="153"/>
        <v>0</v>
      </c>
      <c r="E300" s="13">
        <f t="shared" si="154"/>
        <v>0</v>
      </c>
      <c r="F300" s="13">
        <f t="shared" si="155"/>
        <v>0</v>
      </c>
      <c r="G300" s="13">
        <f t="shared" si="156"/>
        <v>0</v>
      </c>
      <c r="H300" s="13">
        <f t="shared" si="157"/>
        <v>0</v>
      </c>
      <c r="I300" s="13">
        <f t="shared" si="158"/>
        <v>0</v>
      </c>
      <c r="J300" s="13">
        <f t="shared" si="159"/>
        <v>0</v>
      </c>
      <c r="K300" s="13">
        <f t="shared" si="160"/>
        <v>0</v>
      </c>
      <c r="L300" s="13">
        <f t="shared" si="161"/>
        <v>0</v>
      </c>
      <c r="M300" s="3"/>
      <c r="N300" s="3"/>
      <c r="O300" s="3"/>
      <c r="P300" s="3"/>
      <c r="Q300" s="3"/>
      <c r="R300" s="3"/>
      <c r="S300" s="3"/>
      <c r="T300" s="3"/>
      <c r="U300" s="3"/>
      <c r="X300" s="89">
        <f t="shared" si="146"/>
        <v>0</v>
      </c>
      <c r="Y300" s="55"/>
      <c r="Z300" s="89">
        <f t="shared" si="145"/>
        <v>0</v>
      </c>
      <c r="AB300" s="37"/>
      <c r="AC300" s="37"/>
      <c r="AD300" s="37"/>
      <c r="AE300" s="39"/>
      <c r="AF300" s="39"/>
      <c r="AG300" s="13">
        <f t="shared" si="147"/>
        <v>0</v>
      </c>
      <c r="AH300" s="13">
        <f t="shared" si="148"/>
        <v>0</v>
      </c>
      <c r="AI300" s="37"/>
      <c r="AJ300" s="37"/>
      <c r="AK300" s="37"/>
      <c r="AL300" s="39"/>
      <c r="AM300" s="39"/>
      <c r="AN300" s="13">
        <f t="shared" si="149"/>
        <v>0</v>
      </c>
      <c r="AO300" s="13">
        <f t="shared" si="150"/>
        <v>0</v>
      </c>
      <c r="AP300" s="79">
        <f t="shared" si="143"/>
        <v>74518</v>
      </c>
      <c r="AQ300" s="123"/>
      <c r="AR300" s="128"/>
      <c r="AS300" s="129"/>
      <c r="AT300" s="129"/>
    </row>
    <row r="301" spans="1:46" x14ac:dyDescent="0.25">
      <c r="A301" s="1">
        <v>44846</v>
      </c>
      <c r="B301" s="13">
        <f t="shared" si="151"/>
        <v>0</v>
      </c>
      <c r="C301" s="13">
        <f t="shared" si="152"/>
        <v>0</v>
      </c>
      <c r="D301" s="13">
        <f t="shared" si="153"/>
        <v>0</v>
      </c>
      <c r="E301" s="13">
        <f t="shared" si="154"/>
        <v>0</v>
      </c>
      <c r="F301" s="13">
        <f t="shared" si="155"/>
        <v>0</v>
      </c>
      <c r="G301" s="13">
        <f t="shared" si="156"/>
        <v>0</v>
      </c>
      <c r="H301" s="13">
        <f t="shared" si="157"/>
        <v>0</v>
      </c>
      <c r="I301" s="13">
        <f t="shared" si="158"/>
        <v>0</v>
      </c>
      <c r="J301" s="13">
        <f t="shared" si="159"/>
        <v>0</v>
      </c>
      <c r="K301" s="13">
        <f t="shared" si="160"/>
        <v>0</v>
      </c>
      <c r="L301" s="13">
        <f t="shared" si="161"/>
        <v>0</v>
      </c>
      <c r="M301" s="3"/>
      <c r="N301" s="3"/>
      <c r="O301" s="3"/>
      <c r="P301" s="3"/>
      <c r="Q301" s="3"/>
      <c r="R301" s="3"/>
      <c r="S301" s="3"/>
      <c r="T301" s="3"/>
      <c r="U301" s="3"/>
      <c r="X301" s="89">
        <f t="shared" si="146"/>
        <v>0</v>
      </c>
      <c r="Y301" s="55"/>
      <c r="Z301" s="89">
        <f t="shared" si="145"/>
        <v>0</v>
      </c>
      <c r="AB301" s="37"/>
      <c r="AC301" s="37"/>
      <c r="AD301" s="37"/>
      <c r="AE301" s="39"/>
      <c r="AF301" s="39"/>
      <c r="AG301" s="13">
        <f t="shared" si="147"/>
        <v>0</v>
      </c>
      <c r="AH301" s="13">
        <f t="shared" si="148"/>
        <v>0</v>
      </c>
      <c r="AI301" s="37"/>
      <c r="AJ301" s="37"/>
      <c r="AK301" s="37"/>
      <c r="AL301" s="39"/>
      <c r="AM301" s="39"/>
      <c r="AN301" s="13">
        <f t="shared" si="149"/>
        <v>0</v>
      </c>
      <c r="AO301" s="13">
        <f t="shared" si="150"/>
        <v>0</v>
      </c>
      <c r="AP301" s="79">
        <f t="shared" si="143"/>
        <v>74518</v>
      </c>
      <c r="AQ301" s="123"/>
      <c r="AR301" s="128"/>
      <c r="AS301" s="129"/>
      <c r="AT301" s="129"/>
    </row>
    <row r="302" spans="1:46" x14ac:dyDescent="0.25">
      <c r="A302" s="12">
        <v>44847</v>
      </c>
      <c r="B302" s="13">
        <f t="shared" si="151"/>
        <v>0</v>
      </c>
      <c r="C302" s="13">
        <f t="shared" si="152"/>
        <v>0</v>
      </c>
      <c r="D302" s="13">
        <f t="shared" si="153"/>
        <v>0</v>
      </c>
      <c r="E302" s="13">
        <f t="shared" si="154"/>
        <v>0</v>
      </c>
      <c r="F302" s="13">
        <f t="shared" si="155"/>
        <v>0</v>
      </c>
      <c r="G302" s="13">
        <f t="shared" si="156"/>
        <v>0</v>
      </c>
      <c r="H302" s="13">
        <f t="shared" si="157"/>
        <v>0</v>
      </c>
      <c r="I302" s="13">
        <f t="shared" si="158"/>
        <v>0</v>
      </c>
      <c r="J302" s="13">
        <f t="shared" si="159"/>
        <v>0</v>
      </c>
      <c r="K302" s="13">
        <f t="shared" si="160"/>
        <v>0</v>
      </c>
      <c r="L302" s="13">
        <f t="shared" si="161"/>
        <v>0</v>
      </c>
      <c r="M302" s="3"/>
      <c r="N302" s="3"/>
      <c r="O302" s="3"/>
      <c r="P302" s="3"/>
      <c r="Q302" s="3"/>
      <c r="R302" s="3"/>
      <c r="S302" s="3"/>
      <c r="T302" s="3"/>
      <c r="U302" s="3"/>
      <c r="X302" s="89">
        <f t="shared" si="146"/>
        <v>0</v>
      </c>
      <c r="Y302" s="55"/>
      <c r="Z302" s="89">
        <f t="shared" si="145"/>
        <v>0</v>
      </c>
      <c r="AB302" s="37"/>
      <c r="AC302" s="37"/>
      <c r="AD302" s="37"/>
      <c r="AE302" s="39"/>
      <c r="AF302" s="39"/>
      <c r="AG302" s="13">
        <f t="shared" si="147"/>
        <v>0</v>
      </c>
      <c r="AH302" s="13">
        <f t="shared" si="148"/>
        <v>0</v>
      </c>
      <c r="AI302" s="37"/>
      <c r="AJ302" s="37"/>
      <c r="AK302" s="37"/>
      <c r="AL302" s="39"/>
      <c r="AM302" s="39"/>
      <c r="AN302" s="13">
        <f t="shared" si="149"/>
        <v>0</v>
      </c>
      <c r="AO302" s="13">
        <f t="shared" si="150"/>
        <v>0</v>
      </c>
      <c r="AP302" s="79">
        <f t="shared" si="143"/>
        <v>74518</v>
      </c>
      <c r="AQ302" s="123"/>
      <c r="AR302" s="128"/>
      <c r="AS302" s="129"/>
      <c r="AT302" s="129"/>
    </row>
    <row r="303" spans="1:46" x14ac:dyDescent="0.25">
      <c r="A303" s="1">
        <v>44848</v>
      </c>
      <c r="B303" s="13">
        <f t="shared" si="151"/>
        <v>0</v>
      </c>
      <c r="C303" s="13">
        <f t="shared" si="152"/>
        <v>0</v>
      </c>
      <c r="D303" s="13">
        <f t="shared" si="153"/>
        <v>0</v>
      </c>
      <c r="E303" s="13">
        <f t="shared" si="154"/>
        <v>0</v>
      </c>
      <c r="F303" s="13">
        <f t="shared" si="155"/>
        <v>0</v>
      </c>
      <c r="G303" s="13">
        <f t="shared" si="156"/>
        <v>0</v>
      </c>
      <c r="H303" s="13">
        <f t="shared" si="157"/>
        <v>0</v>
      </c>
      <c r="I303" s="13">
        <f t="shared" si="158"/>
        <v>0</v>
      </c>
      <c r="J303" s="13">
        <f t="shared" si="159"/>
        <v>0</v>
      </c>
      <c r="K303" s="13">
        <f t="shared" si="160"/>
        <v>0</v>
      </c>
      <c r="L303" s="13">
        <f t="shared" si="161"/>
        <v>0</v>
      </c>
      <c r="M303" s="3"/>
      <c r="N303" s="3"/>
      <c r="O303" s="3"/>
      <c r="P303" s="3"/>
      <c r="Q303" s="3"/>
      <c r="R303" s="3"/>
      <c r="S303" s="3"/>
      <c r="T303" s="3"/>
      <c r="U303" s="3"/>
      <c r="X303" s="89">
        <f t="shared" si="146"/>
        <v>0</v>
      </c>
      <c r="Y303" s="55"/>
      <c r="Z303" s="89">
        <f t="shared" si="145"/>
        <v>0</v>
      </c>
      <c r="AB303" s="37"/>
      <c r="AC303" s="37"/>
      <c r="AD303" s="37"/>
      <c r="AE303" s="39"/>
      <c r="AF303" s="39"/>
      <c r="AG303" s="13">
        <f t="shared" si="147"/>
        <v>0</v>
      </c>
      <c r="AH303" s="13">
        <f t="shared" si="148"/>
        <v>0</v>
      </c>
      <c r="AI303" s="37"/>
      <c r="AJ303" s="37"/>
      <c r="AK303" s="37"/>
      <c r="AL303" s="39"/>
      <c r="AM303" s="39"/>
      <c r="AN303" s="13">
        <f t="shared" si="149"/>
        <v>0</v>
      </c>
      <c r="AO303" s="13">
        <f t="shared" si="150"/>
        <v>0</v>
      </c>
      <c r="AP303" s="79">
        <f t="shared" si="143"/>
        <v>74518</v>
      </c>
      <c r="AQ303" s="123"/>
      <c r="AR303" s="130"/>
      <c r="AS303" s="131"/>
      <c r="AT303" s="131"/>
    </row>
    <row r="304" spans="1:46" x14ac:dyDescent="0.25">
      <c r="A304" s="12">
        <v>44849</v>
      </c>
      <c r="B304" s="13">
        <f t="shared" si="151"/>
        <v>0</v>
      </c>
      <c r="C304" s="13">
        <f t="shared" si="152"/>
        <v>0</v>
      </c>
      <c r="D304" s="13">
        <f t="shared" si="153"/>
        <v>0</v>
      </c>
      <c r="E304" s="13">
        <f t="shared" si="154"/>
        <v>0</v>
      </c>
      <c r="F304" s="13">
        <f t="shared" si="155"/>
        <v>0</v>
      </c>
      <c r="G304" s="13">
        <f t="shared" si="156"/>
        <v>0</v>
      </c>
      <c r="H304" s="13">
        <f t="shared" si="157"/>
        <v>0</v>
      </c>
      <c r="I304" s="13">
        <f t="shared" si="158"/>
        <v>0</v>
      </c>
      <c r="J304" s="13">
        <f t="shared" si="159"/>
        <v>0</v>
      </c>
      <c r="K304" s="13">
        <f t="shared" si="160"/>
        <v>0</v>
      </c>
      <c r="L304" s="13">
        <f t="shared" si="161"/>
        <v>0</v>
      </c>
      <c r="M304" s="3"/>
      <c r="N304" s="3"/>
      <c r="O304" s="3"/>
      <c r="P304" s="3"/>
      <c r="Q304" s="3"/>
      <c r="R304" s="3"/>
      <c r="S304" s="3"/>
      <c r="T304" s="3"/>
      <c r="U304" s="3"/>
      <c r="X304" s="89">
        <f t="shared" si="146"/>
        <v>0</v>
      </c>
      <c r="Y304" s="55"/>
      <c r="Z304" s="89">
        <f t="shared" si="145"/>
        <v>0</v>
      </c>
      <c r="AB304" s="37"/>
      <c r="AC304" s="37"/>
      <c r="AD304" s="37"/>
      <c r="AE304" s="39"/>
      <c r="AF304" s="39"/>
      <c r="AG304" s="13">
        <f t="shared" si="147"/>
        <v>0</v>
      </c>
      <c r="AH304" s="13">
        <f t="shared" si="148"/>
        <v>0</v>
      </c>
      <c r="AI304" s="37"/>
      <c r="AJ304" s="37"/>
      <c r="AK304" s="37"/>
      <c r="AL304" s="39"/>
      <c r="AM304" s="39"/>
      <c r="AN304" s="13">
        <f t="shared" si="149"/>
        <v>0</v>
      </c>
      <c r="AO304" s="13">
        <f t="shared" si="150"/>
        <v>0</v>
      </c>
      <c r="AP304" s="79">
        <f t="shared" si="143"/>
        <v>74518</v>
      </c>
      <c r="AQ304" s="123"/>
      <c r="AR304" s="130"/>
      <c r="AS304" s="131"/>
      <c r="AT304" s="131"/>
    </row>
    <row r="305" spans="1:46" x14ac:dyDescent="0.25">
      <c r="A305" s="1">
        <v>44850</v>
      </c>
      <c r="B305" s="13">
        <f t="shared" si="151"/>
        <v>0</v>
      </c>
      <c r="C305" s="13">
        <f t="shared" si="152"/>
        <v>0</v>
      </c>
      <c r="D305" s="13">
        <f t="shared" si="153"/>
        <v>0</v>
      </c>
      <c r="E305" s="13">
        <f t="shared" si="154"/>
        <v>0</v>
      </c>
      <c r="F305" s="13">
        <f t="shared" si="155"/>
        <v>0</v>
      </c>
      <c r="G305" s="13">
        <f t="shared" si="156"/>
        <v>0</v>
      </c>
      <c r="H305" s="13">
        <f t="shared" si="157"/>
        <v>0</v>
      </c>
      <c r="I305" s="13">
        <f t="shared" si="158"/>
        <v>0</v>
      </c>
      <c r="J305" s="13">
        <f t="shared" si="159"/>
        <v>0</v>
      </c>
      <c r="K305" s="13">
        <f t="shared" si="160"/>
        <v>0</v>
      </c>
      <c r="L305" s="13">
        <f t="shared" si="161"/>
        <v>0</v>
      </c>
      <c r="M305" s="3"/>
      <c r="N305" s="3"/>
      <c r="O305" s="3"/>
      <c r="P305" s="3"/>
      <c r="Q305" s="3"/>
      <c r="R305" s="3"/>
      <c r="S305" s="3"/>
      <c r="T305" s="3"/>
      <c r="U305" s="3"/>
      <c r="X305" s="89">
        <f t="shared" si="146"/>
        <v>0</v>
      </c>
      <c r="Y305" s="55"/>
      <c r="Z305" s="89">
        <f t="shared" si="145"/>
        <v>0</v>
      </c>
      <c r="AB305" s="37"/>
      <c r="AC305" s="37"/>
      <c r="AD305" s="37"/>
      <c r="AE305" s="39"/>
      <c r="AF305" s="39"/>
      <c r="AG305" s="13">
        <f t="shared" si="147"/>
        <v>0</v>
      </c>
      <c r="AH305" s="13">
        <f t="shared" si="148"/>
        <v>0</v>
      </c>
      <c r="AI305" s="37"/>
      <c r="AJ305" s="37"/>
      <c r="AK305" s="37"/>
      <c r="AL305" s="39"/>
      <c r="AM305" s="39"/>
      <c r="AN305" s="13">
        <f t="shared" si="149"/>
        <v>0</v>
      </c>
      <c r="AO305" s="13">
        <f t="shared" si="150"/>
        <v>0</v>
      </c>
      <c r="AP305" s="79">
        <f t="shared" ref="AP305:AP368" si="162">AP304</f>
        <v>74518</v>
      </c>
      <c r="AQ305" s="123"/>
      <c r="AR305" s="128"/>
      <c r="AS305" s="129"/>
      <c r="AT305" s="129"/>
    </row>
    <row r="306" spans="1:46" x14ac:dyDescent="0.25">
      <c r="A306" s="12">
        <v>44851</v>
      </c>
      <c r="B306" s="13">
        <f t="shared" si="151"/>
        <v>0</v>
      </c>
      <c r="C306" s="13">
        <f t="shared" si="152"/>
        <v>0</v>
      </c>
      <c r="D306" s="13">
        <f t="shared" si="153"/>
        <v>0</v>
      </c>
      <c r="E306" s="13">
        <f t="shared" si="154"/>
        <v>0</v>
      </c>
      <c r="F306" s="13">
        <f t="shared" si="155"/>
        <v>0</v>
      </c>
      <c r="G306" s="13">
        <f t="shared" si="156"/>
        <v>0</v>
      </c>
      <c r="H306" s="13">
        <f t="shared" si="157"/>
        <v>0</v>
      </c>
      <c r="I306" s="13">
        <f t="shared" si="158"/>
        <v>0</v>
      </c>
      <c r="J306" s="13">
        <f t="shared" si="159"/>
        <v>0</v>
      </c>
      <c r="K306" s="13">
        <f t="shared" si="160"/>
        <v>0</v>
      </c>
      <c r="L306" s="13">
        <f t="shared" si="161"/>
        <v>0</v>
      </c>
      <c r="M306" s="3"/>
      <c r="N306" s="3"/>
      <c r="O306" s="3"/>
      <c r="P306" s="3"/>
      <c r="Q306" s="3"/>
      <c r="R306" s="3"/>
      <c r="S306" s="3"/>
      <c r="T306" s="3"/>
      <c r="U306" s="3"/>
      <c r="X306" s="89">
        <f t="shared" si="146"/>
        <v>0</v>
      </c>
      <c r="Y306" s="55"/>
      <c r="Z306" s="89">
        <f t="shared" si="145"/>
        <v>0</v>
      </c>
      <c r="AB306" s="37"/>
      <c r="AC306" s="37"/>
      <c r="AD306" s="37"/>
      <c r="AE306" s="39"/>
      <c r="AF306" s="39"/>
      <c r="AG306" s="13">
        <f t="shared" si="147"/>
        <v>0</v>
      </c>
      <c r="AH306" s="13">
        <f t="shared" si="148"/>
        <v>0</v>
      </c>
      <c r="AI306" s="37"/>
      <c r="AJ306" s="37"/>
      <c r="AK306" s="37"/>
      <c r="AL306" s="39"/>
      <c r="AM306" s="39"/>
      <c r="AN306" s="13">
        <f t="shared" si="149"/>
        <v>0</v>
      </c>
      <c r="AO306" s="13">
        <f t="shared" si="150"/>
        <v>0</v>
      </c>
      <c r="AP306" s="79">
        <f t="shared" si="162"/>
        <v>74518</v>
      </c>
      <c r="AQ306" s="123"/>
      <c r="AR306" s="128"/>
      <c r="AS306" s="129"/>
      <c r="AT306" s="129"/>
    </row>
    <row r="307" spans="1:46" x14ac:dyDescent="0.25">
      <c r="A307" s="1">
        <v>44852</v>
      </c>
      <c r="B307" s="13">
        <f t="shared" si="151"/>
        <v>0</v>
      </c>
      <c r="C307" s="13">
        <f t="shared" si="152"/>
        <v>0</v>
      </c>
      <c r="D307" s="13">
        <f t="shared" si="153"/>
        <v>0</v>
      </c>
      <c r="E307" s="13">
        <f t="shared" si="154"/>
        <v>0</v>
      </c>
      <c r="F307" s="13">
        <f t="shared" si="155"/>
        <v>0</v>
      </c>
      <c r="G307" s="13">
        <f t="shared" si="156"/>
        <v>0</v>
      </c>
      <c r="H307" s="13">
        <f t="shared" si="157"/>
        <v>0</v>
      </c>
      <c r="I307" s="13">
        <f t="shared" si="158"/>
        <v>0</v>
      </c>
      <c r="J307" s="13">
        <f t="shared" si="159"/>
        <v>0</v>
      </c>
      <c r="K307" s="13">
        <f t="shared" si="160"/>
        <v>0</v>
      </c>
      <c r="L307" s="13">
        <f t="shared" si="161"/>
        <v>0</v>
      </c>
      <c r="M307" s="3"/>
      <c r="N307" s="3"/>
      <c r="O307" s="3"/>
      <c r="P307" s="3"/>
      <c r="Q307" s="3"/>
      <c r="R307" s="3"/>
      <c r="S307" s="3"/>
      <c r="T307" s="3"/>
      <c r="U307" s="3"/>
      <c r="X307" s="89">
        <f t="shared" si="146"/>
        <v>0</v>
      </c>
      <c r="Y307" s="55"/>
      <c r="Z307" s="89">
        <f t="shared" si="145"/>
        <v>0</v>
      </c>
      <c r="AB307" s="37"/>
      <c r="AC307" s="37"/>
      <c r="AD307" s="37"/>
      <c r="AE307" s="39"/>
      <c r="AF307" s="39"/>
      <c r="AG307" s="13">
        <f t="shared" si="147"/>
        <v>0</v>
      </c>
      <c r="AH307" s="13">
        <f t="shared" si="148"/>
        <v>0</v>
      </c>
      <c r="AI307" s="37"/>
      <c r="AJ307" s="37"/>
      <c r="AK307" s="37"/>
      <c r="AL307" s="39"/>
      <c r="AM307" s="39"/>
      <c r="AN307" s="13">
        <f t="shared" si="149"/>
        <v>0</v>
      </c>
      <c r="AO307" s="13">
        <f t="shared" si="150"/>
        <v>0</v>
      </c>
      <c r="AP307" s="79">
        <f t="shared" si="162"/>
        <v>74518</v>
      </c>
      <c r="AQ307" s="123"/>
      <c r="AR307" s="128"/>
      <c r="AS307" s="129"/>
      <c r="AT307" s="129"/>
    </row>
    <row r="308" spans="1:46" x14ac:dyDescent="0.25">
      <c r="A308" s="12">
        <v>44853</v>
      </c>
      <c r="B308" s="13">
        <f t="shared" si="151"/>
        <v>0</v>
      </c>
      <c r="C308" s="13">
        <f t="shared" si="152"/>
        <v>0</v>
      </c>
      <c r="D308" s="13">
        <f t="shared" si="153"/>
        <v>0</v>
      </c>
      <c r="E308" s="13">
        <f t="shared" si="154"/>
        <v>0</v>
      </c>
      <c r="F308" s="13">
        <f t="shared" si="155"/>
        <v>0</v>
      </c>
      <c r="G308" s="13">
        <f t="shared" si="156"/>
        <v>0</v>
      </c>
      <c r="H308" s="13">
        <f t="shared" si="157"/>
        <v>0</v>
      </c>
      <c r="I308" s="13">
        <f t="shared" si="158"/>
        <v>0</v>
      </c>
      <c r="J308" s="13">
        <f t="shared" si="159"/>
        <v>0</v>
      </c>
      <c r="K308" s="13">
        <f t="shared" si="160"/>
        <v>0</v>
      </c>
      <c r="L308" s="13">
        <f t="shared" si="161"/>
        <v>0</v>
      </c>
      <c r="M308" s="3"/>
      <c r="N308" s="3"/>
      <c r="O308" s="3"/>
      <c r="P308" s="3"/>
      <c r="Q308" s="3"/>
      <c r="R308" s="3"/>
      <c r="S308" s="3"/>
      <c r="T308" s="3"/>
      <c r="U308" s="3"/>
      <c r="X308" s="89">
        <f t="shared" si="146"/>
        <v>0</v>
      </c>
      <c r="Y308" s="55"/>
      <c r="Z308" s="89">
        <f t="shared" si="145"/>
        <v>0</v>
      </c>
      <c r="AB308" s="37"/>
      <c r="AC308" s="37"/>
      <c r="AD308" s="37"/>
      <c r="AE308" s="39"/>
      <c r="AF308" s="39"/>
      <c r="AG308" s="13">
        <f t="shared" si="147"/>
        <v>0</v>
      </c>
      <c r="AH308" s="13">
        <f t="shared" si="148"/>
        <v>0</v>
      </c>
      <c r="AI308" s="37"/>
      <c r="AJ308" s="37"/>
      <c r="AK308" s="37"/>
      <c r="AL308" s="39"/>
      <c r="AM308" s="39"/>
      <c r="AN308" s="13">
        <f t="shared" si="149"/>
        <v>0</v>
      </c>
      <c r="AO308" s="13">
        <f t="shared" si="150"/>
        <v>0</v>
      </c>
      <c r="AP308" s="79">
        <f t="shared" si="162"/>
        <v>74518</v>
      </c>
      <c r="AQ308" s="123"/>
      <c r="AR308" s="128"/>
      <c r="AS308" s="129"/>
      <c r="AT308" s="129"/>
    </row>
    <row r="309" spans="1:46" x14ac:dyDescent="0.25">
      <c r="A309" s="1">
        <v>44854</v>
      </c>
      <c r="B309" s="13">
        <f t="shared" si="151"/>
        <v>0</v>
      </c>
      <c r="C309" s="13">
        <f t="shared" si="152"/>
        <v>0</v>
      </c>
      <c r="D309" s="13">
        <f t="shared" si="153"/>
        <v>0</v>
      </c>
      <c r="E309" s="13">
        <f t="shared" si="154"/>
        <v>0</v>
      </c>
      <c r="F309" s="13">
        <f t="shared" si="155"/>
        <v>0</v>
      </c>
      <c r="G309" s="13">
        <f t="shared" si="156"/>
        <v>0</v>
      </c>
      <c r="H309" s="13">
        <f t="shared" si="157"/>
        <v>0</v>
      </c>
      <c r="I309" s="13">
        <f t="shared" si="158"/>
        <v>0</v>
      </c>
      <c r="J309" s="13">
        <f t="shared" si="159"/>
        <v>0</v>
      </c>
      <c r="K309" s="13">
        <f t="shared" si="160"/>
        <v>0</v>
      </c>
      <c r="L309" s="13">
        <f t="shared" si="161"/>
        <v>0</v>
      </c>
      <c r="M309" s="3"/>
      <c r="N309" s="3"/>
      <c r="O309" s="3"/>
      <c r="P309" s="3"/>
      <c r="Q309" s="3"/>
      <c r="R309" s="3"/>
      <c r="S309" s="3"/>
      <c r="T309" s="3"/>
      <c r="U309" s="3"/>
      <c r="X309" s="89">
        <f t="shared" si="146"/>
        <v>0</v>
      </c>
      <c r="Y309" s="55"/>
      <c r="Z309" s="89">
        <f t="shared" si="145"/>
        <v>0</v>
      </c>
      <c r="AB309" s="37"/>
      <c r="AC309" s="37"/>
      <c r="AD309" s="37"/>
      <c r="AE309" s="39"/>
      <c r="AF309" s="39"/>
      <c r="AG309" s="13">
        <f t="shared" si="147"/>
        <v>0</v>
      </c>
      <c r="AH309" s="13">
        <f t="shared" si="148"/>
        <v>0</v>
      </c>
      <c r="AI309" s="37"/>
      <c r="AJ309" s="37"/>
      <c r="AK309" s="37"/>
      <c r="AL309" s="39"/>
      <c r="AM309" s="39"/>
      <c r="AN309" s="13">
        <f t="shared" si="149"/>
        <v>0</v>
      </c>
      <c r="AO309" s="13">
        <f t="shared" si="150"/>
        <v>0</v>
      </c>
      <c r="AP309" s="79">
        <f t="shared" si="162"/>
        <v>74518</v>
      </c>
      <c r="AQ309" s="123"/>
      <c r="AR309" s="128"/>
      <c r="AS309" s="129"/>
      <c r="AT309" s="129"/>
    </row>
    <row r="310" spans="1:46" x14ac:dyDescent="0.25">
      <c r="A310" s="12">
        <v>44855</v>
      </c>
      <c r="B310" s="13">
        <f t="shared" si="151"/>
        <v>0</v>
      </c>
      <c r="C310" s="13">
        <f t="shared" si="152"/>
        <v>0</v>
      </c>
      <c r="D310" s="13">
        <f t="shared" si="153"/>
        <v>0</v>
      </c>
      <c r="E310" s="13">
        <f t="shared" si="154"/>
        <v>0</v>
      </c>
      <c r="F310" s="13">
        <f t="shared" si="155"/>
        <v>0</v>
      </c>
      <c r="G310" s="13">
        <f t="shared" si="156"/>
        <v>0</v>
      </c>
      <c r="H310" s="13">
        <f t="shared" si="157"/>
        <v>0</v>
      </c>
      <c r="I310" s="13">
        <f t="shared" si="158"/>
        <v>0</v>
      </c>
      <c r="J310" s="13">
        <f t="shared" si="159"/>
        <v>0</v>
      </c>
      <c r="K310" s="13">
        <f t="shared" si="160"/>
        <v>0</v>
      </c>
      <c r="L310" s="13">
        <f t="shared" si="161"/>
        <v>0</v>
      </c>
      <c r="M310" s="3"/>
      <c r="N310" s="3"/>
      <c r="O310" s="3"/>
      <c r="P310" s="3"/>
      <c r="Q310" s="3"/>
      <c r="R310" s="3"/>
      <c r="S310" s="3"/>
      <c r="T310" s="3"/>
      <c r="U310" s="3"/>
      <c r="X310" s="89">
        <f t="shared" si="146"/>
        <v>0</v>
      </c>
      <c r="Y310" s="55"/>
      <c r="Z310" s="89">
        <f t="shared" si="145"/>
        <v>0</v>
      </c>
      <c r="AB310" s="37"/>
      <c r="AC310" s="37"/>
      <c r="AD310" s="37"/>
      <c r="AE310" s="39"/>
      <c r="AF310" s="39"/>
      <c r="AG310" s="13">
        <f t="shared" si="147"/>
        <v>0</v>
      </c>
      <c r="AH310" s="13">
        <f t="shared" si="148"/>
        <v>0</v>
      </c>
      <c r="AI310" s="37"/>
      <c r="AJ310" s="37"/>
      <c r="AK310" s="37"/>
      <c r="AL310" s="39"/>
      <c r="AM310" s="39"/>
      <c r="AN310" s="13">
        <f t="shared" si="149"/>
        <v>0</v>
      </c>
      <c r="AO310" s="13">
        <f t="shared" si="150"/>
        <v>0</v>
      </c>
      <c r="AP310" s="79">
        <f t="shared" si="162"/>
        <v>74518</v>
      </c>
      <c r="AQ310" s="123"/>
      <c r="AR310" s="130"/>
      <c r="AS310" s="131"/>
      <c r="AT310" s="131"/>
    </row>
    <row r="311" spans="1:46" x14ac:dyDescent="0.25">
      <c r="A311" s="1">
        <v>44856</v>
      </c>
      <c r="B311" s="13">
        <f t="shared" si="151"/>
        <v>0</v>
      </c>
      <c r="C311" s="13">
        <f t="shared" si="152"/>
        <v>0</v>
      </c>
      <c r="D311" s="13">
        <f t="shared" si="153"/>
        <v>0</v>
      </c>
      <c r="E311" s="13">
        <f t="shared" si="154"/>
        <v>0</v>
      </c>
      <c r="F311" s="13">
        <f t="shared" si="155"/>
        <v>0</v>
      </c>
      <c r="G311" s="13">
        <f t="shared" si="156"/>
        <v>0</v>
      </c>
      <c r="H311" s="13">
        <f t="shared" si="157"/>
        <v>0</v>
      </c>
      <c r="I311" s="13">
        <f t="shared" si="158"/>
        <v>0</v>
      </c>
      <c r="J311" s="13">
        <f t="shared" si="159"/>
        <v>0</v>
      </c>
      <c r="K311" s="13">
        <f t="shared" si="160"/>
        <v>0</v>
      </c>
      <c r="L311" s="13">
        <f t="shared" si="161"/>
        <v>0</v>
      </c>
      <c r="M311" s="3"/>
      <c r="N311" s="3"/>
      <c r="O311" s="3"/>
      <c r="P311" s="3"/>
      <c r="Q311" s="3"/>
      <c r="R311" s="3"/>
      <c r="S311" s="3"/>
      <c r="T311" s="3"/>
      <c r="U311" s="3"/>
      <c r="X311" s="89">
        <f t="shared" si="146"/>
        <v>0</v>
      </c>
      <c r="Y311" s="55"/>
      <c r="Z311" s="89">
        <f t="shared" si="145"/>
        <v>0</v>
      </c>
      <c r="AB311" s="37"/>
      <c r="AC311" s="37"/>
      <c r="AD311" s="37"/>
      <c r="AE311" s="39"/>
      <c r="AF311" s="39"/>
      <c r="AG311" s="13">
        <f t="shared" si="147"/>
        <v>0</v>
      </c>
      <c r="AH311" s="13">
        <f t="shared" si="148"/>
        <v>0</v>
      </c>
      <c r="AI311" s="37"/>
      <c r="AJ311" s="37"/>
      <c r="AK311" s="37"/>
      <c r="AL311" s="39"/>
      <c r="AM311" s="39"/>
      <c r="AN311" s="13">
        <f t="shared" si="149"/>
        <v>0</v>
      </c>
      <c r="AO311" s="13">
        <f t="shared" si="150"/>
        <v>0</v>
      </c>
      <c r="AP311" s="79">
        <f t="shared" si="162"/>
        <v>74518</v>
      </c>
      <c r="AQ311" s="123"/>
      <c r="AR311" s="130"/>
      <c r="AS311" s="131"/>
      <c r="AT311" s="131"/>
    </row>
    <row r="312" spans="1:46" x14ac:dyDescent="0.25">
      <c r="A312" s="12">
        <v>44857</v>
      </c>
      <c r="B312" s="13">
        <f t="shared" si="151"/>
        <v>0</v>
      </c>
      <c r="C312" s="13">
        <f t="shared" si="152"/>
        <v>0</v>
      </c>
      <c r="D312" s="13">
        <f t="shared" si="153"/>
        <v>0</v>
      </c>
      <c r="E312" s="13">
        <f t="shared" si="154"/>
        <v>0</v>
      </c>
      <c r="F312" s="13">
        <f t="shared" si="155"/>
        <v>0</v>
      </c>
      <c r="G312" s="13">
        <f t="shared" si="156"/>
        <v>0</v>
      </c>
      <c r="H312" s="13">
        <f t="shared" si="157"/>
        <v>0</v>
      </c>
      <c r="I312" s="13">
        <f t="shared" si="158"/>
        <v>0</v>
      </c>
      <c r="J312" s="13">
        <f t="shared" si="159"/>
        <v>0</v>
      </c>
      <c r="K312" s="13">
        <f t="shared" si="160"/>
        <v>0</v>
      </c>
      <c r="L312" s="13">
        <f t="shared" si="161"/>
        <v>0</v>
      </c>
      <c r="M312" s="3"/>
      <c r="N312" s="3"/>
      <c r="O312" s="3"/>
      <c r="P312" s="3"/>
      <c r="Q312" s="3"/>
      <c r="R312" s="3"/>
      <c r="S312" s="3"/>
      <c r="T312" s="3"/>
      <c r="U312" s="3"/>
      <c r="X312" s="89">
        <f t="shared" si="146"/>
        <v>0</v>
      </c>
      <c r="Y312" s="55"/>
      <c r="Z312" s="89">
        <f t="shared" si="145"/>
        <v>0</v>
      </c>
      <c r="AB312" s="37"/>
      <c r="AC312" s="37"/>
      <c r="AD312" s="37"/>
      <c r="AE312" s="39"/>
      <c r="AF312" s="39"/>
      <c r="AG312" s="13">
        <f t="shared" si="147"/>
        <v>0</v>
      </c>
      <c r="AH312" s="13">
        <f t="shared" si="148"/>
        <v>0</v>
      </c>
      <c r="AI312" s="37"/>
      <c r="AJ312" s="37"/>
      <c r="AK312" s="37"/>
      <c r="AL312" s="39"/>
      <c r="AM312" s="39"/>
      <c r="AN312" s="13">
        <f t="shared" si="149"/>
        <v>0</v>
      </c>
      <c r="AO312" s="13">
        <f t="shared" si="150"/>
        <v>0</v>
      </c>
      <c r="AP312" s="79">
        <f t="shared" si="162"/>
        <v>74518</v>
      </c>
      <c r="AQ312" s="123"/>
      <c r="AR312" s="128"/>
      <c r="AS312" s="129"/>
      <c r="AT312" s="129"/>
    </row>
    <row r="313" spans="1:46" x14ac:dyDescent="0.25">
      <c r="A313" s="1">
        <v>44858</v>
      </c>
      <c r="B313" s="13">
        <f t="shared" si="151"/>
        <v>0</v>
      </c>
      <c r="C313" s="13">
        <f t="shared" si="152"/>
        <v>0</v>
      </c>
      <c r="D313" s="13">
        <f t="shared" si="153"/>
        <v>0</v>
      </c>
      <c r="E313" s="13">
        <f t="shared" si="154"/>
        <v>0</v>
      </c>
      <c r="F313" s="13">
        <f t="shared" si="155"/>
        <v>0</v>
      </c>
      <c r="G313" s="13">
        <f t="shared" si="156"/>
        <v>0</v>
      </c>
      <c r="H313" s="13">
        <f t="shared" si="157"/>
        <v>0</v>
      </c>
      <c r="I313" s="13">
        <f t="shared" si="158"/>
        <v>0</v>
      </c>
      <c r="J313" s="13">
        <f t="shared" si="159"/>
        <v>0</v>
      </c>
      <c r="K313" s="13">
        <f t="shared" si="160"/>
        <v>0</v>
      </c>
      <c r="L313" s="13">
        <f t="shared" si="161"/>
        <v>0</v>
      </c>
      <c r="M313" s="3"/>
      <c r="N313" s="3"/>
      <c r="O313" s="3"/>
      <c r="P313" s="3"/>
      <c r="Q313" s="3"/>
      <c r="R313" s="3"/>
      <c r="S313" s="3"/>
      <c r="T313" s="3"/>
      <c r="U313" s="3"/>
      <c r="X313" s="89">
        <f t="shared" si="146"/>
        <v>0</v>
      </c>
      <c r="Y313" s="55"/>
      <c r="Z313" s="89">
        <f t="shared" si="145"/>
        <v>0</v>
      </c>
      <c r="AB313" s="37"/>
      <c r="AC313" s="37"/>
      <c r="AD313" s="37"/>
      <c r="AE313" s="39"/>
      <c r="AF313" s="39"/>
      <c r="AG313" s="13">
        <f t="shared" si="147"/>
        <v>0</v>
      </c>
      <c r="AH313" s="13">
        <f t="shared" si="148"/>
        <v>0</v>
      </c>
      <c r="AI313" s="37"/>
      <c r="AJ313" s="37"/>
      <c r="AK313" s="37"/>
      <c r="AL313" s="39"/>
      <c r="AM313" s="39"/>
      <c r="AN313" s="13">
        <f t="shared" si="149"/>
        <v>0</v>
      </c>
      <c r="AO313" s="13">
        <f t="shared" si="150"/>
        <v>0</v>
      </c>
      <c r="AP313" s="79">
        <f t="shared" si="162"/>
        <v>74518</v>
      </c>
      <c r="AQ313" s="123"/>
      <c r="AR313" s="128"/>
      <c r="AS313" s="129"/>
      <c r="AT313" s="129"/>
    </row>
    <row r="314" spans="1:46" x14ac:dyDescent="0.25">
      <c r="A314" s="12">
        <v>44859</v>
      </c>
      <c r="B314" s="13">
        <f t="shared" si="151"/>
        <v>0</v>
      </c>
      <c r="C314" s="13">
        <f t="shared" si="152"/>
        <v>0</v>
      </c>
      <c r="D314" s="13">
        <f t="shared" si="153"/>
        <v>0</v>
      </c>
      <c r="E314" s="13">
        <f t="shared" si="154"/>
        <v>0</v>
      </c>
      <c r="F314" s="13">
        <f t="shared" si="155"/>
        <v>0</v>
      </c>
      <c r="G314" s="13">
        <f t="shared" si="156"/>
        <v>0</v>
      </c>
      <c r="H314" s="13">
        <f t="shared" si="157"/>
        <v>0</v>
      </c>
      <c r="I314" s="13">
        <f t="shared" si="158"/>
        <v>0</v>
      </c>
      <c r="J314" s="13">
        <f t="shared" si="159"/>
        <v>0</v>
      </c>
      <c r="K314" s="13">
        <f t="shared" si="160"/>
        <v>0</v>
      </c>
      <c r="L314" s="13">
        <f t="shared" si="161"/>
        <v>0</v>
      </c>
      <c r="M314" s="3"/>
      <c r="N314" s="3"/>
      <c r="O314" s="3"/>
      <c r="P314" s="3"/>
      <c r="Q314" s="3"/>
      <c r="R314" s="3"/>
      <c r="S314" s="3"/>
      <c r="T314" s="3"/>
      <c r="U314" s="3"/>
      <c r="X314" s="89">
        <f t="shared" si="146"/>
        <v>0</v>
      </c>
      <c r="Y314" s="55"/>
      <c r="Z314" s="89">
        <f t="shared" si="145"/>
        <v>0</v>
      </c>
      <c r="AB314" s="37"/>
      <c r="AC314" s="37"/>
      <c r="AD314" s="37"/>
      <c r="AE314" s="39"/>
      <c r="AF314" s="39"/>
      <c r="AG314" s="13">
        <f t="shared" si="147"/>
        <v>0</v>
      </c>
      <c r="AH314" s="13">
        <f t="shared" si="148"/>
        <v>0</v>
      </c>
      <c r="AI314" s="37"/>
      <c r="AJ314" s="37"/>
      <c r="AK314" s="37"/>
      <c r="AL314" s="39"/>
      <c r="AM314" s="39"/>
      <c r="AN314" s="13">
        <f t="shared" si="149"/>
        <v>0</v>
      </c>
      <c r="AO314" s="13">
        <f t="shared" si="150"/>
        <v>0</v>
      </c>
      <c r="AP314" s="79">
        <f t="shared" si="162"/>
        <v>74518</v>
      </c>
      <c r="AQ314" s="123"/>
      <c r="AR314" s="128"/>
      <c r="AS314" s="129"/>
      <c r="AT314" s="129"/>
    </row>
    <row r="315" spans="1:46" x14ac:dyDescent="0.25">
      <c r="A315" s="1">
        <v>44860</v>
      </c>
      <c r="B315" s="13">
        <f t="shared" si="151"/>
        <v>0</v>
      </c>
      <c r="C315" s="13">
        <f t="shared" si="152"/>
        <v>0</v>
      </c>
      <c r="D315" s="13">
        <f t="shared" si="153"/>
        <v>0</v>
      </c>
      <c r="E315" s="13">
        <f t="shared" si="154"/>
        <v>0</v>
      </c>
      <c r="F315" s="13">
        <f t="shared" si="155"/>
        <v>0</v>
      </c>
      <c r="G315" s="13">
        <f t="shared" si="156"/>
        <v>0</v>
      </c>
      <c r="H315" s="13">
        <f t="shared" si="157"/>
        <v>0</v>
      </c>
      <c r="I315" s="13">
        <f t="shared" si="158"/>
        <v>0</v>
      </c>
      <c r="J315" s="13">
        <f t="shared" si="159"/>
        <v>0</v>
      </c>
      <c r="K315" s="13">
        <f t="shared" si="160"/>
        <v>0</v>
      </c>
      <c r="L315" s="13">
        <f t="shared" si="161"/>
        <v>0</v>
      </c>
      <c r="M315" s="3"/>
      <c r="N315" s="3"/>
      <c r="O315" s="3"/>
      <c r="P315" s="3"/>
      <c r="Q315" s="3"/>
      <c r="R315" s="3"/>
      <c r="S315" s="3"/>
      <c r="T315" s="3"/>
      <c r="U315" s="3"/>
      <c r="X315" s="89">
        <f t="shared" si="146"/>
        <v>0</v>
      </c>
      <c r="Y315" s="55"/>
      <c r="Z315" s="89">
        <f t="shared" si="145"/>
        <v>0</v>
      </c>
      <c r="AB315" s="37"/>
      <c r="AC315" s="37"/>
      <c r="AD315" s="37"/>
      <c r="AE315" s="39"/>
      <c r="AF315" s="39"/>
      <c r="AG315" s="13">
        <f t="shared" si="147"/>
        <v>0</v>
      </c>
      <c r="AH315" s="13">
        <f t="shared" si="148"/>
        <v>0</v>
      </c>
      <c r="AI315" s="37"/>
      <c r="AJ315" s="37"/>
      <c r="AK315" s="37"/>
      <c r="AL315" s="39"/>
      <c r="AM315" s="39"/>
      <c r="AN315" s="13">
        <f t="shared" si="149"/>
        <v>0</v>
      </c>
      <c r="AO315" s="13">
        <f t="shared" si="150"/>
        <v>0</v>
      </c>
      <c r="AP315" s="79">
        <f t="shared" si="162"/>
        <v>74518</v>
      </c>
      <c r="AQ315" s="123"/>
      <c r="AR315" s="128"/>
      <c r="AS315" s="129"/>
      <c r="AT315" s="129"/>
    </row>
    <row r="316" spans="1:46" x14ac:dyDescent="0.25">
      <c r="A316" s="12">
        <v>44861</v>
      </c>
      <c r="B316" s="13">
        <f t="shared" si="151"/>
        <v>0</v>
      </c>
      <c r="C316" s="13">
        <f t="shared" si="152"/>
        <v>0</v>
      </c>
      <c r="D316" s="13">
        <f t="shared" si="153"/>
        <v>0</v>
      </c>
      <c r="E316" s="13">
        <f t="shared" si="154"/>
        <v>0</v>
      </c>
      <c r="F316" s="13">
        <f t="shared" si="155"/>
        <v>0</v>
      </c>
      <c r="G316" s="13">
        <f t="shared" si="156"/>
        <v>0</v>
      </c>
      <c r="H316" s="13">
        <f t="shared" si="157"/>
        <v>0</v>
      </c>
      <c r="I316" s="13">
        <f t="shared" si="158"/>
        <v>0</v>
      </c>
      <c r="J316" s="13">
        <f t="shared" si="159"/>
        <v>0</v>
      </c>
      <c r="K316" s="13">
        <f t="shared" si="160"/>
        <v>0</v>
      </c>
      <c r="L316" s="13">
        <f t="shared" si="161"/>
        <v>0</v>
      </c>
      <c r="M316" s="3"/>
      <c r="N316" s="3"/>
      <c r="O316" s="3"/>
      <c r="P316" s="3"/>
      <c r="Q316" s="3"/>
      <c r="R316" s="3"/>
      <c r="S316" s="3"/>
      <c r="T316" s="3"/>
      <c r="U316" s="3"/>
      <c r="X316" s="89">
        <f t="shared" si="146"/>
        <v>0</v>
      </c>
      <c r="Y316" s="55"/>
      <c r="Z316" s="89">
        <f t="shared" si="145"/>
        <v>0</v>
      </c>
      <c r="AB316" s="37"/>
      <c r="AC316" s="37"/>
      <c r="AD316" s="37"/>
      <c r="AE316" s="39"/>
      <c r="AF316" s="39"/>
      <c r="AG316" s="13">
        <f t="shared" si="147"/>
        <v>0</v>
      </c>
      <c r="AH316" s="13">
        <f t="shared" si="148"/>
        <v>0</v>
      </c>
      <c r="AI316" s="37"/>
      <c r="AJ316" s="37"/>
      <c r="AK316" s="37"/>
      <c r="AL316" s="39"/>
      <c r="AM316" s="39"/>
      <c r="AN316" s="13">
        <f t="shared" si="149"/>
        <v>0</v>
      </c>
      <c r="AO316" s="13">
        <f t="shared" si="150"/>
        <v>0</v>
      </c>
      <c r="AP316" s="79">
        <f t="shared" si="162"/>
        <v>74518</v>
      </c>
      <c r="AQ316" s="123"/>
      <c r="AR316" s="128"/>
      <c r="AS316" s="129"/>
      <c r="AT316" s="129"/>
    </row>
    <row r="317" spans="1:46" x14ac:dyDescent="0.25">
      <c r="A317" s="1">
        <v>44862</v>
      </c>
      <c r="B317" s="13">
        <f t="shared" si="151"/>
        <v>0</v>
      </c>
      <c r="C317" s="13">
        <f t="shared" si="152"/>
        <v>0</v>
      </c>
      <c r="D317" s="13">
        <f t="shared" si="153"/>
        <v>0</v>
      </c>
      <c r="E317" s="13">
        <f t="shared" si="154"/>
        <v>0</v>
      </c>
      <c r="F317" s="13">
        <f t="shared" si="155"/>
        <v>0</v>
      </c>
      <c r="G317" s="13">
        <f t="shared" si="156"/>
        <v>0</v>
      </c>
      <c r="H317" s="13">
        <f t="shared" si="157"/>
        <v>0</v>
      </c>
      <c r="I317" s="13">
        <f t="shared" si="158"/>
        <v>0</v>
      </c>
      <c r="J317" s="13">
        <f t="shared" si="159"/>
        <v>0</v>
      </c>
      <c r="K317" s="13">
        <f t="shared" si="160"/>
        <v>0</v>
      </c>
      <c r="L317" s="13">
        <f t="shared" si="161"/>
        <v>0</v>
      </c>
      <c r="M317" s="3"/>
      <c r="N317" s="3"/>
      <c r="O317" s="3"/>
      <c r="P317" s="3"/>
      <c r="Q317" s="3"/>
      <c r="R317" s="3"/>
      <c r="S317" s="3"/>
      <c r="T317" s="3"/>
      <c r="U317" s="3"/>
      <c r="X317" s="89">
        <f t="shared" si="146"/>
        <v>0</v>
      </c>
      <c r="Y317" s="55"/>
      <c r="Z317" s="89">
        <f t="shared" si="145"/>
        <v>0</v>
      </c>
      <c r="AB317" s="37"/>
      <c r="AC317" s="37"/>
      <c r="AD317" s="37"/>
      <c r="AE317" s="39"/>
      <c r="AF317" s="39"/>
      <c r="AG317" s="13">
        <f t="shared" si="147"/>
        <v>0</v>
      </c>
      <c r="AH317" s="13">
        <f t="shared" si="148"/>
        <v>0</v>
      </c>
      <c r="AI317" s="37"/>
      <c r="AJ317" s="37"/>
      <c r="AK317" s="37"/>
      <c r="AL317" s="39"/>
      <c r="AM317" s="39"/>
      <c r="AN317" s="13">
        <f t="shared" si="149"/>
        <v>0</v>
      </c>
      <c r="AO317" s="13">
        <f t="shared" si="150"/>
        <v>0</v>
      </c>
      <c r="AP317" s="79">
        <f t="shared" si="162"/>
        <v>74518</v>
      </c>
      <c r="AQ317" s="123"/>
      <c r="AR317" s="130"/>
      <c r="AS317" s="131"/>
      <c r="AT317" s="131"/>
    </row>
    <row r="318" spans="1:46" x14ac:dyDescent="0.25">
      <c r="A318" s="12">
        <v>44863</v>
      </c>
      <c r="B318" s="13">
        <f t="shared" si="151"/>
        <v>0</v>
      </c>
      <c r="C318" s="13">
        <f t="shared" si="152"/>
        <v>0</v>
      </c>
      <c r="D318" s="13">
        <f t="shared" si="153"/>
        <v>0</v>
      </c>
      <c r="E318" s="13">
        <f t="shared" si="154"/>
        <v>0</v>
      </c>
      <c r="F318" s="13">
        <f t="shared" si="155"/>
        <v>0</v>
      </c>
      <c r="G318" s="13">
        <f t="shared" si="156"/>
        <v>0</v>
      </c>
      <c r="H318" s="13">
        <f t="shared" si="157"/>
        <v>0</v>
      </c>
      <c r="I318" s="13">
        <f t="shared" si="158"/>
        <v>0</v>
      </c>
      <c r="J318" s="13">
        <f t="shared" si="159"/>
        <v>0</v>
      </c>
      <c r="K318" s="13">
        <f t="shared" si="160"/>
        <v>0</v>
      </c>
      <c r="L318" s="13">
        <f t="shared" si="161"/>
        <v>0</v>
      </c>
      <c r="M318" s="3"/>
      <c r="N318" s="3"/>
      <c r="O318" s="3"/>
      <c r="P318" s="3"/>
      <c r="Q318" s="3"/>
      <c r="R318" s="3"/>
      <c r="S318" s="3"/>
      <c r="T318" s="3"/>
      <c r="U318" s="3"/>
      <c r="X318" s="89">
        <f t="shared" si="146"/>
        <v>0</v>
      </c>
      <c r="Y318" s="55"/>
      <c r="Z318" s="89">
        <f t="shared" si="145"/>
        <v>0</v>
      </c>
      <c r="AB318" s="37"/>
      <c r="AC318" s="37"/>
      <c r="AD318" s="37"/>
      <c r="AE318" s="39"/>
      <c r="AF318" s="39"/>
      <c r="AG318" s="13">
        <f t="shared" si="147"/>
        <v>0</v>
      </c>
      <c r="AH318" s="13">
        <f t="shared" si="148"/>
        <v>0</v>
      </c>
      <c r="AI318" s="37"/>
      <c r="AJ318" s="37"/>
      <c r="AK318" s="37"/>
      <c r="AL318" s="39"/>
      <c r="AM318" s="39"/>
      <c r="AN318" s="13">
        <f t="shared" si="149"/>
        <v>0</v>
      </c>
      <c r="AO318" s="13">
        <f t="shared" si="150"/>
        <v>0</v>
      </c>
      <c r="AP318" s="79">
        <f t="shared" si="162"/>
        <v>74518</v>
      </c>
      <c r="AQ318" s="123"/>
      <c r="AR318" s="130"/>
      <c r="AS318" s="131"/>
      <c r="AT318" s="131"/>
    </row>
    <row r="319" spans="1:46" x14ac:dyDescent="0.25">
      <c r="A319" s="1">
        <v>44864</v>
      </c>
      <c r="B319" s="13">
        <f t="shared" si="151"/>
        <v>0</v>
      </c>
      <c r="C319" s="13">
        <f t="shared" si="152"/>
        <v>0</v>
      </c>
      <c r="D319" s="13">
        <f t="shared" si="153"/>
        <v>0</v>
      </c>
      <c r="E319" s="13">
        <f t="shared" si="154"/>
        <v>0</v>
      </c>
      <c r="F319" s="13">
        <f t="shared" si="155"/>
        <v>0</v>
      </c>
      <c r="G319" s="13">
        <f t="shared" si="156"/>
        <v>0</v>
      </c>
      <c r="H319" s="13">
        <f t="shared" si="157"/>
        <v>0</v>
      </c>
      <c r="I319" s="13">
        <f t="shared" si="158"/>
        <v>0</v>
      </c>
      <c r="J319" s="13">
        <f t="shared" si="159"/>
        <v>0</v>
      </c>
      <c r="K319" s="13">
        <f t="shared" si="160"/>
        <v>0</v>
      </c>
      <c r="L319" s="13">
        <f t="shared" si="161"/>
        <v>0</v>
      </c>
      <c r="M319" s="3"/>
      <c r="N319" s="3"/>
      <c r="O319" s="3"/>
      <c r="P319" s="3"/>
      <c r="Q319" s="3"/>
      <c r="R319" s="3"/>
      <c r="S319" s="3"/>
      <c r="T319" s="3"/>
      <c r="U319" s="3"/>
      <c r="X319" s="89">
        <f t="shared" si="146"/>
        <v>0</v>
      </c>
      <c r="Y319" s="55"/>
      <c r="Z319" s="89">
        <f t="shared" si="145"/>
        <v>0</v>
      </c>
      <c r="AB319" s="37"/>
      <c r="AC319" s="37"/>
      <c r="AD319" s="37"/>
      <c r="AE319" s="39"/>
      <c r="AF319" s="39"/>
      <c r="AG319" s="13">
        <f t="shared" si="147"/>
        <v>0</v>
      </c>
      <c r="AH319" s="13">
        <f t="shared" si="148"/>
        <v>0</v>
      </c>
      <c r="AI319" s="37"/>
      <c r="AJ319" s="37"/>
      <c r="AK319" s="37"/>
      <c r="AL319" s="39"/>
      <c r="AM319" s="39"/>
      <c r="AN319" s="13">
        <f t="shared" si="149"/>
        <v>0</v>
      </c>
      <c r="AO319" s="13">
        <f t="shared" si="150"/>
        <v>0</v>
      </c>
      <c r="AP319" s="79">
        <f t="shared" si="162"/>
        <v>74518</v>
      </c>
      <c r="AQ319" s="123"/>
      <c r="AR319" s="128"/>
      <c r="AS319" s="129"/>
      <c r="AT319" s="129"/>
    </row>
    <row r="320" spans="1:46" ht="15.75" thickBot="1" x14ac:dyDescent="0.3">
      <c r="A320" s="10">
        <v>44865</v>
      </c>
      <c r="B320" s="25">
        <f t="shared" si="151"/>
        <v>0</v>
      </c>
      <c r="C320" s="25">
        <f t="shared" si="152"/>
        <v>0</v>
      </c>
      <c r="D320" s="25">
        <f t="shared" si="153"/>
        <v>0</v>
      </c>
      <c r="E320" s="25">
        <f t="shared" si="154"/>
        <v>0</v>
      </c>
      <c r="F320" s="25">
        <f t="shared" si="155"/>
        <v>0</v>
      </c>
      <c r="G320" s="25">
        <f t="shared" si="156"/>
        <v>0</v>
      </c>
      <c r="H320" s="25">
        <f t="shared" si="157"/>
        <v>0</v>
      </c>
      <c r="I320" s="25">
        <f t="shared" si="158"/>
        <v>0</v>
      </c>
      <c r="J320" s="25">
        <f t="shared" si="159"/>
        <v>0</v>
      </c>
      <c r="K320" s="25">
        <f t="shared" si="160"/>
        <v>0</v>
      </c>
      <c r="L320" s="25">
        <f t="shared" si="161"/>
        <v>0</v>
      </c>
      <c r="M320" s="11"/>
      <c r="N320" s="11"/>
      <c r="O320" s="11"/>
      <c r="P320" s="11"/>
      <c r="Q320" s="11"/>
      <c r="R320" s="11"/>
      <c r="S320" s="11"/>
      <c r="T320" s="11"/>
      <c r="U320" s="11"/>
      <c r="V320" s="4"/>
      <c r="W320" s="4"/>
      <c r="X320" s="87">
        <f t="shared" si="146"/>
        <v>0</v>
      </c>
      <c r="Y320" s="4"/>
      <c r="Z320" s="87">
        <f t="shared" si="145"/>
        <v>0</v>
      </c>
      <c r="AA320" s="4"/>
      <c r="AB320" s="38"/>
      <c r="AC320" s="38"/>
      <c r="AD320" s="38"/>
      <c r="AE320" s="25"/>
      <c r="AF320" s="25"/>
      <c r="AG320" s="25">
        <f t="shared" si="147"/>
        <v>0</v>
      </c>
      <c r="AH320" s="25">
        <f t="shared" si="148"/>
        <v>0</v>
      </c>
      <c r="AI320" s="38"/>
      <c r="AJ320" s="38"/>
      <c r="AK320" s="38"/>
      <c r="AL320" s="25"/>
      <c r="AM320" s="25"/>
      <c r="AN320" s="25">
        <f t="shared" si="149"/>
        <v>0</v>
      </c>
      <c r="AO320" s="25">
        <f t="shared" si="150"/>
        <v>0</v>
      </c>
      <c r="AP320" s="79">
        <f t="shared" si="162"/>
        <v>74518</v>
      </c>
      <c r="AQ320" s="124"/>
      <c r="AR320" s="128"/>
      <c r="AS320" s="129"/>
      <c r="AT320" s="129"/>
    </row>
    <row r="321" spans="1:46" x14ac:dyDescent="0.25">
      <c r="A321" s="1">
        <v>44866</v>
      </c>
      <c r="B321" s="13">
        <f t="shared" si="151"/>
        <v>0</v>
      </c>
      <c r="C321" s="13">
        <f t="shared" si="152"/>
        <v>0</v>
      </c>
      <c r="D321" s="13">
        <f t="shared" si="153"/>
        <v>0</v>
      </c>
      <c r="E321" s="13">
        <f t="shared" si="154"/>
        <v>0</v>
      </c>
      <c r="F321" s="13">
        <f t="shared" si="155"/>
        <v>0</v>
      </c>
      <c r="G321" s="13">
        <f t="shared" si="156"/>
        <v>0</v>
      </c>
      <c r="H321" s="13">
        <f t="shared" si="157"/>
        <v>0</v>
      </c>
      <c r="I321" s="13">
        <f t="shared" si="158"/>
        <v>0</v>
      </c>
      <c r="J321" s="13">
        <f t="shared" si="159"/>
        <v>0</v>
      </c>
      <c r="K321" s="13">
        <f t="shared" si="160"/>
        <v>0</v>
      </c>
      <c r="L321" s="13">
        <f t="shared" si="161"/>
        <v>0</v>
      </c>
      <c r="M321" s="3"/>
      <c r="N321" s="3"/>
      <c r="O321" s="3"/>
      <c r="P321" s="3"/>
      <c r="Q321" s="3"/>
      <c r="R321" s="3"/>
      <c r="S321" s="3"/>
      <c r="T321" s="3"/>
      <c r="U321" s="3"/>
      <c r="X321" s="89">
        <f t="shared" si="146"/>
        <v>0</v>
      </c>
      <c r="Y321" s="55"/>
      <c r="Z321" s="89">
        <f t="shared" si="145"/>
        <v>0</v>
      </c>
      <c r="AB321" s="37"/>
      <c r="AC321" s="37"/>
      <c r="AD321" s="37"/>
      <c r="AE321" s="39"/>
      <c r="AF321" s="39"/>
      <c r="AG321" s="13">
        <f t="shared" si="147"/>
        <v>0</v>
      </c>
      <c r="AH321" s="13">
        <f t="shared" si="148"/>
        <v>0</v>
      </c>
      <c r="AI321" s="37"/>
      <c r="AJ321" s="37"/>
      <c r="AK321" s="37"/>
      <c r="AL321" s="39"/>
      <c r="AM321" s="39"/>
      <c r="AN321" s="13">
        <f t="shared" si="149"/>
        <v>0</v>
      </c>
      <c r="AO321" s="13">
        <f t="shared" si="150"/>
        <v>0</v>
      </c>
      <c r="AP321" s="79">
        <f t="shared" si="162"/>
        <v>74518</v>
      </c>
      <c r="AQ321" s="123"/>
      <c r="AR321" s="128"/>
      <c r="AS321" s="129"/>
      <c r="AT321" s="129"/>
    </row>
    <row r="322" spans="1:46" x14ac:dyDescent="0.25">
      <c r="A322" s="12">
        <v>44867</v>
      </c>
      <c r="B322" s="13">
        <f t="shared" si="151"/>
        <v>0</v>
      </c>
      <c r="C322" s="13">
        <f t="shared" si="152"/>
        <v>0</v>
      </c>
      <c r="D322" s="13">
        <f t="shared" si="153"/>
        <v>0</v>
      </c>
      <c r="E322" s="13">
        <f t="shared" si="154"/>
        <v>0</v>
      </c>
      <c r="F322" s="13">
        <f t="shared" si="155"/>
        <v>0</v>
      </c>
      <c r="G322" s="13">
        <f t="shared" si="156"/>
        <v>0</v>
      </c>
      <c r="H322" s="13">
        <f t="shared" si="157"/>
        <v>0</v>
      </c>
      <c r="I322" s="13">
        <f t="shared" si="158"/>
        <v>0</v>
      </c>
      <c r="J322" s="13">
        <f t="shared" si="159"/>
        <v>0</v>
      </c>
      <c r="K322" s="13">
        <f t="shared" si="160"/>
        <v>0</v>
      </c>
      <c r="L322" s="13">
        <f t="shared" si="161"/>
        <v>0</v>
      </c>
      <c r="M322" s="3"/>
      <c r="N322" s="3"/>
      <c r="O322" s="3"/>
      <c r="P322" s="3"/>
      <c r="Q322" s="3"/>
      <c r="R322" s="3"/>
      <c r="S322" s="3"/>
      <c r="T322" s="3"/>
      <c r="U322" s="3"/>
      <c r="X322" s="89">
        <f t="shared" si="146"/>
        <v>0</v>
      </c>
      <c r="Y322" s="55"/>
      <c r="Z322" s="89">
        <f t="shared" si="145"/>
        <v>0</v>
      </c>
      <c r="AB322" s="37"/>
      <c r="AC322" s="37"/>
      <c r="AD322" s="37"/>
      <c r="AE322" s="39"/>
      <c r="AF322" s="39"/>
      <c r="AG322" s="13">
        <f t="shared" si="147"/>
        <v>0</v>
      </c>
      <c r="AH322" s="13">
        <f t="shared" si="148"/>
        <v>0</v>
      </c>
      <c r="AI322" s="37"/>
      <c r="AJ322" s="37"/>
      <c r="AK322" s="37"/>
      <c r="AL322" s="39"/>
      <c r="AM322" s="39"/>
      <c r="AN322" s="13">
        <f t="shared" si="149"/>
        <v>0</v>
      </c>
      <c r="AO322" s="13">
        <f t="shared" si="150"/>
        <v>0</v>
      </c>
      <c r="AP322" s="79">
        <f t="shared" si="162"/>
        <v>74518</v>
      </c>
      <c r="AQ322" s="123"/>
      <c r="AR322" s="130"/>
      <c r="AS322" s="131"/>
      <c r="AT322" s="131"/>
    </row>
    <row r="323" spans="1:46" x14ac:dyDescent="0.25">
      <c r="A323" s="1">
        <v>44868</v>
      </c>
      <c r="B323" s="13">
        <f t="shared" si="151"/>
        <v>0</v>
      </c>
      <c r="C323" s="13">
        <f t="shared" si="152"/>
        <v>0</v>
      </c>
      <c r="D323" s="13">
        <f t="shared" si="153"/>
        <v>0</v>
      </c>
      <c r="E323" s="13">
        <f t="shared" si="154"/>
        <v>0</v>
      </c>
      <c r="F323" s="13">
        <f t="shared" si="155"/>
        <v>0</v>
      </c>
      <c r="G323" s="13">
        <f t="shared" si="156"/>
        <v>0</v>
      </c>
      <c r="H323" s="13">
        <f t="shared" si="157"/>
        <v>0</v>
      </c>
      <c r="I323" s="13">
        <f t="shared" si="158"/>
        <v>0</v>
      </c>
      <c r="J323" s="13">
        <f t="shared" si="159"/>
        <v>0</v>
      </c>
      <c r="K323" s="13">
        <f t="shared" si="160"/>
        <v>0</v>
      </c>
      <c r="L323" s="13">
        <f t="shared" si="161"/>
        <v>0</v>
      </c>
      <c r="M323" s="3"/>
      <c r="N323" s="3"/>
      <c r="O323" s="3"/>
      <c r="P323" s="3"/>
      <c r="Q323" s="3"/>
      <c r="R323" s="3"/>
      <c r="S323" s="3"/>
      <c r="T323" s="3"/>
      <c r="U323" s="3"/>
      <c r="X323" s="89">
        <f t="shared" si="146"/>
        <v>0</v>
      </c>
      <c r="Y323" s="55"/>
      <c r="Z323" s="89">
        <f t="shared" si="145"/>
        <v>0</v>
      </c>
      <c r="AB323" s="37"/>
      <c r="AC323" s="37"/>
      <c r="AD323" s="37"/>
      <c r="AE323" s="39"/>
      <c r="AF323" s="39"/>
      <c r="AG323" s="13">
        <f t="shared" si="147"/>
        <v>0</v>
      </c>
      <c r="AH323" s="13">
        <f t="shared" si="148"/>
        <v>0</v>
      </c>
      <c r="AI323" s="37"/>
      <c r="AJ323" s="37"/>
      <c r="AK323" s="37"/>
      <c r="AL323" s="39"/>
      <c r="AM323" s="39"/>
      <c r="AN323" s="13">
        <f t="shared" si="149"/>
        <v>0</v>
      </c>
      <c r="AO323" s="13">
        <f t="shared" si="150"/>
        <v>0</v>
      </c>
      <c r="AP323" s="79">
        <f t="shared" si="162"/>
        <v>74518</v>
      </c>
      <c r="AQ323" s="123"/>
      <c r="AR323" s="130"/>
      <c r="AS323" s="131"/>
      <c r="AT323" s="131"/>
    </row>
    <row r="324" spans="1:46" x14ac:dyDescent="0.25">
      <c r="A324" s="12">
        <v>44869</v>
      </c>
      <c r="B324" s="13">
        <f t="shared" si="151"/>
        <v>0</v>
      </c>
      <c r="C324" s="13">
        <f t="shared" si="152"/>
        <v>0</v>
      </c>
      <c r="D324" s="13">
        <f t="shared" si="153"/>
        <v>0</v>
      </c>
      <c r="E324" s="13">
        <f t="shared" si="154"/>
        <v>0</v>
      </c>
      <c r="F324" s="13">
        <f t="shared" si="155"/>
        <v>0</v>
      </c>
      <c r="G324" s="13">
        <f t="shared" si="156"/>
        <v>0</v>
      </c>
      <c r="H324" s="13">
        <f t="shared" si="157"/>
        <v>0</v>
      </c>
      <c r="I324" s="13">
        <f t="shared" si="158"/>
        <v>0</v>
      </c>
      <c r="J324" s="13">
        <f t="shared" si="159"/>
        <v>0</v>
      </c>
      <c r="K324" s="13">
        <f t="shared" si="160"/>
        <v>0</v>
      </c>
      <c r="L324" s="13">
        <f t="shared" si="161"/>
        <v>0</v>
      </c>
      <c r="M324" s="3"/>
      <c r="N324" s="3"/>
      <c r="O324" s="3"/>
      <c r="P324" s="3"/>
      <c r="Q324" s="3"/>
      <c r="R324" s="3"/>
      <c r="S324" s="3"/>
      <c r="T324" s="3"/>
      <c r="U324" s="3"/>
      <c r="X324" s="89">
        <f t="shared" si="146"/>
        <v>0</v>
      </c>
      <c r="Y324" s="55"/>
      <c r="Z324" s="89">
        <f t="shared" si="145"/>
        <v>0</v>
      </c>
      <c r="AB324" s="37"/>
      <c r="AC324" s="37"/>
      <c r="AD324" s="37"/>
      <c r="AE324" s="39"/>
      <c r="AF324" s="39"/>
      <c r="AG324" s="13">
        <f t="shared" si="147"/>
        <v>0</v>
      </c>
      <c r="AH324" s="13">
        <f t="shared" si="148"/>
        <v>0</v>
      </c>
      <c r="AI324" s="37"/>
      <c r="AJ324" s="37"/>
      <c r="AK324" s="37"/>
      <c r="AL324" s="39"/>
      <c r="AM324" s="39"/>
      <c r="AN324" s="13">
        <f t="shared" si="149"/>
        <v>0</v>
      </c>
      <c r="AO324" s="13">
        <f t="shared" si="150"/>
        <v>0</v>
      </c>
      <c r="AP324" s="79">
        <f t="shared" si="162"/>
        <v>74518</v>
      </c>
      <c r="AQ324" s="123"/>
      <c r="AR324" s="128"/>
      <c r="AS324" s="129"/>
      <c r="AT324" s="129"/>
    </row>
    <row r="325" spans="1:46" x14ac:dyDescent="0.25">
      <c r="A325" s="1">
        <v>44870</v>
      </c>
      <c r="B325" s="13">
        <f t="shared" si="151"/>
        <v>0</v>
      </c>
      <c r="C325" s="13">
        <f t="shared" si="152"/>
        <v>0</v>
      </c>
      <c r="D325" s="13">
        <f t="shared" si="153"/>
        <v>0</v>
      </c>
      <c r="E325" s="13">
        <f t="shared" si="154"/>
        <v>0</v>
      </c>
      <c r="F325" s="13">
        <f t="shared" si="155"/>
        <v>0</v>
      </c>
      <c r="G325" s="13">
        <f t="shared" si="156"/>
        <v>0</v>
      </c>
      <c r="H325" s="13">
        <f t="shared" si="157"/>
        <v>0</v>
      </c>
      <c r="I325" s="13">
        <f t="shared" si="158"/>
        <v>0</v>
      </c>
      <c r="J325" s="13">
        <f t="shared" si="159"/>
        <v>0</v>
      </c>
      <c r="K325" s="13">
        <f t="shared" si="160"/>
        <v>0</v>
      </c>
      <c r="L325" s="13">
        <f t="shared" si="161"/>
        <v>0</v>
      </c>
      <c r="M325" s="3"/>
      <c r="N325" s="3"/>
      <c r="O325" s="3"/>
      <c r="P325" s="3"/>
      <c r="Q325" s="3"/>
      <c r="R325" s="3"/>
      <c r="S325" s="3"/>
      <c r="T325" s="3"/>
      <c r="U325" s="3"/>
      <c r="X325" s="89">
        <f t="shared" si="146"/>
        <v>0</v>
      </c>
      <c r="Y325" s="55"/>
      <c r="Z325" s="89">
        <f t="shared" si="145"/>
        <v>0</v>
      </c>
      <c r="AB325" s="37"/>
      <c r="AC325" s="37"/>
      <c r="AD325" s="37"/>
      <c r="AE325" s="39"/>
      <c r="AF325" s="39"/>
      <c r="AG325" s="13">
        <f t="shared" si="147"/>
        <v>0</v>
      </c>
      <c r="AH325" s="13">
        <f t="shared" si="148"/>
        <v>0</v>
      </c>
      <c r="AI325" s="37"/>
      <c r="AJ325" s="37"/>
      <c r="AK325" s="37"/>
      <c r="AL325" s="39"/>
      <c r="AM325" s="39"/>
      <c r="AN325" s="13">
        <f t="shared" si="149"/>
        <v>0</v>
      </c>
      <c r="AO325" s="13">
        <f t="shared" si="150"/>
        <v>0</v>
      </c>
      <c r="AP325" s="79">
        <f t="shared" si="162"/>
        <v>74518</v>
      </c>
      <c r="AQ325" s="123"/>
      <c r="AR325" s="128"/>
      <c r="AS325" s="129"/>
      <c r="AT325" s="129"/>
    </row>
    <row r="326" spans="1:46" x14ac:dyDescent="0.25">
      <c r="A326" s="12">
        <v>44871</v>
      </c>
      <c r="B326" s="13">
        <f t="shared" si="151"/>
        <v>0</v>
      </c>
      <c r="C326" s="13">
        <f t="shared" si="152"/>
        <v>0</v>
      </c>
      <c r="D326" s="13">
        <f t="shared" si="153"/>
        <v>0</v>
      </c>
      <c r="E326" s="13">
        <f t="shared" si="154"/>
        <v>0</v>
      </c>
      <c r="F326" s="13">
        <f t="shared" si="155"/>
        <v>0</v>
      </c>
      <c r="G326" s="13">
        <f t="shared" si="156"/>
        <v>0</v>
      </c>
      <c r="H326" s="13">
        <f t="shared" si="157"/>
        <v>0</v>
      </c>
      <c r="I326" s="13">
        <f t="shared" si="158"/>
        <v>0</v>
      </c>
      <c r="J326" s="13">
        <f t="shared" si="159"/>
        <v>0</v>
      </c>
      <c r="K326" s="13">
        <f t="shared" si="160"/>
        <v>0</v>
      </c>
      <c r="L326" s="13">
        <f t="shared" si="161"/>
        <v>0</v>
      </c>
      <c r="M326" s="3"/>
      <c r="N326" s="3"/>
      <c r="O326" s="3"/>
      <c r="P326" s="3"/>
      <c r="Q326" s="3"/>
      <c r="R326" s="3"/>
      <c r="S326" s="3"/>
      <c r="T326" s="3"/>
      <c r="U326" s="3"/>
      <c r="X326" s="89">
        <f t="shared" si="146"/>
        <v>0</v>
      </c>
      <c r="Y326" s="55"/>
      <c r="Z326" s="89">
        <f t="shared" ref="Z326:Z381" si="163">I326+L326</f>
        <v>0</v>
      </c>
      <c r="AB326" s="37"/>
      <c r="AC326" s="37"/>
      <c r="AD326" s="37"/>
      <c r="AE326" s="39"/>
      <c r="AF326" s="39"/>
      <c r="AG326" s="13">
        <f t="shared" si="147"/>
        <v>0</v>
      </c>
      <c r="AH326" s="13">
        <f t="shared" si="148"/>
        <v>0</v>
      </c>
      <c r="AI326" s="37"/>
      <c r="AJ326" s="37"/>
      <c r="AK326" s="37"/>
      <c r="AL326" s="39"/>
      <c r="AM326" s="39"/>
      <c r="AN326" s="13">
        <f t="shared" si="149"/>
        <v>0</v>
      </c>
      <c r="AO326" s="13">
        <f t="shared" si="150"/>
        <v>0</v>
      </c>
      <c r="AP326" s="79">
        <f t="shared" si="162"/>
        <v>74518</v>
      </c>
      <c r="AQ326" s="123"/>
      <c r="AR326" s="128"/>
      <c r="AS326" s="129"/>
      <c r="AT326" s="129"/>
    </row>
    <row r="327" spans="1:46" x14ac:dyDescent="0.25">
      <c r="A327" s="12">
        <v>44872</v>
      </c>
      <c r="B327" s="13">
        <f t="shared" si="151"/>
        <v>0</v>
      </c>
      <c r="C327" s="13">
        <f t="shared" si="152"/>
        <v>0</v>
      </c>
      <c r="D327" s="13">
        <f t="shared" si="153"/>
        <v>0</v>
      </c>
      <c r="E327" s="13">
        <f t="shared" si="154"/>
        <v>0</v>
      </c>
      <c r="F327" s="13">
        <f t="shared" si="155"/>
        <v>0</v>
      </c>
      <c r="G327" s="13">
        <f t="shared" si="156"/>
        <v>0</v>
      </c>
      <c r="H327" s="13">
        <f t="shared" si="157"/>
        <v>0</v>
      </c>
      <c r="I327" s="13">
        <f t="shared" si="158"/>
        <v>0</v>
      </c>
      <c r="J327" s="13">
        <f t="shared" si="159"/>
        <v>0</v>
      </c>
      <c r="K327" s="13">
        <f t="shared" si="160"/>
        <v>0</v>
      </c>
      <c r="L327" s="13">
        <f t="shared" si="161"/>
        <v>0</v>
      </c>
      <c r="M327" s="3"/>
      <c r="N327" s="3"/>
      <c r="O327" s="3"/>
      <c r="P327" s="3"/>
      <c r="Q327" s="3"/>
      <c r="R327" s="3"/>
      <c r="S327" s="3"/>
      <c r="T327" s="3"/>
      <c r="U327" s="3"/>
      <c r="X327" s="89">
        <f t="shared" si="146"/>
        <v>0</v>
      </c>
      <c r="Y327" s="55"/>
      <c r="Z327" s="89">
        <f t="shared" si="163"/>
        <v>0</v>
      </c>
      <c r="AB327" s="37"/>
      <c r="AC327" s="37"/>
      <c r="AD327" s="37"/>
      <c r="AE327" s="39"/>
      <c r="AF327" s="39"/>
      <c r="AG327" s="13">
        <f t="shared" si="147"/>
        <v>0</v>
      </c>
      <c r="AH327" s="13">
        <f t="shared" si="148"/>
        <v>0</v>
      </c>
      <c r="AI327" s="37"/>
      <c r="AJ327" s="37"/>
      <c r="AK327" s="37"/>
      <c r="AL327" s="39"/>
      <c r="AM327" s="39"/>
      <c r="AN327" s="13">
        <f t="shared" si="149"/>
        <v>0</v>
      </c>
      <c r="AO327" s="13">
        <f t="shared" si="150"/>
        <v>0</v>
      </c>
      <c r="AP327" s="79">
        <f t="shared" si="162"/>
        <v>74518</v>
      </c>
      <c r="AQ327" s="123"/>
      <c r="AR327" s="128"/>
      <c r="AS327" s="129"/>
      <c r="AT327" s="129"/>
    </row>
    <row r="328" spans="1:46" x14ac:dyDescent="0.25">
      <c r="A328" s="1">
        <v>44873</v>
      </c>
      <c r="B328" s="13">
        <f t="shared" si="151"/>
        <v>0</v>
      </c>
      <c r="C328" s="13">
        <f t="shared" si="152"/>
        <v>0</v>
      </c>
      <c r="D328" s="13">
        <f t="shared" si="153"/>
        <v>0</v>
      </c>
      <c r="E328" s="13">
        <f t="shared" si="154"/>
        <v>0</v>
      </c>
      <c r="F328" s="13">
        <f t="shared" si="155"/>
        <v>0</v>
      </c>
      <c r="G328" s="13">
        <f t="shared" si="156"/>
        <v>0</v>
      </c>
      <c r="H328" s="13">
        <f t="shared" si="157"/>
        <v>0</v>
      </c>
      <c r="I328" s="13">
        <f t="shared" si="158"/>
        <v>0</v>
      </c>
      <c r="J328" s="13">
        <f t="shared" si="159"/>
        <v>0</v>
      </c>
      <c r="K328" s="13">
        <f t="shared" si="160"/>
        <v>0</v>
      </c>
      <c r="L328" s="13">
        <f t="shared" si="161"/>
        <v>0</v>
      </c>
      <c r="M328" s="3"/>
      <c r="N328" s="3"/>
      <c r="O328" s="3"/>
      <c r="P328" s="3"/>
      <c r="Q328" s="3"/>
      <c r="R328" s="3"/>
      <c r="S328" s="3"/>
      <c r="T328" s="3"/>
      <c r="U328" s="3"/>
      <c r="X328" s="89">
        <f t="shared" si="146"/>
        <v>0</v>
      </c>
      <c r="Y328" s="55"/>
      <c r="Z328" s="89">
        <f t="shared" si="163"/>
        <v>0</v>
      </c>
      <c r="AB328" s="37"/>
      <c r="AC328" s="37"/>
      <c r="AD328" s="37"/>
      <c r="AE328" s="39"/>
      <c r="AF328" s="39"/>
      <c r="AG328" s="13">
        <f t="shared" si="147"/>
        <v>0</v>
      </c>
      <c r="AH328" s="13">
        <f t="shared" si="148"/>
        <v>0</v>
      </c>
      <c r="AI328" s="37"/>
      <c r="AJ328" s="37"/>
      <c r="AK328" s="37"/>
      <c r="AL328" s="39"/>
      <c r="AM328" s="39"/>
      <c r="AN328" s="13">
        <f t="shared" si="149"/>
        <v>0</v>
      </c>
      <c r="AO328" s="13">
        <f t="shared" si="150"/>
        <v>0</v>
      </c>
      <c r="AP328" s="79">
        <f t="shared" si="162"/>
        <v>74518</v>
      </c>
      <c r="AQ328" s="123"/>
      <c r="AR328" s="128"/>
      <c r="AS328" s="129"/>
      <c r="AT328" s="129"/>
    </row>
    <row r="329" spans="1:46" x14ac:dyDescent="0.25">
      <c r="A329" s="12">
        <v>44874</v>
      </c>
      <c r="B329" s="13">
        <f t="shared" si="151"/>
        <v>0</v>
      </c>
      <c r="C329" s="13">
        <f t="shared" si="152"/>
        <v>0</v>
      </c>
      <c r="D329" s="13">
        <f t="shared" si="153"/>
        <v>0</v>
      </c>
      <c r="E329" s="13">
        <f t="shared" si="154"/>
        <v>0</v>
      </c>
      <c r="F329" s="13">
        <f t="shared" si="155"/>
        <v>0</v>
      </c>
      <c r="G329" s="13">
        <f t="shared" si="156"/>
        <v>0</v>
      </c>
      <c r="H329" s="13">
        <f t="shared" si="157"/>
        <v>0</v>
      </c>
      <c r="I329" s="13">
        <f t="shared" si="158"/>
        <v>0</v>
      </c>
      <c r="J329" s="13">
        <f t="shared" si="159"/>
        <v>0</v>
      </c>
      <c r="K329" s="13">
        <f t="shared" si="160"/>
        <v>0</v>
      </c>
      <c r="L329" s="13">
        <f t="shared" si="161"/>
        <v>0</v>
      </c>
      <c r="M329" s="3"/>
      <c r="N329" s="3"/>
      <c r="O329" s="3"/>
      <c r="P329" s="3"/>
      <c r="Q329" s="3"/>
      <c r="R329" s="3"/>
      <c r="S329" s="3"/>
      <c r="T329" s="3"/>
      <c r="U329" s="3"/>
      <c r="X329" s="89">
        <f t="shared" si="146"/>
        <v>0</v>
      </c>
      <c r="Y329" s="55"/>
      <c r="Z329" s="89">
        <f t="shared" si="163"/>
        <v>0</v>
      </c>
      <c r="AB329" s="37"/>
      <c r="AC329" s="37"/>
      <c r="AD329" s="37"/>
      <c r="AE329" s="39"/>
      <c r="AF329" s="39"/>
      <c r="AG329" s="13">
        <f t="shared" si="147"/>
        <v>0</v>
      </c>
      <c r="AH329" s="13">
        <f t="shared" si="148"/>
        <v>0</v>
      </c>
      <c r="AI329" s="37"/>
      <c r="AJ329" s="37"/>
      <c r="AK329" s="37"/>
      <c r="AL329" s="39"/>
      <c r="AM329" s="39"/>
      <c r="AN329" s="13">
        <f t="shared" si="149"/>
        <v>0</v>
      </c>
      <c r="AO329" s="13">
        <f t="shared" si="150"/>
        <v>0</v>
      </c>
      <c r="AP329" s="79">
        <f t="shared" si="162"/>
        <v>74518</v>
      </c>
      <c r="AQ329" s="123"/>
      <c r="AR329" s="130"/>
      <c r="AS329" s="131"/>
      <c r="AT329" s="131"/>
    </row>
    <row r="330" spans="1:46" x14ac:dyDescent="0.25">
      <c r="A330" s="1">
        <v>44875</v>
      </c>
      <c r="B330" s="13">
        <f t="shared" si="151"/>
        <v>0</v>
      </c>
      <c r="C330" s="13">
        <f t="shared" si="152"/>
        <v>0</v>
      </c>
      <c r="D330" s="13">
        <f t="shared" si="153"/>
        <v>0</v>
      </c>
      <c r="E330" s="13">
        <f t="shared" si="154"/>
        <v>0</v>
      </c>
      <c r="F330" s="13">
        <f t="shared" si="155"/>
        <v>0</v>
      </c>
      <c r="G330" s="13">
        <f t="shared" si="156"/>
        <v>0</v>
      </c>
      <c r="H330" s="13">
        <f t="shared" si="157"/>
        <v>0</v>
      </c>
      <c r="I330" s="13">
        <f t="shared" si="158"/>
        <v>0</v>
      </c>
      <c r="J330" s="13">
        <f t="shared" si="159"/>
        <v>0</v>
      </c>
      <c r="K330" s="13">
        <f t="shared" si="160"/>
        <v>0</v>
      </c>
      <c r="L330" s="13">
        <f t="shared" si="161"/>
        <v>0</v>
      </c>
      <c r="M330" s="3"/>
      <c r="N330" s="3"/>
      <c r="O330" s="3"/>
      <c r="P330" s="3"/>
      <c r="Q330" s="3"/>
      <c r="R330" s="3"/>
      <c r="S330" s="3"/>
      <c r="T330" s="3"/>
      <c r="U330" s="3"/>
      <c r="X330" s="89">
        <f t="shared" si="146"/>
        <v>0</v>
      </c>
      <c r="Y330" s="55"/>
      <c r="Z330" s="89">
        <f t="shared" si="163"/>
        <v>0</v>
      </c>
      <c r="AB330" s="37"/>
      <c r="AC330" s="37"/>
      <c r="AD330" s="37"/>
      <c r="AE330" s="39"/>
      <c r="AF330" s="39"/>
      <c r="AG330" s="13">
        <f t="shared" si="147"/>
        <v>0</v>
      </c>
      <c r="AH330" s="13">
        <f t="shared" si="148"/>
        <v>0</v>
      </c>
      <c r="AI330" s="37"/>
      <c r="AJ330" s="37"/>
      <c r="AK330" s="37"/>
      <c r="AL330" s="39"/>
      <c r="AM330" s="39"/>
      <c r="AN330" s="13">
        <f t="shared" si="149"/>
        <v>0</v>
      </c>
      <c r="AO330" s="13">
        <f t="shared" si="150"/>
        <v>0</v>
      </c>
      <c r="AP330" s="79">
        <f t="shared" si="162"/>
        <v>74518</v>
      </c>
      <c r="AQ330" s="123"/>
      <c r="AR330" s="130"/>
      <c r="AS330" s="131"/>
      <c r="AT330" s="131"/>
    </row>
    <row r="331" spans="1:46" x14ac:dyDescent="0.25">
      <c r="A331" s="12">
        <v>44876</v>
      </c>
      <c r="B331" s="13">
        <f t="shared" si="151"/>
        <v>0</v>
      </c>
      <c r="C331" s="13">
        <f t="shared" si="152"/>
        <v>0</v>
      </c>
      <c r="D331" s="13">
        <f t="shared" si="153"/>
        <v>0</v>
      </c>
      <c r="E331" s="13">
        <f t="shared" si="154"/>
        <v>0</v>
      </c>
      <c r="F331" s="13">
        <f t="shared" si="155"/>
        <v>0</v>
      </c>
      <c r="G331" s="13">
        <f t="shared" si="156"/>
        <v>0</v>
      </c>
      <c r="H331" s="13">
        <f t="shared" si="157"/>
        <v>0</v>
      </c>
      <c r="I331" s="13">
        <f t="shared" si="158"/>
        <v>0</v>
      </c>
      <c r="J331" s="13">
        <f t="shared" si="159"/>
        <v>0</v>
      </c>
      <c r="K331" s="13">
        <f t="shared" si="160"/>
        <v>0</v>
      </c>
      <c r="L331" s="13">
        <f t="shared" si="161"/>
        <v>0</v>
      </c>
      <c r="M331" s="3"/>
      <c r="N331" s="3"/>
      <c r="O331" s="3"/>
      <c r="P331" s="3"/>
      <c r="Q331" s="3"/>
      <c r="R331" s="3"/>
      <c r="S331" s="3"/>
      <c r="T331" s="3"/>
      <c r="U331" s="3"/>
      <c r="X331" s="89">
        <f t="shared" si="146"/>
        <v>0</v>
      </c>
      <c r="Y331" s="55"/>
      <c r="Z331" s="89">
        <f t="shared" si="163"/>
        <v>0</v>
      </c>
      <c r="AB331" s="37"/>
      <c r="AC331" s="37"/>
      <c r="AD331" s="37"/>
      <c r="AE331" s="39"/>
      <c r="AF331" s="39"/>
      <c r="AG331" s="13">
        <f t="shared" si="147"/>
        <v>0</v>
      </c>
      <c r="AH331" s="13">
        <f t="shared" si="148"/>
        <v>0</v>
      </c>
      <c r="AI331" s="37"/>
      <c r="AJ331" s="37"/>
      <c r="AK331" s="37"/>
      <c r="AL331" s="39"/>
      <c r="AM331" s="39"/>
      <c r="AN331" s="13">
        <f t="shared" si="149"/>
        <v>0</v>
      </c>
      <c r="AO331" s="13">
        <f t="shared" si="150"/>
        <v>0</v>
      </c>
      <c r="AP331" s="79">
        <f t="shared" si="162"/>
        <v>74518</v>
      </c>
      <c r="AQ331" s="123"/>
      <c r="AR331" s="128"/>
      <c r="AS331" s="129"/>
      <c r="AT331" s="129"/>
    </row>
    <row r="332" spans="1:46" x14ac:dyDescent="0.25">
      <c r="A332" s="1">
        <v>44877</v>
      </c>
      <c r="B332" s="13">
        <f t="shared" si="151"/>
        <v>0</v>
      </c>
      <c r="C332" s="13">
        <f t="shared" si="152"/>
        <v>0</v>
      </c>
      <c r="D332" s="13">
        <f t="shared" si="153"/>
        <v>0</v>
      </c>
      <c r="E332" s="13">
        <f t="shared" si="154"/>
        <v>0</v>
      </c>
      <c r="F332" s="13">
        <f t="shared" si="155"/>
        <v>0</v>
      </c>
      <c r="G332" s="13">
        <f t="shared" si="156"/>
        <v>0</v>
      </c>
      <c r="H332" s="13">
        <f t="shared" si="157"/>
        <v>0</v>
      </c>
      <c r="I332" s="13">
        <f t="shared" si="158"/>
        <v>0</v>
      </c>
      <c r="J332" s="13">
        <f t="shared" si="159"/>
        <v>0</v>
      </c>
      <c r="K332" s="13">
        <f t="shared" si="160"/>
        <v>0</v>
      </c>
      <c r="L332" s="13">
        <f t="shared" si="161"/>
        <v>0</v>
      </c>
      <c r="M332" s="3"/>
      <c r="N332" s="3"/>
      <c r="O332" s="3"/>
      <c r="P332" s="3"/>
      <c r="Q332" s="3"/>
      <c r="R332" s="3"/>
      <c r="S332" s="3"/>
      <c r="T332" s="3"/>
      <c r="U332" s="3"/>
      <c r="X332" s="89">
        <f t="shared" si="146"/>
        <v>0</v>
      </c>
      <c r="Y332" s="55"/>
      <c r="Z332" s="89">
        <f t="shared" si="163"/>
        <v>0</v>
      </c>
      <c r="AB332" s="37"/>
      <c r="AC332" s="37"/>
      <c r="AD332" s="37"/>
      <c r="AE332" s="39"/>
      <c r="AF332" s="39"/>
      <c r="AG332" s="13">
        <f t="shared" si="147"/>
        <v>0</v>
      </c>
      <c r="AH332" s="13">
        <f t="shared" si="148"/>
        <v>0</v>
      </c>
      <c r="AI332" s="37"/>
      <c r="AJ332" s="37"/>
      <c r="AK332" s="37"/>
      <c r="AL332" s="39"/>
      <c r="AM332" s="39"/>
      <c r="AN332" s="13">
        <f t="shared" si="149"/>
        <v>0</v>
      </c>
      <c r="AO332" s="13">
        <f t="shared" si="150"/>
        <v>0</v>
      </c>
      <c r="AP332" s="79">
        <f t="shared" si="162"/>
        <v>74518</v>
      </c>
      <c r="AQ332" s="123"/>
      <c r="AR332" s="128"/>
      <c r="AS332" s="129"/>
      <c r="AT332" s="129"/>
    </row>
    <row r="333" spans="1:46" x14ac:dyDescent="0.25">
      <c r="A333" s="12">
        <v>44878</v>
      </c>
      <c r="B333" s="13">
        <f t="shared" si="151"/>
        <v>0</v>
      </c>
      <c r="C333" s="13">
        <f t="shared" si="152"/>
        <v>0</v>
      </c>
      <c r="D333" s="13">
        <f t="shared" si="153"/>
        <v>0</v>
      </c>
      <c r="E333" s="13">
        <f t="shared" si="154"/>
        <v>0</v>
      </c>
      <c r="F333" s="13">
        <f t="shared" si="155"/>
        <v>0</v>
      </c>
      <c r="G333" s="13">
        <f t="shared" si="156"/>
        <v>0</v>
      </c>
      <c r="H333" s="13">
        <f t="shared" si="157"/>
        <v>0</v>
      </c>
      <c r="I333" s="13">
        <f t="shared" si="158"/>
        <v>0</v>
      </c>
      <c r="J333" s="13">
        <f t="shared" si="159"/>
        <v>0</v>
      </c>
      <c r="K333" s="13">
        <f t="shared" si="160"/>
        <v>0</v>
      </c>
      <c r="L333" s="13">
        <f t="shared" si="161"/>
        <v>0</v>
      </c>
      <c r="M333" s="3"/>
      <c r="N333" s="3"/>
      <c r="O333" s="3"/>
      <c r="P333" s="3"/>
      <c r="Q333" s="3"/>
      <c r="R333" s="3"/>
      <c r="S333" s="3"/>
      <c r="T333" s="3"/>
      <c r="U333" s="3"/>
      <c r="X333" s="89">
        <f t="shared" si="146"/>
        <v>0</v>
      </c>
      <c r="Y333" s="55"/>
      <c r="Z333" s="89">
        <f t="shared" si="163"/>
        <v>0</v>
      </c>
      <c r="AB333" s="37"/>
      <c r="AC333" s="37"/>
      <c r="AD333" s="37"/>
      <c r="AE333" s="39"/>
      <c r="AF333" s="39"/>
      <c r="AG333" s="13">
        <f t="shared" si="147"/>
        <v>0</v>
      </c>
      <c r="AH333" s="13">
        <f t="shared" si="148"/>
        <v>0</v>
      </c>
      <c r="AI333" s="37"/>
      <c r="AJ333" s="37"/>
      <c r="AK333" s="37"/>
      <c r="AL333" s="39"/>
      <c r="AM333" s="39"/>
      <c r="AN333" s="13">
        <f t="shared" si="149"/>
        <v>0</v>
      </c>
      <c r="AO333" s="13">
        <f t="shared" si="150"/>
        <v>0</v>
      </c>
      <c r="AP333" s="79">
        <f t="shared" si="162"/>
        <v>74518</v>
      </c>
      <c r="AQ333" s="123"/>
      <c r="AR333" s="128"/>
      <c r="AS333" s="129"/>
      <c r="AT333" s="129"/>
    </row>
    <row r="334" spans="1:46" x14ac:dyDescent="0.25">
      <c r="A334" s="1">
        <v>44879</v>
      </c>
      <c r="B334" s="13">
        <f t="shared" si="151"/>
        <v>0</v>
      </c>
      <c r="C334" s="13">
        <f t="shared" si="152"/>
        <v>0</v>
      </c>
      <c r="D334" s="13">
        <f t="shared" si="153"/>
        <v>0</v>
      </c>
      <c r="E334" s="13">
        <f t="shared" si="154"/>
        <v>0</v>
      </c>
      <c r="F334" s="13">
        <f t="shared" si="155"/>
        <v>0</v>
      </c>
      <c r="G334" s="13">
        <f t="shared" si="156"/>
        <v>0</v>
      </c>
      <c r="H334" s="13">
        <f t="shared" si="157"/>
        <v>0</v>
      </c>
      <c r="I334" s="13">
        <f t="shared" si="158"/>
        <v>0</v>
      </c>
      <c r="J334" s="13">
        <f t="shared" si="159"/>
        <v>0</v>
      </c>
      <c r="K334" s="13">
        <f t="shared" si="160"/>
        <v>0</v>
      </c>
      <c r="L334" s="13">
        <f t="shared" si="161"/>
        <v>0</v>
      </c>
      <c r="M334" s="3"/>
      <c r="N334" s="3"/>
      <c r="O334" s="3"/>
      <c r="P334" s="3"/>
      <c r="Q334" s="3"/>
      <c r="R334" s="3"/>
      <c r="S334" s="3"/>
      <c r="T334" s="3"/>
      <c r="U334" s="3"/>
      <c r="X334" s="89">
        <f t="shared" si="146"/>
        <v>0</v>
      </c>
      <c r="Y334" s="55"/>
      <c r="Z334" s="89">
        <f t="shared" si="163"/>
        <v>0</v>
      </c>
      <c r="AB334" s="37"/>
      <c r="AC334" s="37"/>
      <c r="AD334" s="37"/>
      <c r="AE334" s="39"/>
      <c r="AF334" s="39"/>
      <c r="AG334" s="13">
        <f t="shared" si="147"/>
        <v>0</v>
      </c>
      <c r="AH334" s="13">
        <f t="shared" si="148"/>
        <v>0</v>
      </c>
      <c r="AI334" s="37"/>
      <c r="AJ334" s="37"/>
      <c r="AK334" s="37"/>
      <c r="AL334" s="39"/>
      <c r="AM334" s="39"/>
      <c r="AN334" s="13">
        <f t="shared" si="149"/>
        <v>0</v>
      </c>
      <c r="AO334" s="13">
        <f t="shared" si="150"/>
        <v>0</v>
      </c>
      <c r="AP334" s="79">
        <f t="shared" si="162"/>
        <v>74518</v>
      </c>
      <c r="AQ334" s="123"/>
      <c r="AR334" s="128"/>
      <c r="AS334" s="129"/>
      <c r="AT334" s="129"/>
    </row>
    <row r="335" spans="1:46" x14ac:dyDescent="0.25">
      <c r="A335" s="12">
        <v>44880</v>
      </c>
      <c r="B335" s="13">
        <f t="shared" si="151"/>
        <v>0</v>
      </c>
      <c r="C335" s="13">
        <f t="shared" si="152"/>
        <v>0</v>
      </c>
      <c r="D335" s="13">
        <f t="shared" si="153"/>
        <v>0</v>
      </c>
      <c r="E335" s="13">
        <f t="shared" si="154"/>
        <v>0</v>
      </c>
      <c r="F335" s="13">
        <f t="shared" si="155"/>
        <v>0</v>
      </c>
      <c r="G335" s="13">
        <f t="shared" si="156"/>
        <v>0</v>
      </c>
      <c r="H335" s="13">
        <f t="shared" si="157"/>
        <v>0</v>
      </c>
      <c r="I335" s="13">
        <f t="shared" si="158"/>
        <v>0</v>
      </c>
      <c r="J335" s="13">
        <f t="shared" si="159"/>
        <v>0</v>
      </c>
      <c r="K335" s="13">
        <f t="shared" si="160"/>
        <v>0</v>
      </c>
      <c r="L335" s="13">
        <f t="shared" si="161"/>
        <v>0</v>
      </c>
      <c r="M335" s="3"/>
      <c r="N335" s="3"/>
      <c r="O335" s="3"/>
      <c r="P335" s="3"/>
      <c r="Q335" s="3"/>
      <c r="R335" s="3"/>
      <c r="S335" s="3"/>
      <c r="T335" s="3"/>
      <c r="U335" s="3"/>
      <c r="X335" s="89">
        <f t="shared" si="146"/>
        <v>0</v>
      </c>
      <c r="Y335" s="55"/>
      <c r="Z335" s="89">
        <f t="shared" si="163"/>
        <v>0</v>
      </c>
      <c r="AB335" s="37"/>
      <c r="AC335" s="37"/>
      <c r="AD335" s="37"/>
      <c r="AE335" s="39"/>
      <c r="AF335" s="39"/>
      <c r="AG335" s="13">
        <f t="shared" si="147"/>
        <v>0</v>
      </c>
      <c r="AH335" s="13">
        <f t="shared" si="148"/>
        <v>0</v>
      </c>
      <c r="AI335" s="37"/>
      <c r="AJ335" s="37"/>
      <c r="AK335" s="37"/>
      <c r="AL335" s="39"/>
      <c r="AM335" s="39"/>
      <c r="AN335" s="13">
        <f t="shared" si="149"/>
        <v>0</v>
      </c>
      <c r="AO335" s="13">
        <f t="shared" si="150"/>
        <v>0</v>
      </c>
      <c r="AP335" s="79">
        <f t="shared" si="162"/>
        <v>74518</v>
      </c>
      <c r="AQ335" s="123"/>
      <c r="AR335" s="128"/>
      <c r="AS335" s="129"/>
      <c r="AT335" s="129"/>
    </row>
    <row r="336" spans="1:46" x14ac:dyDescent="0.25">
      <c r="A336" s="1">
        <v>44881</v>
      </c>
      <c r="B336" s="13">
        <f t="shared" si="151"/>
        <v>0</v>
      </c>
      <c r="C336" s="13">
        <f t="shared" si="152"/>
        <v>0</v>
      </c>
      <c r="D336" s="13">
        <f t="shared" si="153"/>
        <v>0</v>
      </c>
      <c r="E336" s="13">
        <f t="shared" si="154"/>
        <v>0</v>
      </c>
      <c r="F336" s="13">
        <f t="shared" si="155"/>
        <v>0</v>
      </c>
      <c r="G336" s="13">
        <f t="shared" si="156"/>
        <v>0</v>
      </c>
      <c r="H336" s="13">
        <f t="shared" si="157"/>
        <v>0</v>
      </c>
      <c r="I336" s="13">
        <f t="shared" si="158"/>
        <v>0</v>
      </c>
      <c r="J336" s="13">
        <f t="shared" si="159"/>
        <v>0</v>
      </c>
      <c r="K336" s="13">
        <f t="shared" si="160"/>
        <v>0</v>
      </c>
      <c r="L336" s="13">
        <f t="shared" si="161"/>
        <v>0</v>
      </c>
      <c r="M336" s="3"/>
      <c r="N336" s="3"/>
      <c r="O336" s="3"/>
      <c r="P336" s="3"/>
      <c r="Q336" s="3"/>
      <c r="R336" s="3"/>
      <c r="S336" s="3"/>
      <c r="T336" s="3"/>
      <c r="U336" s="3"/>
      <c r="X336" s="89">
        <f t="shared" si="146"/>
        <v>0</v>
      </c>
      <c r="Y336" s="55"/>
      <c r="Z336" s="89">
        <f t="shared" si="163"/>
        <v>0</v>
      </c>
      <c r="AB336" s="37"/>
      <c r="AC336" s="37"/>
      <c r="AD336" s="37"/>
      <c r="AE336" s="39"/>
      <c r="AF336" s="39"/>
      <c r="AG336" s="13">
        <f t="shared" si="147"/>
        <v>0</v>
      </c>
      <c r="AH336" s="13">
        <f t="shared" si="148"/>
        <v>0</v>
      </c>
      <c r="AI336" s="37"/>
      <c r="AJ336" s="37"/>
      <c r="AK336" s="37"/>
      <c r="AL336" s="39"/>
      <c r="AM336" s="39"/>
      <c r="AN336" s="13">
        <f t="shared" si="149"/>
        <v>0</v>
      </c>
      <c r="AO336" s="13">
        <f t="shared" si="150"/>
        <v>0</v>
      </c>
      <c r="AP336" s="79">
        <f t="shared" si="162"/>
        <v>74518</v>
      </c>
      <c r="AQ336" s="123"/>
      <c r="AR336" s="130"/>
      <c r="AS336" s="131"/>
      <c r="AT336" s="131"/>
    </row>
    <row r="337" spans="1:46" x14ac:dyDescent="0.25">
      <c r="A337" s="12">
        <v>44882</v>
      </c>
      <c r="B337" s="13">
        <f t="shared" si="151"/>
        <v>0</v>
      </c>
      <c r="C337" s="13">
        <f t="shared" si="152"/>
        <v>0</v>
      </c>
      <c r="D337" s="13">
        <f t="shared" si="153"/>
        <v>0</v>
      </c>
      <c r="E337" s="13">
        <f t="shared" si="154"/>
        <v>0</v>
      </c>
      <c r="F337" s="13">
        <f t="shared" si="155"/>
        <v>0</v>
      </c>
      <c r="G337" s="13">
        <f t="shared" si="156"/>
        <v>0</v>
      </c>
      <c r="H337" s="13">
        <f t="shared" si="157"/>
        <v>0</v>
      </c>
      <c r="I337" s="13">
        <f t="shared" si="158"/>
        <v>0</v>
      </c>
      <c r="J337" s="13">
        <f t="shared" si="159"/>
        <v>0</v>
      </c>
      <c r="K337" s="13">
        <f t="shared" si="160"/>
        <v>0</v>
      </c>
      <c r="L337" s="13">
        <f t="shared" si="161"/>
        <v>0</v>
      </c>
      <c r="M337" s="3"/>
      <c r="N337" s="3"/>
      <c r="O337" s="3"/>
      <c r="P337" s="3"/>
      <c r="Q337" s="3"/>
      <c r="R337" s="3"/>
      <c r="S337" s="3"/>
      <c r="T337" s="3"/>
      <c r="U337" s="3"/>
      <c r="X337" s="89">
        <f t="shared" ref="X337:X381" si="164">F337-I337+W337</f>
        <v>0</v>
      </c>
      <c r="Y337" s="55"/>
      <c r="Z337" s="89">
        <f t="shared" si="163"/>
        <v>0</v>
      </c>
      <c r="AB337" s="37"/>
      <c r="AC337" s="37"/>
      <c r="AD337" s="37"/>
      <c r="AE337" s="39"/>
      <c r="AF337" s="39"/>
      <c r="AG337" s="13">
        <f t="shared" ref="AG337:AG381" si="165">AC337*$AZ$3/100</f>
        <v>0</v>
      </c>
      <c r="AH337" s="13">
        <f t="shared" ref="AH337:AH381" si="166">AD337*$AZ$4/100</f>
        <v>0</v>
      </c>
      <c r="AI337" s="37"/>
      <c r="AJ337" s="37"/>
      <c r="AK337" s="37"/>
      <c r="AL337" s="39"/>
      <c r="AM337" s="39"/>
      <c r="AN337" s="13">
        <f t="shared" ref="AN337:AN381" si="167">AJ337*$AZ$3/100</f>
        <v>0</v>
      </c>
      <c r="AO337" s="13">
        <f t="shared" ref="AO337:AO381" si="168">AK337*$AZ$4/100</f>
        <v>0</v>
      </c>
      <c r="AP337" s="79">
        <f t="shared" si="162"/>
        <v>74518</v>
      </c>
      <c r="AQ337" s="123"/>
      <c r="AR337" s="130"/>
      <c r="AS337" s="131"/>
      <c r="AT337" s="131"/>
    </row>
    <row r="338" spans="1:46" x14ac:dyDescent="0.25">
      <c r="A338" s="1">
        <v>44883</v>
      </c>
      <c r="B338" s="13">
        <f t="shared" si="151"/>
        <v>0</v>
      </c>
      <c r="C338" s="13">
        <f t="shared" si="152"/>
        <v>0</v>
      </c>
      <c r="D338" s="13">
        <f t="shared" si="153"/>
        <v>0</v>
      </c>
      <c r="E338" s="13">
        <f t="shared" si="154"/>
        <v>0</v>
      </c>
      <c r="F338" s="13">
        <f t="shared" si="155"/>
        <v>0</v>
      </c>
      <c r="G338" s="13">
        <f t="shared" si="156"/>
        <v>0</v>
      </c>
      <c r="H338" s="13">
        <f t="shared" si="157"/>
        <v>0</v>
      </c>
      <c r="I338" s="13">
        <f t="shared" si="158"/>
        <v>0</v>
      </c>
      <c r="J338" s="13">
        <f t="shared" si="159"/>
        <v>0</v>
      </c>
      <c r="K338" s="13">
        <f t="shared" si="160"/>
        <v>0</v>
      </c>
      <c r="L338" s="13">
        <f t="shared" si="161"/>
        <v>0</v>
      </c>
      <c r="M338" s="3"/>
      <c r="N338" s="3"/>
      <c r="O338" s="3"/>
      <c r="P338" s="3"/>
      <c r="Q338" s="3"/>
      <c r="R338" s="3"/>
      <c r="S338" s="3"/>
      <c r="T338" s="3"/>
      <c r="U338" s="3"/>
      <c r="X338" s="89">
        <f t="shared" si="164"/>
        <v>0</v>
      </c>
      <c r="Y338" s="55"/>
      <c r="Z338" s="89">
        <f t="shared" si="163"/>
        <v>0</v>
      </c>
      <c r="AB338" s="37"/>
      <c r="AC338" s="37"/>
      <c r="AD338" s="37"/>
      <c r="AE338" s="39"/>
      <c r="AF338" s="39"/>
      <c r="AG338" s="13">
        <f t="shared" si="165"/>
        <v>0</v>
      </c>
      <c r="AH338" s="13">
        <f t="shared" si="166"/>
        <v>0</v>
      </c>
      <c r="AI338" s="37"/>
      <c r="AJ338" s="37"/>
      <c r="AK338" s="37"/>
      <c r="AL338" s="39"/>
      <c r="AM338" s="39"/>
      <c r="AN338" s="13">
        <f t="shared" si="167"/>
        <v>0</v>
      </c>
      <c r="AO338" s="13">
        <f t="shared" si="168"/>
        <v>0</v>
      </c>
      <c r="AP338" s="79">
        <f t="shared" si="162"/>
        <v>74518</v>
      </c>
      <c r="AQ338" s="123"/>
      <c r="AR338" s="128"/>
      <c r="AS338" s="129"/>
      <c r="AT338" s="129"/>
    </row>
    <row r="339" spans="1:46" x14ac:dyDescent="0.25">
      <c r="A339" s="12">
        <v>44884</v>
      </c>
      <c r="B339" s="13">
        <f t="shared" ref="B339:B381" si="169">F339-I339</f>
        <v>0</v>
      </c>
      <c r="C339" s="13">
        <f t="shared" ref="C339:C381" si="170">L339+I339</f>
        <v>0</v>
      </c>
      <c r="D339" s="13">
        <f t="shared" ref="D339:D381" si="171">M339*$AZ$4/100000</f>
        <v>0</v>
      </c>
      <c r="E339" s="13">
        <f t="shared" ref="E339:E381" si="172">N339*$AZ$3/100000</f>
        <v>0</v>
      </c>
      <c r="F339" s="13">
        <f t="shared" ref="F339:F381" si="173">D339+E339</f>
        <v>0</v>
      </c>
      <c r="G339" s="13">
        <f t="shared" ref="G339:G381" si="174">P339*$BA$4/100000</f>
        <v>0</v>
      </c>
      <c r="H339" s="13">
        <f t="shared" ref="H339:H381" si="175">Q339*$BA$3/100000</f>
        <v>0</v>
      </c>
      <c r="I339" s="13">
        <f t="shared" ref="I339:I381" si="176">G339+H339</f>
        <v>0</v>
      </c>
      <c r="J339" s="13">
        <f t="shared" ref="J339:J381" si="177">S339*$AZ$4/100000</f>
        <v>0</v>
      </c>
      <c r="K339" s="13">
        <f t="shared" ref="K339:K381" si="178">T339*$AZ$3/100000</f>
        <v>0</v>
      </c>
      <c r="L339" s="13">
        <f t="shared" ref="L339:L381" si="179">J339+K339</f>
        <v>0</v>
      </c>
      <c r="M339" s="3"/>
      <c r="N339" s="3"/>
      <c r="O339" s="3"/>
      <c r="P339" s="3"/>
      <c r="Q339" s="3"/>
      <c r="R339" s="3"/>
      <c r="S339" s="3"/>
      <c r="T339" s="3"/>
      <c r="U339" s="3"/>
      <c r="X339" s="89">
        <f t="shared" si="164"/>
        <v>0</v>
      </c>
      <c r="Y339" s="55"/>
      <c r="Z339" s="89">
        <f t="shared" si="163"/>
        <v>0</v>
      </c>
      <c r="AB339" s="37"/>
      <c r="AC339" s="37"/>
      <c r="AD339" s="37"/>
      <c r="AE339" s="39"/>
      <c r="AF339" s="39"/>
      <c r="AG339" s="13">
        <f t="shared" si="165"/>
        <v>0</v>
      </c>
      <c r="AH339" s="13">
        <f t="shared" si="166"/>
        <v>0</v>
      </c>
      <c r="AI339" s="37"/>
      <c r="AJ339" s="37"/>
      <c r="AK339" s="37"/>
      <c r="AL339" s="39"/>
      <c r="AM339" s="39"/>
      <c r="AN339" s="13">
        <f t="shared" si="167"/>
        <v>0</v>
      </c>
      <c r="AO339" s="13">
        <f t="shared" si="168"/>
        <v>0</v>
      </c>
      <c r="AP339" s="79">
        <f t="shared" si="162"/>
        <v>74518</v>
      </c>
      <c r="AQ339" s="123"/>
      <c r="AR339" s="128"/>
      <c r="AS339" s="129"/>
      <c r="AT339" s="129"/>
    </row>
    <row r="340" spans="1:46" x14ac:dyDescent="0.25">
      <c r="A340" s="1">
        <v>44885</v>
      </c>
      <c r="B340" s="13">
        <f t="shared" si="169"/>
        <v>0</v>
      </c>
      <c r="C340" s="13">
        <f t="shared" si="170"/>
        <v>0</v>
      </c>
      <c r="D340" s="13">
        <f t="shared" si="171"/>
        <v>0</v>
      </c>
      <c r="E340" s="13">
        <f t="shared" si="172"/>
        <v>0</v>
      </c>
      <c r="F340" s="13">
        <f t="shared" si="173"/>
        <v>0</v>
      </c>
      <c r="G340" s="13">
        <f t="shared" si="174"/>
        <v>0</v>
      </c>
      <c r="H340" s="13">
        <f t="shared" si="175"/>
        <v>0</v>
      </c>
      <c r="I340" s="13">
        <f t="shared" si="176"/>
        <v>0</v>
      </c>
      <c r="J340" s="13">
        <f t="shared" si="177"/>
        <v>0</v>
      </c>
      <c r="K340" s="13">
        <f t="shared" si="178"/>
        <v>0</v>
      </c>
      <c r="L340" s="13">
        <f t="shared" si="179"/>
        <v>0</v>
      </c>
      <c r="M340" s="3"/>
      <c r="N340" s="3"/>
      <c r="O340" s="3"/>
      <c r="P340" s="3"/>
      <c r="Q340" s="3"/>
      <c r="R340" s="3"/>
      <c r="S340" s="3"/>
      <c r="T340" s="3"/>
      <c r="U340" s="3"/>
      <c r="X340" s="89">
        <f t="shared" si="164"/>
        <v>0</v>
      </c>
      <c r="Y340" s="55"/>
      <c r="Z340" s="89">
        <f t="shared" si="163"/>
        <v>0</v>
      </c>
      <c r="AB340" s="37"/>
      <c r="AC340" s="37"/>
      <c r="AD340" s="37"/>
      <c r="AE340" s="39"/>
      <c r="AF340" s="39"/>
      <c r="AG340" s="13">
        <f t="shared" si="165"/>
        <v>0</v>
      </c>
      <c r="AH340" s="13">
        <f t="shared" si="166"/>
        <v>0</v>
      </c>
      <c r="AI340" s="37"/>
      <c r="AJ340" s="37"/>
      <c r="AK340" s="37"/>
      <c r="AL340" s="39"/>
      <c r="AM340" s="39"/>
      <c r="AN340" s="13">
        <f t="shared" si="167"/>
        <v>0</v>
      </c>
      <c r="AO340" s="13">
        <f t="shared" si="168"/>
        <v>0</v>
      </c>
      <c r="AP340" s="79">
        <f t="shared" si="162"/>
        <v>74518</v>
      </c>
      <c r="AQ340" s="123"/>
      <c r="AR340" s="128"/>
      <c r="AS340" s="129"/>
      <c r="AT340" s="129"/>
    </row>
    <row r="341" spans="1:46" x14ac:dyDescent="0.25">
      <c r="A341" s="12">
        <v>44886</v>
      </c>
      <c r="B341" s="13">
        <f t="shared" si="169"/>
        <v>0</v>
      </c>
      <c r="C341" s="13">
        <f t="shared" si="170"/>
        <v>0</v>
      </c>
      <c r="D341" s="13">
        <f t="shared" si="171"/>
        <v>0</v>
      </c>
      <c r="E341" s="13">
        <f t="shared" si="172"/>
        <v>0</v>
      </c>
      <c r="F341" s="13">
        <f t="shared" si="173"/>
        <v>0</v>
      </c>
      <c r="G341" s="13">
        <f t="shared" si="174"/>
        <v>0</v>
      </c>
      <c r="H341" s="13">
        <f t="shared" si="175"/>
        <v>0</v>
      </c>
      <c r="I341" s="13">
        <f t="shared" si="176"/>
        <v>0</v>
      </c>
      <c r="J341" s="13">
        <f t="shared" si="177"/>
        <v>0</v>
      </c>
      <c r="K341" s="13">
        <f t="shared" si="178"/>
        <v>0</v>
      </c>
      <c r="L341" s="13">
        <f t="shared" si="179"/>
        <v>0</v>
      </c>
      <c r="M341" s="3"/>
      <c r="N341" s="3"/>
      <c r="O341" s="3"/>
      <c r="P341" s="3"/>
      <c r="Q341" s="3"/>
      <c r="R341" s="3"/>
      <c r="S341" s="3"/>
      <c r="T341" s="3"/>
      <c r="U341" s="3"/>
      <c r="X341" s="89">
        <f t="shared" si="164"/>
        <v>0</v>
      </c>
      <c r="Y341" s="55"/>
      <c r="Z341" s="89">
        <f t="shared" si="163"/>
        <v>0</v>
      </c>
      <c r="AB341" s="37"/>
      <c r="AC341" s="37"/>
      <c r="AD341" s="37"/>
      <c r="AE341" s="39"/>
      <c r="AF341" s="39"/>
      <c r="AG341" s="13">
        <f t="shared" si="165"/>
        <v>0</v>
      </c>
      <c r="AH341" s="13">
        <f t="shared" si="166"/>
        <v>0</v>
      </c>
      <c r="AI341" s="37"/>
      <c r="AJ341" s="37"/>
      <c r="AK341" s="37"/>
      <c r="AL341" s="39"/>
      <c r="AM341" s="39"/>
      <c r="AN341" s="13">
        <f t="shared" si="167"/>
        <v>0</v>
      </c>
      <c r="AO341" s="13">
        <f t="shared" si="168"/>
        <v>0</v>
      </c>
      <c r="AP341" s="79">
        <f t="shared" si="162"/>
        <v>74518</v>
      </c>
      <c r="AQ341" s="123"/>
      <c r="AR341" s="130"/>
      <c r="AS341" s="131"/>
      <c r="AT341" s="131"/>
    </row>
    <row r="342" spans="1:46" x14ac:dyDescent="0.25">
      <c r="A342" s="1">
        <v>44887</v>
      </c>
      <c r="B342" s="13">
        <f t="shared" si="169"/>
        <v>0</v>
      </c>
      <c r="C342" s="13">
        <f t="shared" si="170"/>
        <v>0</v>
      </c>
      <c r="D342" s="13">
        <f t="shared" si="171"/>
        <v>0</v>
      </c>
      <c r="E342" s="13">
        <f t="shared" si="172"/>
        <v>0</v>
      </c>
      <c r="F342" s="13">
        <f t="shared" si="173"/>
        <v>0</v>
      </c>
      <c r="G342" s="13">
        <f t="shared" si="174"/>
        <v>0</v>
      </c>
      <c r="H342" s="13">
        <f t="shared" si="175"/>
        <v>0</v>
      </c>
      <c r="I342" s="13">
        <f t="shared" si="176"/>
        <v>0</v>
      </c>
      <c r="J342" s="13">
        <f t="shared" si="177"/>
        <v>0</v>
      </c>
      <c r="K342" s="13">
        <f t="shared" si="178"/>
        <v>0</v>
      </c>
      <c r="L342" s="13">
        <f t="shared" si="179"/>
        <v>0</v>
      </c>
      <c r="M342" s="3"/>
      <c r="N342" s="3"/>
      <c r="O342" s="3"/>
      <c r="P342" s="3"/>
      <c r="Q342" s="3"/>
      <c r="R342" s="3"/>
      <c r="S342" s="3"/>
      <c r="T342" s="3"/>
      <c r="U342" s="3"/>
      <c r="X342" s="89">
        <f t="shared" si="164"/>
        <v>0</v>
      </c>
      <c r="Y342" s="55"/>
      <c r="Z342" s="89">
        <f t="shared" si="163"/>
        <v>0</v>
      </c>
      <c r="AB342" s="37"/>
      <c r="AC342" s="37"/>
      <c r="AD342" s="37"/>
      <c r="AE342" s="39"/>
      <c r="AF342" s="39"/>
      <c r="AG342" s="13">
        <f t="shared" si="165"/>
        <v>0</v>
      </c>
      <c r="AH342" s="13">
        <f t="shared" si="166"/>
        <v>0</v>
      </c>
      <c r="AI342" s="37"/>
      <c r="AJ342" s="37"/>
      <c r="AK342" s="37"/>
      <c r="AL342" s="39"/>
      <c r="AM342" s="39"/>
      <c r="AN342" s="13">
        <f t="shared" si="167"/>
        <v>0</v>
      </c>
      <c r="AO342" s="13">
        <f t="shared" si="168"/>
        <v>0</v>
      </c>
      <c r="AP342" s="79">
        <f t="shared" si="162"/>
        <v>74518</v>
      </c>
      <c r="AQ342" s="123"/>
      <c r="AR342" s="130"/>
      <c r="AS342" s="131"/>
      <c r="AT342" s="131"/>
    </row>
    <row r="343" spans="1:46" x14ac:dyDescent="0.25">
      <c r="A343" s="12">
        <v>44888</v>
      </c>
      <c r="B343" s="13">
        <f t="shared" si="169"/>
        <v>0</v>
      </c>
      <c r="C343" s="13">
        <f t="shared" si="170"/>
        <v>0</v>
      </c>
      <c r="D343" s="13">
        <f t="shared" si="171"/>
        <v>0</v>
      </c>
      <c r="E343" s="13">
        <f t="shared" si="172"/>
        <v>0</v>
      </c>
      <c r="F343" s="13">
        <f t="shared" si="173"/>
        <v>0</v>
      </c>
      <c r="G343" s="13">
        <f t="shared" si="174"/>
        <v>0</v>
      </c>
      <c r="H343" s="13">
        <f t="shared" si="175"/>
        <v>0</v>
      </c>
      <c r="I343" s="13">
        <f t="shared" si="176"/>
        <v>0</v>
      </c>
      <c r="J343" s="13">
        <f t="shared" si="177"/>
        <v>0</v>
      </c>
      <c r="K343" s="13">
        <f t="shared" si="178"/>
        <v>0</v>
      </c>
      <c r="L343" s="13">
        <f t="shared" si="179"/>
        <v>0</v>
      </c>
      <c r="M343" s="3"/>
      <c r="N343" s="3"/>
      <c r="O343" s="3"/>
      <c r="P343" s="3"/>
      <c r="Q343" s="3"/>
      <c r="R343" s="3"/>
      <c r="S343" s="3"/>
      <c r="T343" s="3"/>
      <c r="U343" s="3"/>
      <c r="X343" s="89">
        <f t="shared" si="164"/>
        <v>0</v>
      </c>
      <c r="Y343" s="55"/>
      <c r="Z343" s="89">
        <f t="shared" si="163"/>
        <v>0</v>
      </c>
      <c r="AB343" s="37"/>
      <c r="AC343" s="37"/>
      <c r="AD343" s="37"/>
      <c r="AE343" s="39"/>
      <c r="AF343" s="39"/>
      <c r="AG343" s="13">
        <f t="shared" si="165"/>
        <v>0</v>
      </c>
      <c r="AH343" s="13">
        <f t="shared" si="166"/>
        <v>0</v>
      </c>
      <c r="AI343" s="37"/>
      <c r="AJ343" s="37"/>
      <c r="AK343" s="37"/>
      <c r="AL343" s="39"/>
      <c r="AM343" s="39"/>
      <c r="AN343" s="13">
        <f t="shared" si="167"/>
        <v>0</v>
      </c>
      <c r="AO343" s="13">
        <f t="shared" si="168"/>
        <v>0</v>
      </c>
      <c r="AP343" s="79">
        <f t="shared" si="162"/>
        <v>74518</v>
      </c>
      <c r="AQ343" s="123"/>
      <c r="AR343" s="128"/>
      <c r="AS343" s="129"/>
      <c r="AT343" s="129"/>
    </row>
    <row r="344" spans="1:46" x14ac:dyDescent="0.25">
      <c r="A344" s="1">
        <v>44889</v>
      </c>
      <c r="B344" s="13">
        <f t="shared" si="169"/>
        <v>0</v>
      </c>
      <c r="C344" s="13">
        <f t="shared" si="170"/>
        <v>0</v>
      </c>
      <c r="D344" s="13">
        <f t="shared" si="171"/>
        <v>0</v>
      </c>
      <c r="E344" s="13">
        <f t="shared" si="172"/>
        <v>0</v>
      </c>
      <c r="F344" s="13">
        <f t="shared" si="173"/>
        <v>0</v>
      </c>
      <c r="G344" s="13">
        <f t="shared" si="174"/>
        <v>0</v>
      </c>
      <c r="H344" s="13">
        <f t="shared" si="175"/>
        <v>0</v>
      </c>
      <c r="I344" s="13">
        <f t="shared" si="176"/>
        <v>0</v>
      </c>
      <c r="J344" s="13">
        <f t="shared" si="177"/>
        <v>0</v>
      </c>
      <c r="K344" s="13">
        <f t="shared" si="178"/>
        <v>0</v>
      </c>
      <c r="L344" s="13">
        <f t="shared" si="179"/>
        <v>0</v>
      </c>
      <c r="M344" s="3"/>
      <c r="N344" s="3"/>
      <c r="O344" s="3"/>
      <c r="P344" s="3"/>
      <c r="Q344" s="3"/>
      <c r="R344" s="3"/>
      <c r="S344" s="3"/>
      <c r="T344" s="3"/>
      <c r="U344" s="3"/>
      <c r="X344" s="89">
        <f t="shared" si="164"/>
        <v>0</v>
      </c>
      <c r="Y344" s="55"/>
      <c r="Z344" s="89">
        <f t="shared" si="163"/>
        <v>0</v>
      </c>
      <c r="AB344" s="37"/>
      <c r="AC344" s="37"/>
      <c r="AD344" s="37"/>
      <c r="AE344" s="39"/>
      <c r="AF344" s="39"/>
      <c r="AG344" s="13">
        <f t="shared" si="165"/>
        <v>0</v>
      </c>
      <c r="AH344" s="13">
        <f t="shared" si="166"/>
        <v>0</v>
      </c>
      <c r="AI344" s="37"/>
      <c r="AJ344" s="37"/>
      <c r="AK344" s="37"/>
      <c r="AL344" s="39"/>
      <c r="AM344" s="39"/>
      <c r="AN344" s="13">
        <f t="shared" si="167"/>
        <v>0</v>
      </c>
      <c r="AO344" s="13">
        <f t="shared" si="168"/>
        <v>0</v>
      </c>
      <c r="AP344" s="79">
        <f t="shared" si="162"/>
        <v>74518</v>
      </c>
      <c r="AQ344" s="123"/>
      <c r="AR344" s="128"/>
      <c r="AS344" s="129"/>
      <c r="AT344" s="129"/>
    </row>
    <row r="345" spans="1:46" x14ac:dyDescent="0.25">
      <c r="A345" s="12">
        <v>44890</v>
      </c>
      <c r="B345" s="13">
        <f t="shared" si="169"/>
        <v>0</v>
      </c>
      <c r="C345" s="13">
        <f t="shared" si="170"/>
        <v>0</v>
      </c>
      <c r="D345" s="13">
        <f t="shared" si="171"/>
        <v>0</v>
      </c>
      <c r="E345" s="13">
        <f t="shared" si="172"/>
        <v>0</v>
      </c>
      <c r="F345" s="13">
        <f t="shared" si="173"/>
        <v>0</v>
      </c>
      <c r="G345" s="13">
        <f t="shared" si="174"/>
        <v>0</v>
      </c>
      <c r="H345" s="13">
        <f t="shared" si="175"/>
        <v>0</v>
      </c>
      <c r="I345" s="13">
        <f t="shared" si="176"/>
        <v>0</v>
      </c>
      <c r="J345" s="13">
        <f t="shared" si="177"/>
        <v>0</v>
      </c>
      <c r="K345" s="13">
        <f t="shared" si="178"/>
        <v>0</v>
      </c>
      <c r="L345" s="13">
        <f t="shared" si="179"/>
        <v>0</v>
      </c>
      <c r="M345" s="3"/>
      <c r="N345" s="3"/>
      <c r="O345" s="3"/>
      <c r="P345" s="3"/>
      <c r="Q345" s="3"/>
      <c r="R345" s="3"/>
      <c r="S345" s="3"/>
      <c r="T345" s="3"/>
      <c r="U345" s="3"/>
      <c r="X345" s="89">
        <f t="shared" si="164"/>
        <v>0</v>
      </c>
      <c r="Y345" s="55"/>
      <c r="Z345" s="89">
        <f t="shared" si="163"/>
        <v>0</v>
      </c>
      <c r="AB345" s="37"/>
      <c r="AC345" s="37"/>
      <c r="AD345" s="37"/>
      <c r="AE345" s="39"/>
      <c r="AF345" s="39"/>
      <c r="AG345" s="13">
        <f t="shared" si="165"/>
        <v>0</v>
      </c>
      <c r="AH345" s="13">
        <f t="shared" si="166"/>
        <v>0</v>
      </c>
      <c r="AI345" s="37"/>
      <c r="AJ345" s="37"/>
      <c r="AK345" s="37"/>
      <c r="AL345" s="39"/>
      <c r="AM345" s="39"/>
      <c r="AN345" s="13">
        <f t="shared" si="167"/>
        <v>0</v>
      </c>
      <c r="AO345" s="13">
        <f t="shared" si="168"/>
        <v>0</v>
      </c>
      <c r="AP345" s="79">
        <f t="shared" si="162"/>
        <v>74518</v>
      </c>
      <c r="AQ345" s="123"/>
      <c r="AR345" s="128"/>
      <c r="AS345" s="129"/>
      <c r="AT345" s="129"/>
    </row>
    <row r="346" spans="1:46" x14ac:dyDescent="0.25">
      <c r="A346" s="1">
        <v>44891</v>
      </c>
      <c r="B346" s="13">
        <f t="shared" si="169"/>
        <v>0</v>
      </c>
      <c r="C346" s="13">
        <f t="shared" si="170"/>
        <v>0</v>
      </c>
      <c r="D346" s="13">
        <f t="shared" si="171"/>
        <v>0</v>
      </c>
      <c r="E346" s="13">
        <f t="shared" si="172"/>
        <v>0</v>
      </c>
      <c r="F346" s="13">
        <f t="shared" si="173"/>
        <v>0</v>
      </c>
      <c r="G346" s="13">
        <f t="shared" si="174"/>
        <v>0</v>
      </c>
      <c r="H346" s="13">
        <f t="shared" si="175"/>
        <v>0</v>
      </c>
      <c r="I346" s="13">
        <f t="shared" si="176"/>
        <v>0</v>
      </c>
      <c r="J346" s="13">
        <f t="shared" si="177"/>
        <v>0</v>
      </c>
      <c r="K346" s="13">
        <f t="shared" si="178"/>
        <v>0</v>
      </c>
      <c r="L346" s="13">
        <f t="shared" si="179"/>
        <v>0</v>
      </c>
      <c r="M346" s="3"/>
      <c r="N346" s="3"/>
      <c r="O346" s="3"/>
      <c r="P346" s="3"/>
      <c r="Q346" s="3"/>
      <c r="R346" s="3"/>
      <c r="S346" s="3"/>
      <c r="T346" s="3"/>
      <c r="U346" s="3"/>
      <c r="X346" s="89">
        <f t="shared" si="164"/>
        <v>0</v>
      </c>
      <c r="Y346" s="55"/>
      <c r="Z346" s="89">
        <f t="shared" si="163"/>
        <v>0</v>
      </c>
      <c r="AB346" s="37"/>
      <c r="AC346" s="37"/>
      <c r="AD346" s="37"/>
      <c r="AE346" s="39"/>
      <c r="AF346" s="39"/>
      <c r="AG346" s="13">
        <f t="shared" si="165"/>
        <v>0</v>
      </c>
      <c r="AH346" s="13">
        <f t="shared" si="166"/>
        <v>0</v>
      </c>
      <c r="AI346" s="37"/>
      <c r="AJ346" s="37"/>
      <c r="AK346" s="37"/>
      <c r="AL346" s="39"/>
      <c r="AM346" s="39"/>
      <c r="AN346" s="13">
        <f t="shared" si="167"/>
        <v>0</v>
      </c>
      <c r="AO346" s="13">
        <f t="shared" si="168"/>
        <v>0</v>
      </c>
      <c r="AP346" s="79">
        <f t="shared" si="162"/>
        <v>74518</v>
      </c>
      <c r="AQ346" s="123"/>
      <c r="AR346" s="128"/>
      <c r="AS346" s="129"/>
      <c r="AT346" s="129"/>
    </row>
    <row r="347" spans="1:46" x14ac:dyDescent="0.25">
      <c r="A347" s="12">
        <v>44892</v>
      </c>
      <c r="B347" s="13">
        <f t="shared" si="169"/>
        <v>0</v>
      </c>
      <c r="C347" s="13">
        <f t="shared" si="170"/>
        <v>0</v>
      </c>
      <c r="D347" s="13">
        <f t="shared" si="171"/>
        <v>0</v>
      </c>
      <c r="E347" s="13">
        <f t="shared" si="172"/>
        <v>0</v>
      </c>
      <c r="F347" s="13">
        <f t="shared" si="173"/>
        <v>0</v>
      </c>
      <c r="G347" s="13">
        <f t="shared" si="174"/>
        <v>0</v>
      </c>
      <c r="H347" s="13">
        <f t="shared" si="175"/>
        <v>0</v>
      </c>
      <c r="I347" s="13">
        <f t="shared" si="176"/>
        <v>0</v>
      </c>
      <c r="J347" s="13">
        <f t="shared" si="177"/>
        <v>0</v>
      </c>
      <c r="K347" s="13">
        <f t="shared" si="178"/>
        <v>0</v>
      </c>
      <c r="L347" s="13">
        <f t="shared" si="179"/>
        <v>0</v>
      </c>
      <c r="M347" s="3"/>
      <c r="N347" s="3"/>
      <c r="O347" s="3"/>
      <c r="P347" s="3"/>
      <c r="Q347" s="3"/>
      <c r="R347" s="3"/>
      <c r="S347" s="3"/>
      <c r="T347" s="3"/>
      <c r="U347" s="3"/>
      <c r="X347" s="89">
        <f t="shared" si="164"/>
        <v>0</v>
      </c>
      <c r="Y347" s="55"/>
      <c r="Z347" s="89">
        <f t="shared" si="163"/>
        <v>0</v>
      </c>
      <c r="AB347" s="37"/>
      <c r="AC347" s="37"/>
      <c r="AD347" s="37"/>
      <c r="AE347" s="39"/>
      <c r="AF347" s="39"/>
      <c r="AG347" s="13">
        <f t="shared" si="165"/>
        <v>0</v>
      </c>
      <c r="AH347" s="13">
        <f t="shared" si="166"/>
        <v>0</v>
      </c>
      <c r="AI347" s="37"/>
      <c r="AJ347" s="37"/>
      <c r="AK347" s="37"/>
      <c r="AL347" s="39"/>
      <c r="AM347" s="39"/>
      <c r="AN347" s="13">
        <f t="shared" si="167"/>
        <v>0</v>
      </c>
      <c r="AO347" s="13">
        <f t="shared" si="168"/>
        <v>0</v>
      </c>
      <c r="AP347" s="79">
        <f t="shared" si="162"/>
        <v>74518</v>
      </c>
      <c r="AQ347" s="123"/>
      <c r="AR347" s="128"/>
      <c r="AS347" s="129"/>
      <c r="AT347" s="129"/>
    </row>
    <row r="348" spans="1:46" x14ac:dyDescent="0.25">
      <c r="A348" s="1">
        <v>44893</v>
      </c>
      <c r="B348" s="13">
        <f t="shared" si="169"/>
        <v>0</v>
      </c>
      <c r="C348" s="13">
        <f t="shared" si="170"/>
        <v>0</v>
      </c>
      <c r="D348" s="13">
        <f t="shared" si="171"/>
        <v>0</v>
      </c>
      <c r="E348" s="13">
        <f t="shared" si="172"/>
        <v>0</v>
      </c>
      <c r="F348" s="13">
        <f t="shared" si="173"/>
        <v>0</v>
      </c>
      <c r="G348" s="13">
        <f t="shared" si="174"/>
        <v>0</v>
      </c>
      <c r="H348" s="13">
        <f t="shared" si="175"/>
        <v>0</v>
      </c>
      <c r="I348" s="13">
        <f t="shared" si="176"/>
        <v>0</v>
      </c>
      <c r="J348" s="13">
        <f t="shared" si="177"/>
        <v>0</v>
      </c>
      <c r="K348" s="13">
        <f t="shared" si="178"/>
        <v>0</v>
      </c>
      <c r="L348" s="13">
        <f t="shared" si="179"/>
        <v>0</v>
      </c>
      <c r="M348" s="3"/>
      <c r="N348" s="3"/>
      <c r="O348" s="3"/>
      <c r="P348" s="3"/>
      <c r="Q348" s="3"/>
      <c r="R348" s="3"/>
      <c r="S348" s="3"/>
      <c r="T348" s="3"/>
      <c r="U348" s="3"/>
      <c r="X348" s="89">
        <f t="shared" si="164"/>
        <v>0</v>
      </c>
      <c r="Y348" s="55"/>
      <c r="Z348" s="89">
        <f t="shared" si="163"/>
        <v>0</v>
      </c>
      <c r="AB348" s="37"/>
      <c r="AC348" s="37"/>
      <c r="AD348" s="37"/>
      <c r="AE348" s="39"/>
      <c r="AF348" s="39"/>
      <c r="AG348" s="13">
        <f t="shared" si="165"/>
        <v>0</v>
      </c>
      <c r="AH348" s="13">
        <f t="shared" si="166"/>
        <v>0</v>
      </c>
      <c r="AI348" s="37"/>
      <c r="AJ348" s="37"/>
      <c r="AK348" s="37"/>
      <c r="AL348" s="39"/>
      <c r="AM348" s="39"/>
      <c r="AN348" s="13">
        <f t="shared" si="167"/>
        <v>0</v>
      </c>
      <c r="AO348" s="13">
        <f t="shared" si="168"/>
        <v>0</v>
      </c>
      <c r="AP348" s="79">
        <f t="shared" si="162"/>
        <v>74518</v>
      </c>
      <c r="AQ348" s="123"/>
      <c r="AR348" s="130"/>
      <c r="AS348" s="131"/>
      <c r="AT348" s="131"/>
    </row>
    <row r="349" spans="1:46" x14ac:dyDescent="0.25">
      <c r="A349" s="12">
        <v>44894</v>
      </c>
      <c r="B349" s="13">
        <f t="shared" si="169"/>
        <v>0</v>
      </c>
      <c r="C349" s="13">
        <f t="shared" si="170"/>
        <v>0</v>
      </c>
      <c r="D349" s="13">
        <f t="shared" si="171"/>
        <v>0</v>
      </c>
      <c r="E349" s="13">
        <f t="shared" si="172"/>
        <v>0</v>
      </c>
      <c r="F349" s="13">
        <f t="shared" si="173"/>
        <v>0</v>
      </c>
      <c r="G349" s="13">
        <f t="shared" si="174"/>
        <v>0</v>
      </c>
      <c r="H349" s="13">
        <f t="shared" si="175"/>
        <v>0</v>
      </c>
      <c r="I349" s="13">
        <f t="shared" si="176"/>
        <v>0</v>
      </c>
      <c r="J349" s="13">
        <f t="shared" si="177"/>
        <v>0</v>
      </c>
      <c r="K349" s="13">
        <f t="shared" si="178"/>
        <v>0</v>
      </c>
      <c r="L349" s="13">
        <f t="shared" si="179"/>
        <v>0</v>
      </c>
      <c r="M349" s="3"/>
      <c r="N349" s="3"/>
      <c r="O349" s="3"/>
      <c r="P349" s="3"/>
      <c r="Q349" s="3"/>
      <c r="R349" s="3"/>
      <c r="S349" s="3"/>
      <c r="T349" s="3"/>
      <c r="U349" s="3"/>
      <c r="X349" s="89">
        <f t="shared" si="164"/>
        <v>0</v>
      </c>
      <c r="Y349" s="55"/>
      <c r="Z349" s="89">
        <f t="shared" si="163"/>
        <v>0</v>
      </c>
      <c r="AB349" s="37"/>
      <c r="AC349" s="37"/>
      <c r="AD349" s="37"/>
      <c r="AE349" s="39"/>
      <c r="AF349" s="39"/>
      <c r="AG349" s="13">
        <f t="shared" si="165"/>
        <v>0</v>
      </c>
      <c r="AH349" s="13">
        <f t="shared" si="166"/>
        <v>0</v>
      </c>
      <c r="AI349" s="37"/>
      <c r="AJ349" s="37"/>
      <c r="AK349" s="37"/>
      <c r="AL349" s="39"/>
      <c r="AM349" s="39"/>
      <c r="AN349" s="13">
        <f t="shared" si="167"/>
        <v>0</v>
      </c>
      <c r="AO349" s="13">
        <f t="shared" si="168"/>
        <v>0</v>
      </c>
      <c r="AP349" s="79">
        <f t="shared" si="162"/>
        <v>74518</v>
      </c>
      <c r="AQ349" s="123"/>
      <c r="AR349" s="130"/>
      <c r="AS349" s="131"/>
      <c r="AT349" s="131"/>
    </row>
    <row r="350" spans="1:46" ht="15.75" thickBot="1" x14ac:dyDescent="0.3">
      <c r="A350" s="10">
        <v>44895</v>
      </c>
      <c r="B350" s="25">
        <f t="shared" si="169"/>
        <v>0</v>
      </c>
      <c r="C350" s="25">
        <f t="shared" si="170"/>
        <v>0</v>
      </c>
      <c r="D350" s="25">
        <f t="shared" si="171"/>
        <v>0</v>
      </c>
      <c r="E350" s="25">
        <f t="shared" si="172"/>
        <v>0</v>
      </c>
      <c r="F350" s="25">
        <f t="shared" si="173"/>
        <v>0</v>
      </c>
      <c r="G350" s="25">
        <f t="shared" si="174"/>
        <v>0</v>
      </c>
      <c r="H350" s="25">
        <f t="shared" si="175"/>
        <v>0</v>
      </c>
      <c r="I350" s="25">
        <f t="shared" si="176"/>
        <v>0</v>
      </c>
      <c r="J350" s="25">
        <f t="shared" si="177"/>
        <v>0</v>
      </c>
      <c r="K350" s="25">
        <f t="shared" si="178"/>
        <v>0</v>
      </c>
      <c r="L350" s="25">
        <f t="shared" si="179"/>
        <v>0</v>
      </c>
      <c r="M350" s="11"/>
      <c r="N350" s="11"/>
      <c r="O350" s="11"/>
      <c r="P350" s="11"/>
      <c r="Q350" s="11"/>
      <c r="R350" s="11"/>
      <c r="S350" s="11"/>
      <c r="T350" s="11"/>
      <c r="U350" s="11"/>
      <c r="V350" s="4"/>
      <c r="W350" s="4"/>
      <c r="X350" s="87">
        <f t="shared" si="164"/>
        <v>0</v>
      </c>
      <c r="Y350" s="4"/>
      <c r="Z350" s="87">
        <f t="shared" si="163"/>
        <v>0</v>
      </c>
      <c r="AA350" s="4"/>
      <c r="AB350" s="38"/>
      <c r="AC350" s="38"/>
      <c r="AD350" s="38"/>
      <c r="AE350" s="25"/>
      <c r="AF350" s="25"/>
      <c r="AG350" s="25">
        <f t="shared" si="165"/>
        <v>0</v>
      </c>
      <c r="AH350" s="25">
        <f t="shared" si="166"/>
        <v>0</v>
      </c>
      <c r="AI350" s="38"/>
      <c r="AJ350" s="38"/>
      <c r="AK350" s="38"/>
      <c r="AL350" s="25"/>
      <c r="AM350" s="25"/>
      <c r="AN350" s="25">
        <f t="shared" si="167"/>
        <v>0</v>
      </c>
      <c r="AO350" s="25">
        <f t="shared" si="168"/>
        <v>0</v>
      </c>
      <c r="AP350" s="79">
        <f t="shared" si="162"/>
        <v>74518</v>
      </c>
      <c r="AQ350" s="124"/>
      <c r="AR350" s="128"/>
      <c r="AS350" s="129"/>
      <c r="AT350" s="129"/>
    </row>
    <row r="351" spans="1:46" x14ac:dyDescent="0.25">
      <c r="A351" s="12">
        <v>44896</v>
      </c>
      <c r="B351" s="13">
        <f t="shared" si="169"/>
        <v>0</v>
      </c>
      <c r="C351" s="13">
        <f t="shared" si="170"/>
        <v>0</v>
      </c>
      <c r="D351" s="13">
        <f t="shared" si="171"/>
        <v>0</v>
      </c>
      <c r="E351" s="13">
        <f t="shared" si="172"/>
        <v>0</v>
      </c>
      <c r="F351" s="13">
        <f t="shared" si="173"/>
        <v>0</v>
      </c>
      <c r="G351" s="13">
        <f t="shared" si="174"/>
        <v>0</v>
      </c>
      <c r="H351" s="13">
        <f t="shared" si="175"/>
        <v>0</v>
      </c>
      <c r="I351" s="13">
        <f t="shared" si="176"/>
        <v>0</v>
      </c>
      <c r="J351" s="13">
        <f t="shared" si="177"/>
        <v>0</v>
      </c>
      <c r="K351" s="13">
        <f t="shared" si="178"/>
        <v>0</v>
      </c>
      <c r="L351" s="13">
        <f t="shared" si="179"/>
        <v>0</v>
      </c>
      <c r="M351" s="3"/>
      <c r="N351" s="3"/>
      <c r="O351" s="3"/>
      <c r="P351" s="3"/>
      <c r="Q351" s="3"/>
      <c r="R351" s="3"/>
      <c r="S351" s="3"/>
      <c r="T351" s="3"/>
      <c r="U351" s="3"/>
      <c r="X351" s="89">
        <f t="shared" si="164"/>
        <v>0</v>
      </c>
      <c r="Y351" s="55"/>
      <c r="Z351" s="89">
        <f t="shared" si="163"/>
        <v>0</v>
      </c>
      <c r="AB351" s="37"/>
      <c r="AC351" s="37"/>
      <c r="AD351" s="37"/>
      <c r="AE351" s="39"/>
      <c r="AF351" s="39"/>
      <c r="AG351" s="13">
        <f t="shared" si="165"/>
        <v>0</v>
      </c>
      <c r="AH351" s="13">
        <f t="shared" si="166"/>
        <v>0</v>
      </c>
      <c r="AI351" s="37"/>
      <c r="AJ351" s="37"/>
      <c r="AK351" s="37"/>
      <c r="AL351" s="39"/>
      <c r="AM351" s="39"/>
      <c r="AN351" s="13">
        <f t="shared" si="167"/>
        <v>0</v>
      </c>
      <c r="AO351" s="13">
        <f t="shared" si="168"/>
        <v>0</v>
      </c>
      <c r="AP351" s="79">
        <f t="shared" si="162"/>
        <v>74518</v>
      </c>
      <c r="AQ351" s="123"/>
      <c r="AR351" s="128"/>
      <c r="AS351" s="129"/>
      <c r="AT351" s="129"/>
    </row>
    <row r="352" spans="1:46" x14ac:dyDescent="0.25">
      <c r="A352" s="1">
        <v>44897</v>
      </c>
      <c r="B352" s="13">
        <f t="shared" si="169"/>
        <v>0</v>
      </c>
      <c r="C352" s="13">
        <f t="shared" si="170"/>
        <v>0</v>
      </c>
      <c r="D352" s="13">
        <f t="shared" si="171"/>
        <v>0</v>
      </c>
      <c r="E352" s="13">
        <f t="shared" si="172"/>
        <v>0</v>
      </c>
      <c r="F352" s="13">
        <f t="shared" si="173"/>
        <v>0</v>
      </c>
      <c r="G352" s="13">
        <f t="shared" si="174"/>
        <v>0</v>
      </c>
      <c r="H352" s="13">
        <f t="shared" si="175"/>
        <v>0</v>
      </c>
      <c r="I352" s="13">
        <f t="shared" si="176"/>
        <v>0</v>
      </c>
      <c r="J352" s="13">
        <f t="shared" si="177"/>
        <v>0</v>
      </c>
      <c r="K352" s="13">
        <f t="shared" si="178"/>
        <v>0</v>
      </c>
      <c r="L352" s="13">
        <f t="shared" si="179"/>
        <v>0</v>
      </c>
      <c r="M352" s="3"/>
      <c r="N352" s="3"/>
      <c r="O352" s="3"/>
      <c r="P352" s="3"/>
      <c r="Q352" s="3"/>
      <c r="R352" s="3"/>
      <c r="S352" s="3"/>
      <c r="T352" s="3"/>
      <c r="U352" s="3"/>
      <c r="X352" s="89">
        <f t="shared" si="164"/>
        <v>0</v>
      </c>
      <c r="Y352" s="55"/>
      <c r="Z352" s="89">
        <f t="shared" si="163"/>
        <v>0</v>
      </c>
      <c r="AB352" s="37"/>
      <c r="AC352" s="37"/>
      <c r="AD352" s="37"/>
      <c r="AE352" s="39"/>
      <c r="AF352" s="39"/>
      <c r="AG352" s="13">
        <f t="shared" si="165"/>
        <v>0</v>
      </c>
      <c r="AH352" s="13">
        <f t="shared" si="166"/>
        <v>0</v>
      </c>
      <c r="AI352" s="37"/>
      <c r="AJ352" s="37"/>
      <c r="AK352" s="37"/>
      <c r="AL352" s="39"/>
      <c r="AM352" s="39"/>
      <c r="AN352" s="13">
        <f t="shared" si="167"/>
        <v>0</v>
      </c>
      <c r="AO352" s="13">
        <f t="shared" si="168"/>
        <v>0</v>
      </c>
      <c r="AP352" s="79">
        <f t="shared" si="162"/>
        <v>74518</v>
      </c>
      <c r="AQ352" s="123"/>
      <c r="AR352" s="128"/>
      <c r="AS352" s="129"/>
      <c r="AT352" s="129"/>
    </row>
    <row r="353" spans="1:46" x14ac:dyDescent="0.25">
      <c r="A353" s="12">
        <v>44898</v>
      </c>
      <c r="B353" s="13">
        <f t="shared" si="169"/>
        <v>0</v>
      </c>
      <c r="C353" s="13">
        <f t="shared" si="170"/>
        <v>0</v>
      </c>
      <c r="D353" s="13">
        <f t="shared" si="171"/>
        <v>0</v>
      </c>
      <c r="E353" s="13">
        <f t="shared" si="172"/>
        <v>0</v>
      </c>
      <c r="F353" s="13">
        <f t="shared" si="173"/>
        <v>0</v>
      </c>
      <c r="G353" s="13">
        <f t="shared" si="174"/>
        <v>0</v>
      </c>
      <c r="H353" s="13">
        <f t="shared" si="175"/>
        <v>0</v>
      </c>
      <c r="I353" s="13">
        <f t="shared" si="176"/>
        <v>0</v>
      </c>
      <c r="J353" s="13">
        <f t="shared" si="177"/>
        <v>0</v>
      </c>
      <c r="K353" s="13">
        <f t="shared" si="178"/>
        <v>0</v>
      </c>
      <c r="L353" s="13">
        <f t="shared" si="179"/>
        <v>0</v>
      </c>
      <c r="M353" s="3"/>
      <c r="N353" s="3"/>
      <c r="O353" s="3"/>
      <c r="P353" s="3"/>
      <c r="Q353" s="3"/>
      <c r="R353" s="3"/>
      <c r="S353" s="3"/>
      <c r="T353" s="3"/>
      <c r="U353" s="3"/>
      <c r="X353" s="89">
        <f t="shared" si="164"/>
        <v>0</v>
      </c>
      <c r="Y353" s="55"/>
      <c r="Z353" s="89">
        <f t="shared" si="163"/>
        <v>0</v>
      </c>
      <c r="AB353" s="37"/>
      <c r="AC353" s="37"/>
      <c r="AD353" s="37"/>
      <c r="AE353" s="39"/>
      <c r="AF353" s="39"/>
      <c r="AG353" s="13">
        <f t="shared" si="165"/>
        <v>0</v>
      </c>
      <c r="AH353" s="13">
        <f t="shared" si="166"/>
        <v>0</v>
      </c>
      <c r="AI353" s="37"/>
      <c r="AJ353" s="37"/>
      <c r="AK353" s="37"/>
      <c r="AL353" s="39"/>
      <c r="AM353" s="39"/>
      <c r="AN353" s="13">
        <f t="shared" si="167"/>
        <v>0</v>
      </c>
      <c r="AO353" s="13">
        <f t="shared" si="168"/>
        <v>0</v>
      </c>
      <c r="AP353" s="79">
        <f t="shared" si="162"/>
        <v>74518</v>
      </c>
      <c r="AQ353" s="123"/>
      <c r="AR353" s="128"/>
      <c r="AS353" s="129"/>
      <c r="AT353" s="129"/>
    </row>
    <row r="354" spans="1:46" x14ac:dyDescent="0.25">
      <c r="A354" s="1">
        <v>44899</v>
      </c>
      <c r="B354" s="13">
        <f t="shared" si="169"/>
        <v>0</v>
      </c>
      <c r="C354" s="13">
        <f t="shared" si="170"/>
        <v>0</v>
      </c>
      <c r="D354" s="13">
        <f t="shared" si="171"/>
        <v>0</v>
      </c>
      <c r="E354" s="13">
        <f t="shared" si="172"/>
        <v>0</v>
      </c>
      <c r="F354" s="13">
        <f t="shared" si="173"/>
        <v>0</v>
      </c>
      <c r="G354" s="13">
        <f t="shared" si="174"/>
        <v>0</v>
      </c>
      <c r="H354" s="13">
        <f t="shared" si="175"/>
        <v>0</v>
      </c>
      <c r="I354" s="13">
        <f t="shared" si="176"/>
        <v>0</v>
      </c>
      <c r="J354" s="13">
        <f t="shared" si="177"/>
        <v>0</v>
      </c>
      <c r="K354" s="13">
        <f t="shared" si="178"/>
        <v>0</v>
      </c>
      <c r="L354" s="13">
        <f t="shared" si="179"/>
        <v>0</v>
      </c>
      <c r="M354" s="3"/>
      <c r="N354" s="3"/>
      <c r="O354" s="3"/>
      <c r="P354" s="3"/>
      <c r="Q354" s="3"/>
      <c r="R354" s="3"/>
      <c r="S354" s="3"/>
      <c r="T354" s="3"/>
      <c r="U354" s="3"/>
      <c r="X354" s="89">
        <f t="shared" si="164"/>
        <v>0</v>
      </c>
      <c r="Y354" s="55"/>
      <c r="Z354" s="89">
        <f t="shared" si="163"/>
        <v>0</v>
      </c>
      <c r="AB354" s="37"/>
      <c r="AC354" s="37"/>
      <c r="AD354" s="37"/>
      <c r="AE354" s="39"/>
      <c r="AF354" s="39"/>
      <c r="AG354" s="13">
        <f t="shared" si="165"/>
        <v>0</v>
      </c>
      <c r="AH354" s="13">
        <f t="shared" si="166"/>
        <v>0</v>
      </c>
      <c r="AI354" s="37"/>
      <c r="AJ354" s="37"/>
      <c r="AK354" s="37"/>
      <c r="AL354" s="39"/>
      <c r="AM354" s="39"/>
      <c r="AN354" s="13">
        <f t="shared" si="167"/>
        <v>0</v>
      </c>
      <c r="AO354" s="13">
        <f t="shared" si="168"/>
        <v>0</v>
      </c>
      <c r="AP354" s="79">
        <f t="shared" si="162"/>
        <v>74518</v>
      </c>
      <c r="AQ354" s="123"/>
      <c r="AR354" s="128"/>
      <c r="AS354" s="129"/>
      <c r="AT354" s="129"/>
    </row>
    <row r="355" spans="1:46" x14ac:dyDescent="0.25">
      <c r="A355" s="12">
        <v>44900</v>
      </c>
      <c r="B355" s="13">
        <f t="shared" si="169"/>
        <v>0</v>
      </c>
      <c r="C355" s="13">
        <f t="shared" si="170"/>
        <v>0</v>
      </c>
      <c r="D355" s="13">
        <f t="shared" si="171"/>
        <v>0</v>
      </c>
      <c r="E355" s="13">
        <f t="shared" si="172"/>
        <v>0</v>
      </c>
      <c r="F355" s="13">
        <f t="shared" si="173"/>
        <v>0</v>
      </c>
      <c r="G355" s="13">
        <f t="shared" si="174"/>
        <v>0</v>
      </c>
      <c r="H355" s="13">
        <f t="shared" si="175"/>
        <v>0</v>
      </c>
      <c r="I355" s="13">
        <f t="shared" si="176"/>
        <v>0</v>
      </c>
      <c r="J355" s="13">
        <f t="shared" si="177"/>
        <v>0</v>
      </c>
      <c r="K355" s="13">
        <f t="shared" si="178"/>
        <v>0</v>
      </c>
      <c r="L355" s="13">
        <f t="shared" si="179"/>
        <v>0</v>
      </c>
      <c r="M355" s="3"/>
      <c r="N355" s="3"/>
      <c r="O355" s="3"/>
      <c r="P355" s="3"/>
      <c r="Q355" s="3"/>
      <c r="R355" s="3"/>
      <c r="S355" s="3"/>
      <c r="T355" s="3"/>
      <c r="U355" s="3"/>
      <c r="X355" s="89">
        <f t="shared" si="164"/>
        <v>0</v>
      </c>
      <c r="Y355" s="55"/>
      <c r="Z355" s="89">
        <f t="shared" si="163"/>
        <v>0</v>
      </c>
      <c r="AB355" s="37"/>
      <c r="AC355" s="37"/>
      <c r="AD355" s="37"/>
      <c r="AE355" s="39"/>
      <c r="AF355" s="39"/>
      <c r="AG355" s="13">
        <f t="shared" si="165"/>
        <v>0</v>
      </c>
      <c r="AH355" s="13">
        <f t="shared" si="166"/>
        <v>0</v>
      </c>
      <c r="AI355" s="3"/>
      <c r="AJ355" s="3"/>
      <c r="AK355" s="3"/>
      <c r="AL355" s="39"/>
      <c r="AM355" s="39"/>
      <c r="AN355" s="13">
        <f t="shared" si="167"/>
        <v>0</v>
      </c>
      <c r="AO355" s="13">
        <f t="shared" si="168"/>
        <v>0</v>
      </c>
      <c r="AP355" s="79">
        <f t="shared" si="162"/>
        <v>74518</v>
      </c>
      <c r="AQ355" s="123"/>
      <c r="AR355" s="130"/>
      <c r="AS355" s="131"/>
      <c r="AT355" s="131"/>
    </row>
    <row r="356" spans="1:46" x14ac:dyDescent="0.25">
      <c r="A356" s="1">
        <v>44901</v>
      </c>
      <c r="B356" s="13">
        <f t="shared" si="169"/>
        <v>0</v>
      </c>
      <c r="C356" s="13">
        <f t="shared" si="170"/>
        <v>0</v>
      </c>
      <c r="D356" s="13">
        <f t="shared" si="171"/>
        <v>0</v>
      </c>
      <c r="E356" s="13">
        <f t="shared" si="172"/>
        <v>0</v>
      </c>
      <c r="F356" s="13">
        <f t="shared" si="173"/>
        <v>0</v>
      </c>
      <c r="G356" s="13">
        <f t="shared" si="174"/>
        <v>0</v>
      </c>
      <c r="H356" s="13">
        <f t="shared" si="175"/>
        <v>0</v>
      </c>
      <c r="I356" s="13">
        <f t="shared" si="176"/>
        <v>0</v>
      </c>
      <c r="J356" s="13">
        <f t="shared" si="177"/>
        <v>0</v>
      </c>
      <c r="K356" s="13">
        <f t="shared" si="178"/>
        <v>0</v>
      </c>
      <c r="L356" s="13">
        <f t="shared" si="179"/>
        <v>0</v>
      </c>
      <c r="M356" s="3"/>
      <c r="N356" s="3"/>
      <c r="O356" s="3"/>
      <c r="P356" s="3"/>
      <c r="Q356" s="3"/>
      <c r="R356" s="3"/>
      <c r="S356" s="3"/>
      <c r="T356" s="3"/>
      <c r="U356" s="3"/>
      <c r="X356" s="89">
        <f t="shared" si="164"/>
        <v>0</v>
      </c>
      <c r="Y356" s="55"/>
      <c r="Z356" s="89">
        <f t="shared" si="163"/>
        <v>0</v>
      </c>
      <c r="AB356" s="37"/>
      <c r="AC356" s="37"/>
      <c r="AD356" s="37"/>
      <c r="AE356" s="39"/>
      <c r="AF356" s="39"/>
      <c r="AG356" s="13">
        <f t="shared" si="165"/>
        <v>0</v>
      </c>
      <c r="AH356" s="13">
        <f t="shared" si="166"/>
        <v>0</v>
      </c>
      <c r="AI356" s="3"/>
      <c r="AJ356" s="3"/>
      <c r="AK356" s="3"/>
      <c r="AL356" s="39"/>
      <c r="AM356" s="39"/>
      <c r="AN356" s="13">
        <f t="shared" si="167"/>
        <v>0</v>
      </c>
      <c r="AO356" s="13">
        <f t="shared" si="168"/>
        <v>0</v>
      </c>
      <c r="AP356" s="79">
        <f t="shared" si="162"/>
        <v>74518</v>
      </c>
      <c r="AQ356" s="123"/>
      <c r="AR356" s="130"/>
      <c r="AS356" s="131"/>
      <c r="AT356" s="131"/>
    </row>
    <row r="357" spans="1:46" x14ac:dyDescent="0.25">
      <c r="A357" s="12">
        <v>44902</v>
      </c>
      <c r="B357" s="13">
        <f t="shared" si="169"/>
        <v>0</v>
      </c>
      <c r="C357" s="13">
        <f t="shared" si="170"/>
        <v>0</v>
      </c>
      <c r="D357" s="13">
        <f t="shared" si="171"/>
        <v>0</v>
      </c>
      <c r="E357" s="13">
        <f t="shared" si="172"/>
        <v>0</v>
      </c>
      <c r="F357" s="13">
        <f t="shared" si="173"/>
        <v>0</v>
      </c>
      <c r="G357" s="13">
        <f t="shared" si="174"/>
        <v>0</v>
      </c>
      <c r="H357" s="13">
        <f t="shared" si="175"/>
        <v>0</v>
      </c>
      <c r="I357" s="13">
        <f t="shared" si="176"/>
        <v>0</v>
      </c>
      <c r="J357" s="13">
        <f t="shared" si="177"/>
        <v>0</v>
      </c>
      <c r="K357" s="13">
        <f t="shared" si="178"/>
        <v>0</v>
      </c>
      <c r="L357" s="13">
        <f t="shared" si="179"/>
        <v>0</v>
      </c>
      <c r="M357" s="3"/>
      <c r="N357" s="3"/>
      <c r="O357" s="3"/>
      <c r="P357" s="3"/>
      <c r="Q357" s="3"/>
      <c r="R357" s="3"/>
      <c r="S357" s="3"/>
      <c r="T357" s="3"/>
      <c r="U357" s="3"/>
      <c r="X357" s="89">
        <f t="shared" si="164"/>
        <v>0</v>
      </c>
      <c r="Y357" s="55"/>
      <c r="Z357" s="89">
        <f t="shared" si="163"/>
        <v>0</v>
      </c>
      <c r="AB357" s="37"/>
      <c r="AC357" s="37"/>
      <c r="AD357" s="37"/>
      <c r="AE357" s="39"/>
      <c r="AF357" s="39"/>
      <c r="AG357" s="13">
        <f t="shared" si="165"/>
        <v>0</v>
      </c>
      <c r="AH357" s="13">
        <f t="shared" si="166"/>
        <v>0</v>
      </c>
      <c r="AI357" s="3"/>
      <c r="AJ357" s="3"/>
      <c r="AK357" s="3"/>
      <c r="AL357" s="39"/>
      <c r="AM357" s="39"/>
      <c r="AN357" s="13">
        <f t="shared" si="167"/>
        <v>0</v>
      </c>
      <c r="AO357" s="13">
        <f t="shared" si="168"/>
        <v>0</v>
      </c>
      <c r="AP357" s="79">
        <f t="shared" si="162"/>
        <v>74518</v>
      </c>
      <c r="AQ357" s="123"/>
      <c r="AR357" s="128"/>
      <c r="AS357" s="129"/>
      <c r="AT357" s="129"/>
    </row>
    <row r="358" spans="1:46" x14ac:dyDescent="0.25">
      <c r="A358" s="12">
        <v>44903</v>
      </c>
      <c r="B358" s="13">
        <f t="shared" si="169"/>
        <v>0</v>
      </c>
      <c r="C358" s="13">
        <f t="shared" si="170"/>
        <v>0</v>
      </c>
      <c r="D358" s="13">
        <f t="shared" si="171"/>
        <v>0</v>
      </c>
      <c r="E358" s="13">
        <f t="shared" si="172"/>
        <v>0</v>
      </c>
      <c r="F358" s="13">
        <f t="shared" si="173"/>
        <v>0</v>
      </c>
      <c r="G358" s="13">
        <f t="shared" si="174"/>
        <v>0</v>
      </c>
      <c r="H358" s="13">
        <f t="shared" si="175"/>
        <v>0</v>
      </c>
      <c r="I358" s="13">
        <f t="shared" si="176"/>
        <v>0</v>
      </c>
      <c r="J358" s="13">
        <f t="shared" si="177"/>
        <v>0</v>
      </c>
      <c r="K358" s="13">
        <f t="shared" si="178"/>
        <v>0</v>
      </c>
      <c r="L358" s="13">
        <f t="shared" si="179"/>
        <v>0</v>
      </c>
      <c r="M358" s="3"/>
      <c r="N358" s="3"/>
      <c r="O358" s="3"/>
      <c r="P358" s="3"/>
      <c r="Q358" s="3"/>
      <c r="R358" s="3"/>
      <c r="S358" s="3"/>
      <c r="T358" s="3"/>
      <c r="U358" s="3"/>
      <c r="X358" s="89">
        <f t="shared" si="164"/>
        <v>0</v>
      </c>
      <c r="Y358" s="55"/>
      <c r="Z358" s="89">
        <f t="shared" si="163"/>
        <v>0</v>
      </c>
      <c r="AB358" s="37"/>
      <c r="AC358" s="37"/>
      <c r="AD358" s="37"/>
      <c r="AE358" s="39"/>
      <c r="AF358" s="39"/>
      <c r="AG358" s="13">
        <f t="shared" si="165"/>
        <v>0</v>
      </c>
      <c r="AH358" s="13">
        <f t="shared" si="166"/>
        <v>0</v>
      </c>
      <c r="AI358" s="3"/>
      <c r="AJ358" s="3"/>
      <c r="AK358" s="3"/>
      <c r="AL358" s="39"/>
      <c r="AM358" s="39"/>
      <c r="AN358" s="13">
        <f t="shared" si="167"/>
        <v>0</v>
      </c>
      <c r="AO358" s="13">
        <f t="shared" si="168"/>
        <v>0</v>
      </c>
      <c r="AP358" s="79">
        <f t="shared" si="162"/>
        <v>74518</v>
      </c>
      <c r="AQ358" s="123"/>
      <c r="AR358" s="128"/>
      <c r="AS358" s="129"/>
      <c r="AT358" s="129"/>
    </row>
    <row r="359" spans="1:46" x14ac:dyDescent="0.25">
      <c r="A359" s="1">
        <v>44904</v>
      </c>
      <c r="B359" s="13">
        <f t="shared" si="169"/>
        <v>0</v>
      </c>
      <c r="C359" s="13">
        <f t="shared" si="170"/>
        <v>0</v>
      </c>
      <c r="D359" s="13">
        <f t="shared" si="171"/>
        <v>0</v>
      </c>
      <c r="E359" s="13">
        <f t="shared" si="172"/>
        <v>0</v>
      </c>
      <c r="F359" s="13">
        <f t="shared" si="173"/>
        <v>0</v>
      </c>
      <c r="G359" s="13">
        <f t="shared" si="174"/>
        <v>0</v>
      </c>
      <c r="H359" s="13">
        <f t="shared" si="175"/>
        <v>0</v>
      </c>
      <c r="I359" s="13">
        <f t="shared" si="176"/>
        <v>0</v>
      </c>
      <c r="J359" s="13">
        <f t="shared" si="177"/>
        <v>0</v>
      </c>
      <c r="K359" s="13">
        <f t="shared" si="178"/>
        <v>0</v>
      </c>
      <c r="L359" s="13">
        <f t="shared" si="179"/>
        <v>0</v>
      </c>
      <c r="M359" s="3"/>
      <c r="N359" s="3"/>
      <c r="O359" s="3"/>
      <c r="P359" s="3"/>
      <c r="Q359" s="3"/>
      <c r="R359" s="3"/>
      <c r="S359" s="3"/>
      <c r="T359" s="3"/>
      <c r="U359" s="3"/>
      <c r="X359" s="89">
        <f t="shared" si="164"/>
        <v>0</v>
      </c>
      <c r="Y359" s="55"/>
      <c r="Z359" s="89">
        <f t="shared" si="163"/>
        <v>0</v>
      </c>
      <c r="AB359" s="37"/>
      <c r="AC359" s="37"/>
      <c r="AD359" s="37"/>
      <c r="AE359" s="39"/>
      <c r="AF359" s="39"/>
      <c r="AG359" s="13">
        <f t="shared" si="165"/>
        <v>0</v>
      </c>
      <c r="AH359" s="13">
        <f t="shared" si="166"/>
        <v>0</v>
      </c>
      <c r="AI359" s="3"/>
      <c r="AJ359" s="3"/>
      <c r="AK359" s="3"/>
      <c r="AL359" s="39"/>
      <c r="AM359" s="39"/>
      <c r="AN359" s="13">
        <f t="shared" si="167"/>
        <v>0</v>
      </c>
      <c r="AO359" s="13">
        <f t="shared" si="168"/>
        <v>0</v>
      </c>
      <c r="AP359" s="79">
        <f t="shared" si="162"/>
        <v>74518</v>
      </c>
      <c r="AQ359" s="123"/>
      <c r="AR359" s="128"/>
      <c r="AS359" s="129"/>
      <c r="AT359" s="129"/>
    </row>
    <row r="360" spans="1:46" x14ac:dyDescent="0.25">
      <c r="A360" s="12">
        <v>44905</v>
      </c>
      <c r="B360" s="13">
        <f t="shared" si="169"/>
        <v>0</v>
      </c>
      <c r="C360" s="13">
        <f t="shared" si="170"/>
        <v>0</v>
      </c>
      <c r="D360" s="13">
        <f t="shared" si="171"/>
        <v>0</v>
      </c>
      <c r="E360" s="13">
        <f t="shared" si="172"/>
        <v>0</v>
      </c>
      <c r="F360" s="13">
        <f t="shared" si="173"/>
        <v>0</v>
      </c>
      <c r="G360" s="13">
        <f t="shared" si="174"/>
        <v>0</v>
      </c>
      <c r="H360" s="13">
        <f t="shared" si="175"/>
        <v>0</v>
      </c>
      <c r="I360" s="13">
        <f t="shared" si="176"/>
        <v>0</v>
      </c>
      <c r="J360" s="13">
        <f t="shared" si="177"/>
        <v>0</v>
      </c>
      <c r="K360" s="13">
        <f t="shared" si="178"/>
        <v>0</v>
      </c>
      <c r="L360" s="13">
        <f t="shared" si="179"/>
        <v>0</v>
      </c>
      <c r="M360" s="3"/>
      <c r="N360" s="3"/>
      <c r="O360" s="3"/>
      <c r="P360" s="3"/>
      <c r="Q360" s="3"/>
      <c r="R360" s="3"/>
      <c r="S360" s="3"/>
      <c r="T360" s="3"/>
      <c r="U360" s="3"/>
      <c r="X360" s="89">
        <f t="shared" si="164"/>
        <v>0</v>
      </c>
      <c r="Y360" s="55"/>
      <c r="Z360" s="89">
        <f t="shared" si="163"/>
        <v>0</v>
      </c>
      <c r="AB360" s="37"/>
      <c r="AC360" s="37"/>
      <c r="AD360" s="37"/>
      <c r="AE360" s="39"/>
      <c r="AF360" s="39"/>
      <c r="AG360" s="13">
        <f t="shared" si="165"/>
        <v>0</v>
      </c>
      <c r="AH360" s="13">
        <f t="shared" si="166"/>
        <v>0</v>
      </c>
      <c r="AI360" s="3"/>
      <c r="AJ360" s="3"/>
      <c r="AK360" s="3"/>
      <c r="AL360" s="39"/>
      <c r="AM360" s="39"/>
      <c r="AN360" s="13">
        <f t="shared" si="167"/>
        <v>0</v>
      </c>
      <c r="AO360" s="13">
        <f t="shared" si="168"/>
        <v>0</v>
      </c>
      <c r="AP360" s="79">
        <f t="shared" si="162"/>
        <v>74518</v>
      </c>
      <c r="AQ360" s="123"/>
      <c r="AR360" s="130"/>
      <c r="AS360" s="131"/>
      <c r="AT360" s="131"/>
    </row>
    <row r="361" spans="1:46" x14ac:dyDescent="0.25">
      <c r="A361" s="1">
        <v>44906</v>
      </c>
      <c r="B361" s="13">
        <f t="shared" si="169"/>
        <v>0</v>
      </c>
      <c r="C361" s="13">
        <f t="shared" si="170"/>
        <v>0</v>
      </c>
      <c r="D361" s="13">
        <f t="shared" si="171"/>
        <v>0</v>
      </c>
      <c r="E361" s="13">
        <f t="shared" si="172"/>
        <v>0</v>
      </c>
      <c r="F361" s="13">
        <f t="shared" si="173"/>
        <v>0</v>
      </c>
      <c r="G361" s="13">
        <f t="shared" si="174"/>
        <v>0</v>
      </c>
      <c r="H361" s="13">
        <f t="shared" si="175"/>
        <v>0</v>
      </c>
      <c r="I361" s="13">
        <f t="shared" si="176"/>
        <v>0</v>
      </c>
      <c r="J361" s="13">
        <f t="shared" si="177"/>
        <v>0</v>
      </c>
      <c r="K361" s="13">
        <f t="shared" si="178"/>
        <v>0</v>
      </c>
      <c r="L361" s="13">
        <f t="shared" si="179"/>
        <v>0</v>
      </c>
      <c r="M361" s="3"/>
      <c r="N361" s="3"/>
      <c r="O361" s="3"/>
      <c r="P361" s="3"/>
      <c r="Q361" s="3"/>
      <c r="R361" s="3"/>
      <c r="S361" s="3"/>
      <c r="T361" s="3"/>
      <c r="U361" s="3"/>
      <c r="X361" s="89">
        <f t="shared" si="164"/>
        <v>0</v>
      </c>
      <c r="Y361" s="55"/>
      <c r="Z361" s="89">
        <f t="shared" si="163"/>
        <v>0</v>
      </c>
      <c r="AB361" s="37"/>
      <c r="AC361" s="37"/>
      <c r="AD361" s="37"/>
      <c r="AE361" s="39"/>
      <c r="AF361" s="39"/>
      <c r="AG361" s="13">
        <f t="shared" si="165"/>
        <v>0</v>
      </c>
      <c r="AH361" s="13">
        <f t="shared" si="166"/>
        <v>0</v>
      </c>
      <c r="AI361" s="3"/>
      <c r="AJ361" s="3"/>
      <c r="AK361" s="3"/>
      <c r="AL361" s="39"/>
      <c r="AM361" s="39"/>
      <c r="AN361" s="13">
        <f t="shared" si="167"/>
        <v>0</v>
      </c>
      <c r="AO361" s="13">
        <f t="shared" si="168"/>
        <v>0</v>
      </c>
      <c r="AP361" s="79">
        <f t="shared" si="162"/>
        <v>74518</v>
      </c>
      <c r="AQ361" s="123"/>
      <c r="AR361" s="130"/>
      <c r="AS361" s="131"/>
      <c r="AT361" s="131"/>
    </row>
    <row r="362" spans="1:46" x14ac:dyDescent="0.25">
      <c r="A362" s="12">
        <v>44907</v>
      </c>
      <c r="B362" s="13">
        <f t="shared" si="169"/>
        <v>0</v>
      </c>
      <c r="C362" s="13">
        <f t="shared" si="170"/>
        <v>0</v>
      </c>
      <c r="D362" s="13">
        <f t="shared" si="171"/>
        <v>0</v>
      </c>
      <c r="E362" s="13">
        <f t="shared" si="172"/>
        <v>0</v>
      </c>
      <c r="F362" s="13">
        <f t="shared" si="173"/>
        <v>0</v>
      </c>
      <c r="G362" s="13">
        <f t="shared" si="174"/>
        <v>0</v>
      </c>
      <c r="H362" s="13">
        <f t="shared" si="175"/>
        <v>0</v>
      </c>
      <c r="I362" s="13">
        <f t="shared" si="176"/>
        <v>0</v>
      </c>
      <c r="J362" s="13">
        <f t="shared" si="177"/>
        <v>0</v>
      </c>
      <c r="K362" s="13">
        <f t="shared" si="178"/>
        <v>0</v>
      </c>
      <c r="L362" s="13">
        <f t="shared" si="179"/>
        <v>0</v>
      </c>
      <c r="M362" s="3"/>
      <c r="N362" s="3"/>
      <c r="O362" s="3"/>
      <c r="P362" s="3"/>
      <c r="Q362" s="3"/>
      <c r="R362" s="3"/>
      <c r="S362" s="3"/>
      <c r="T362" s="3"/>
      <c r="U362" s="3"/>
      <c r="X362" s="89">
        <f t="shared" si="164"/>
        <v>0</v>
      </c>
      <c r="Y362" s="55"/>
      <c r="Z362" s="89">
        <f t="shared" si="163"/>
        <v>0</v>
      </c>
      <c r="AB362" s="37"/>
      <c r="AC362" s="37"/>
      <c r="AD362" s="37"/>
      <c r="AE362" s="39"/>
      <c r="AF362" s="39"/>
      <c r="AG362" s="13">
        <f t="shared" si="165"/>
        <v>0</v>
      </c>
      <c r="AH362" s="13">
        <f t="shared" si="166"/>
        <v>0</v>
      </c>
      <c r="AI362" s="3"/>
      <c r="AJ362" s="3"/>
      <c r="AK362" s="3"/>
      <c r="AL362" s="39"/>
      <c r="AM362" s="39"/>
      <c r="AN362" s="13">
        <f t="shared" si="167"/>
        <v>0</v>
      </c>
      <c r="AO362" s="13">
        <f t="shared" si="168"/>
        <v>0</v>
      </c>
      <c r="AP362" s="79">
        <f t="shared" si="162"/>
        <v>74518</v>
      </c>
      <c r="AQ362" s="123"/>
      <c r="AR362" s="128"/>
      <c r="AS362" s="129"/>
      <c r="AT362" s="129"/>
    </row>
    <row r="363" spans="1:46" x14ac:dyDescent="0.25">
      <c r="A363" s="1">
        <v>44908</v>
      </c>
      <c r="B363" s="13">
        <f t="shared" si="169"/>
        <v>0</v>
      </c>
      <c r="C363" s="13">
        <f t="shared" si="170"/>
        <v>0</v>
      </c>
      <c r="D363" s="13">
        <f t="shared" si="171"/>
        <v>0</v>
      </c>
      <c r="E363" s="13">
        <f t="shared" si="172"/>
        <v>0</v>
      </c>
      <c r="F363" s="13">
        <f t="shared" si="173"/>
        <v>0</v>
      </c>
      <c r="G363" s="13">
        <f t="shared" si="174"/>
        <v>0</v>
      </c>
      <c r="H363" s="13">
        <f t="shared" si="175"/>
        <v>0</v>
      </c>
      <c r="I363" s="13">
        <f t="shared" si="176"/>
        <v>0</v>
      </c>
      <c r="J363" s="13">
        <f t="shared" si="177"/>
        <v>0</v>
      </c>
      <c r="K363" s="13">
        <f t="shared" si="178"/>
        <v>0</v>
      </c>
      <c r="L363" s="13">
        <f t="shared" si="179"/>
        <v>0</v>
      </c>
      <c r="M363" s="3"/>
      <c r="N363" s="3"/>
      <c r="O363" s="3"/>
      <c r="P363" s="3"/>
      <c r="Q363" s="3"/>
      <c r="R363" s="3"/>
      <c r="S363" s="3"/>
      <c r="T363" s="3"/>
      <c r="U363" s="3"/>
      <c r="X363" s="89">
        <f t="shared" si="164"/>
        <v>0</v>
      </c>
      <c r="Y363" s="55"/>
      <c r="Z363" s="89">
        <f t="shared" si="163"/>
        <v>0</v>
      </c>
      <c r="AB363" s="37"/>
      <c r="AC363" s="37"/>
      <c r="AD363" s="37"/>
      <c r="AE363" s="39"/>
      <c r="AF363" s="39"/>
      <c r="AG363" s="13">
        <f t="shared" si="165"/>
        <v>0</v>
      </c>
      <c r="AH363" s="13">
        <f t="shared" si="166"/>
        <v>0</v>
      </c>
      <c r="AI363" s="3"/>
      <c r="AJ363" s="3"/>
      <c r="AK363" s="3"/>
      <c r="AL363" s="39"/>
      <c r="AM363" s="39"/>
      <c r="AN363" s="13">
        <f t="shared" si="167"/>
        <v>0</v>
      </c>
      <c r="AO363" s="13">
        <f t="shared" si="168"/>
        <v>0</v>
      </c>
      <c r="AP363" s="79">
        <f t="shared" si="162"/>
        <v>74518</v>
      </c>
      <c r="AQ363" s="123"/>
      <c r="AR363" s="128"/>
      <c r="AS363" s="129"/>
      <c r="AT363" s="129"/>
    </row>
    <row r="364" spans="1:46" x14ac:dyDescent="0.25">
      <c r="A364" s="12">
        <v>44909</v>
      </c>
      <c r="B364" s="13">
        <f t="shared" si="169"/>
        <v>0</v>
      </c>
      <c r="C364" s="13">
        <f t="shared" si="170"/>
        <v>0</v>
      </c>
      <c r="D364" s="13">
        <f t="shared" si="171"/>
        <v>0</v>
      </c>
      <c r="E364" s="13">
        <f t="shared" si="172"/>
        <v>0</v>
      </c>
      <c r="F364" s="13">
        <f t="shared" si="173"/>
        <v>0</v>
      </c>
      <c r="G364" s="13">
        <f t="shared" si="174"/>
        <v>0</v>
      </c>
      <c r="H364" s="13">
        <f t="shared" si="175"/>
        <v>0</v>
      </c>
      <c r="I364" s="13">
        <f t="shared" si="176"/>
        <v>0</v>
      </c>
      <c r="J364" s="13">
        <f t="shared" si="177"/>
        <v>0</v>
      </c>
      <c r="K364" s="13">
        <f t="shared" si="178"/>
        <v>0</v>
      </c>
      <c r="L364" s="13">
        <f t="shared" si="179"/>
        <v>0</v>
      </c>
      <c r="M364" s="3"/>
      <c r="N364" s="3"/>
      <c r="O364" s="3"/>
      <c r="P364" s="3"/>
      <c r="Q364" s="3"/>
      <c r="R364" s="3"/>
      <c r="S364" s="3"/>
      <c r="T364" s="3"/>
      <c r="U364" s="3"/>
      <c r="X364" s="89">
        <f t="shared" si="164"/>
        <v>0</v>
      </c>
      <c r="Y364" s="55"/>
      <c r="Z364" s="89">
        <f t="shared" si="163"/>
        <v>0</v>
      </c>
      <c r="AB364" s="37"/>
      <c r="AC364" s="37"/>
      <c r="AD364" s="37"/>
      <c r="AE364" s="39"/>
      <c r="AF364" s="39"/>
      <c r="AG364" s="13">
        <f t="shared" si="165"/>
        <v>0</v>
      </c>
      <c r="AH364" s="13">
        <f t="shared" si="166"/>
        <v>0</v>
      </c>
      <c r="AI364" s="3"/>
      <c r="AJ364" s="3"/>
      <c r="AK364" s="3"/>
      <c r="AL364" s="39"/>
      <c r="AM364" s="39"/>
      <c r="AN364" s="13">
        <f t="shared" si="167"/>
        <v>0</v>
      </c>
      <c r="AO364" s="13">
        <f t="shared" si="168"/>
        <v>0</v>
      </c>
      <c r="AP364" s="79">
        <f t="shared" si="162"/>
        <v>74518</v>
      </c>
      <c r="AQ364" s="123"/>
      <c r="AR364" s="128"/>
      <c r="AS364" s="129"/>
      <c r="AT364" s="129"/>
    </row>
    <row r="365" spans="1:46" x14ac:dyDescent="0.25">
      <c r="A365" s="1">
        <v>44910</v>
      </c>
      <c r="B365" s="13">
        <f t="shared" si="169"/>
        <v>0</v>
      </c>
      <c r="C365" s="13">
        <f t="shared" si="170"/>
        <v>0</v>
      </c>
      <c r="D365" s="13">
        <f t="shared" si="171"/>
        <v>0</v>
      </c>
      <c r="E365" s="13">
        <f t="shared" si="172"/>
        <v>0</v>
      </c>
      <c r="F365" s="13">
        <f t="shared" si="173"/>
        <v>0</v>
      </c>
      <c r="G365" s="13">
        <f t="shared" si="174"/>
        <v>0</v>
      </c>
      <c r="H365" s="13">
        <f t="shared" si="175"/>
        <v>0</v>
      </c>
      <c r="I365" s="13">
        <f t="shared" si="176"/>
        <v>0</v>
      </c>
      <c r="J365" s="13">
        <f t="shared" si="177"/>
        <v>0</v>
      </c>
      <c r="K365" s="13">
        <f t="shared" si="178"/>
        <v>0</v>
      </c>
      <c r="L365" s="13">
        <f t="shared" si="179"/>
        <v>0</v>
      </c>
      <c r="M365" s="3"/>
      <c r="N365" s="3"/>
      <c r="O365" s="3"/>
      <c r="P365" s="3"/>
      <c r="Q365" s="3"/>
      <c r="R365" s="3"/>
      <c r="S365" s="3"/>
      <c r="T365" s="3"/>
      <c r="U365" s="3"/>
      <c r="X365" s="89">
        <f t="shared" si="164"/>
        <v>0</v>
      </c>
      <c r="Y365" s="55"/>
      <c r="Z365" s="89">
        <f t="shared" si="163"/>
        <v>0</v>
      </c>
      <c r="AB365" s="37"/>
      <c r="AC365" s="37"/>
      <c r="AD365" s="37"/>
      <c r="AE365" s="39"/>
      <c r="AF365" s="39"/>
      <c r="AG365" s="13">
        <f t="shared" si="165"/>
        <v>0</v>
      </c>
      <c r="AH365" s="13">
        <f t="shared" si="166"/>
        <v>0</v>
      </c>
      <c r="AI365" s="3"/>
      <c r="AJ365" s="3"/>
      <c r="AK365" s="3"/>
      <c r="AL365" s="39"/>
      <c r="AM365" s="39"/>
      <c r="AN365" s="13">
        <f t="shared" si="167"/>
        <v>0</v>
      </c>
      <c r="AO365" s="13">
        <f t="shared" si="168"/>
        <v>0</v>
      </c>
      <c r="AP365" s="79">
        <f t="shared" si="162"/>
        <v>74518</v>
      </c>
      <c r="AQ365" s="123"/>
      <c r="AR365" s="128"/>
      <c r="AS365" s="129"/>
      <c r="AT365" s="129"/>
    </row>
    <row r="366" spans="1:46" x14ac:dyDescent="0.25">
      <c r="A366" s="12">
        <v>44911</v>
      </c>
      <c r="B366" s="13">
        <f t="shared" si="169"/>
        <v>0</v>
      </c>
      <c r="C366" s="13">
        <f t="shared" si="170"/>
        <v>0</v>
      </c>
      <c r="D366" s="13">
        <f t="shared" si="171"/>
        <v>0</v>
      </c>
      <c r="E366" s="13">
        <f t="shared" si="172"/>
        <v>0</v>
      </c>
      <c r="F366" s="13">
        <f t="shared" si="173"/>
        <v>0</v>
      </c>
      <c r="G366" s="13">
        <f t="shared" si="174"/>
        <v>0</v>
      </c>
      <c r="H366" s="13">
        <f t="shared" si="175"/>
        <v>0</v>
      </c>
      <c r="I366" s="13">
        <f t="shared" si="176"/>
        <v>0</v>
      </c>
      <c r="J366" s="13">
        <f t="shared" si="177"/>
        <v>0</v>
      </c>
      <c r="K366" s="13">
        <f t="shared" si="178"/>
        <v>0</v>
      </c>
      <c r="L366" s="13">
        <f t="shared" si="179"/>
        <v>0</v>
      </c>
      <c r="M366" s="3"/>
      <c r="N366" s="3"/>
      <c r="O366" s="3"/>
      <c r="P366" s="3"/>
      <c r="Q366" s="3"/>
      <c r="R366" s="3"/>
      <c r="S366" s="3"/>
      <c r="T366" s="3"/>
      <c r="U366" s="3"/>
      <c r="X366" s="89">
        <f t="shared" si="164"/>
        <v>0</v>
      </c>
      <c r="Y366" s="55"/>
      <c r="Z366" s="89">
        <f t="shared" si="163"/>
        <v>0</v>
      </c>
      <c r="AB366" s="37"/>
      <c r="AC366" s="37"/>
      <c r="AD366" s="37"/>
      <c r="AE366" s="39"/>
      <c r="AF366" s="39"/>
      <c r="AG366" s="13">
        <f t="shared" si="165"/>
        <v>0</v>
      </c>
      <c r="AH366" s="13">
        <f t="shared" si="166"/>
        <v>0</v>
      </c>
      <c r="AI366" s="3"/>
      <c r="AJ366" s="3"/>
      <c r="AK366" s="3"/>
      <c r="AL366" s="39"/>
      <c r="AM366" s="39"/>
      <c r="AN366" s="13">
        <f t="shared" si="167"/>
        <v>0</v>
      </c>
      <c r="AO366" s="13">
        <f t="shared" si="168"/>
        <v>0</v>
      </c>
      <c r="AP366" s="79">
        <f t="shared" si="162"/>
        <v>74518</v>
      </c>
      <c r="AQ366" s="123"/>
      <c r="AR366" s="128"/>
      <c r="AS366" s="129"/>
      <c r="AT366" s="129"/>
    </row>
    <row r="367" spans="1:46" x14ac:dyDescent="0.25">
      <c r="A367" s="1">
        <v>44912</v>
      </c>
      <c r="B367" s="13">
        <f t="shared" si="169"/>
        <v>0</v>
      </c>
      <c r="C367" s="13">
        <f t="shared" si="170"/>
        <v>0</v>
      </c>
      <c r="D367" s="13">
        <f t="shared" si="171"/>
        <v>0</v>
      </c>
      <c r="E367" s="13">
        <f t="shared" si="172"/>
        <v>0</v>
      </c>
      <c r="F367" s="13">
        <f t="shared" si="173"/>
        <v>0</v>
      </c>
      <c r="G367" s="13">
        <f t="shared" si="174"/>
        <v>0</v>
      </c>
      <c r="H367" s="13">
        <f t="shared" si="175"/>
        <v>0</v>
      </c>
      <c r="I367" s="13">
        <f t="shared" si="176"/>
        <v>0</v>
      </c>
      <c r="J367" s="13">
        <f t="shared" si="177"/>
        <v>0</v>
      </c>
      <c r="K367" s="13">
        <f t="shared" si="178"/>
        <v>0</v>
      </c>
      <c r="L367" s="13">
        <f t="shared" si="179"/>
        <v>0</v>
      </c>
      <c r="M367" s="3"/>
      <c r="N367" s="3"/>
      <c r="O367" s="3"/>
      <c r="P367" s="3"/>
      <c r="Q367" s="3"/>
      <c r="R367" s="3"/>
      <c r="S367" s="3"/>
      <c r="T367" s="3"/>
      <c r="U367" s="3"/>
      <c r="X367" s="89">
        <f t="shared" si="164"/>
        <v>0</v>
      </c>
      <c r="Y367" s="55"/>
      <c r="Z367" s="89">
        <f t="shared" si="163"/>
        <v>0</v>
      </c>
      <c r="AB367" s="37"/>
      <c r="AC367" s="37"/>
      <c r="AD367" s="37"/>
      <c r="AE367" s="39"/>
      <c r="AF367" s="39"/>
      <c r="AG367" s="13">
        <f t="shared" si="165"/>
        <v>0</v>
      </c>
      <c r="AH367" s="13">
        <f t="shared" si="166"/>
        <v>0</v>
      </c>
      <c r="AI367" s="3"/>
      <c r="AJ367" s="3"/>
      <c r="AK367" s="3"/>
      <c r="AL367" s="39"/>
      <c r="AM367" s="39"/>
      <c r="AN367" s="13">
        <f t="shared" si="167"/>
        <v>0</v>
      </c>
      <c r="AO367" s="13">
        <f t="shared" si="168"/>
        <v>0</v>
      </c>
      <c r="AP367" s="79">
        <f t="shared" si="162"/>
        <v>74518</v>
      </c>
      <c r="AQ367" s="123"/>
      <c r="AR367" s="130"/>
      <c r="AS367" s="131"/>
      <c r="AT367" s="131"/>
    </row>
    <row r="368" spans="1:46" x14ac:dyDescent="0.25">
      <c r="A368" s="12">
        <v>44913</v>
      </c>
      <c r="B368" s="13">
        <f t="shared" si="169"/>
        <v>0</v>
      </c>
      <c r="C368" s="13">
        <f t="shared" si="170"/>
        <v>0</v>
      </c>
      <c r="D368" s="13">
        <f t="shared" si="171"/>
        <v>0</v>
      </c>
      <c r="E368" s="13">
        <f t="shared" si="172"/>
        <v>0</v>
      </c>
      <c r="F368" s="13">
        <f t="shared" si="173"/>
        <v>0</v>
      </c>
      <c r="G368" s="13">
        <f t="shared" si="174"/>
        <v>0</v>
      </c>
      <c r="H368" s="13">
        <f t="shared" si="175"/>
        <v>0</v>
      </c>
      <c r="I368" s="13">
        <f t="shared" si="176"/>
        <v>0</v>
      </c>
      <c r="J368" s="13">
        <f t="shared" si="177"/>
        <v>0</v>
      </c>
      <c r="K368" s="13">
        <f t="shared" si="178"/>
        <v>0</v>
      </c>
      <c r="L368" s="13">
        <f t="shared" si="179"/>
        <v>0</v>
      </c>
      <c r="M368" s="3"/>
      <c r="N368" s="3"/>
      <c r="O368" s="3"/>
      <c r="P368" s="3"/>
      <c r="Q368" s="3"/>
      <c r="R368" s="3"/>
      <c r="S368" s="3"/>
      <c r="T368" s="3"/>
      <c r="U368" s="3"/>
      <c r="X368" s="89">
        <f t="shared" si="164"/>
        <v>0</v>
      </c>
      <c r="Y368" s="55"/>
      <c r="Z368" s="89">
        <f t="shared" si="163"/>
        <v>0</v>
      </c>
      <c r="AB368" s="37"/>
      <c r="AC368" s="37"/>
      <c r="AD368" s="37"/>
      <c r="AE368" s="39"/>
      <c r="AF368" s="39"/>
      <c r="AG368" s="13">
        <f t="shared" si="165"/>
        <v>0</v>
      </c>
      <c r="AH368" s="13">
        <f t="shared" si="166"/>
        <v>0</v>
      </c>
      <c r="AI368" s="3"/>
      <c r="AJ368" s="3"/>
      <c r="AK368" s="3"/>
      <c r="AL368" s="39"/>
      <c r="AM368" s="39"/>
      <c r="AN368" s="13">
        <f t="shared" si="167"/>
        <v>0</v>
      </c>
      <c r="AO368" s="13">
        <f t="shared" si="168"/>
        <v>0</v>
      </c>
      <c r="AP368" s="79">
        <f t="shared" si="162"/>
        <v>74518</v>
      </c>
      <c r="AQ368" s="123"/>
      <c r="AR368" s="130"/>
      <c r="AS368" s="131"/>
      <c r="AT368" s="131"/>
    </row>
    <row r="369" spans="1:46" x14ac:dyDescent="0.25">
      <c r="A369" s="1">
        <v>44914</v>
      </c>
      <c r="B369" s="13">
        <f t="shared" si="169"/>
        <v>0</v>
      </c>
      <c r="C369" s="13">
        <f t="shared" si="170"/>
        <v>0</v>
      </c>
      <c r="D369" s="13">
        <f t="shared" si="171"/>
        <v>0</v>
      </c>
      <c r="E369" s="13">
        <f t="shared" si="172"/>
        <v>0</v>
      </c>
      <c r="F369" s="13">
        <f t="shared" si="173"/>
        <v>0</v>
      </c>
      <c r="G369" s="13">
        <f t="shared" si="174"/>
        <v>0</v>
      </c>
      <c r="H369" s="13">
        <f t="shared" si="175"/>
        <v>0</v>
      </c>
      <c r="I369" s="13">
        <f t="shared" si="176"/>
        <v>0</v>
      </c>
      <c r="J369" s="13">
        <f t="shared" si="177"/>
        <v>0</v>
      </c>
      <c r="K369" s="13">
        <f t="shared" si="178"/>
        <v>0</v>
      </c>
      <c r="L369" s="13">
        <f t="shared" si="179"/>
        <v>0</v>
      </c>
      <c r="M369" s="3"/>
      <c r="N369" s="3"/>
      <c r="O369" s="3"/>
      <c r="P369" s="3"/>
      <c r="Q369" s="3"/>
      <c r="R369" s="3"/>
      <c r="S369" s="3"/>
      <c r="T369" s="3"/>
      <c r="U369" s="3"/>
      <c r="X369" s="89">
        <f t="shared" si="164"/>
        <v>0</v>
      </c>
      <c r="Y369" s="55"/>
      <c r="Z369" s="89">
        <f t="shared" si="163"/>
        <v>0</v>
      </c>
      <c r="AB369" s="37"/>
      <c r="AC369" s="37"/>
      <c r="AD369" s="37"/>
      <c r="AE369" s="39"/>
      <c r="AF369" s="39"/>
      <c r="AG369" s="13">
        <f t="shared" si="165"/>
        <v>0</v>
      </c>
      <c r="AH369" s="13">
        <f t="shared" si="166"/>
        <v>0</v>
      </c>
      <c r="AI369" s="3"/>
      <c r="AJ369" s="3"/>
      <c r="AK369" s="3"/>
      <c r="AL369" s="39"/>
      <c r="AM369" s="39"/>
      <c r="AN369" s="13">
        <f t="shared" si="167"/>
        <v>0</v>
      </c>
      <c r="AO369" s="13">
        <f t="shared" si="168"/>
        <v>0</v>
      </c>
      <c r="AP369" s="79">
        <f t="shared" ref="AP369:AP381" si="180">AP368</f>
        <v>74518</v>
      </c>
      <c r="AQ369" s="123"/>
      <c r="AR369" s="128"/>
      <c r="AS369" s="129"/>
      <c r="AT369" s="129"/>
    </row>
    <row r="370" spans="1:46" x14ac:dyDescent="0.25">
      <c r="A370" s="12">
        <v>44915</v>
      </c>
      <c r="B370" s="13">
        <f t="shared" si="169"/>
        <v>0</v>
      </c>
      <c r="C370" s="13">
        <f t="shared" si="170"/>
        <v>0</v>
      </c>
      <c r="D370" s="13">
        <f t="shared" si="171"/>
        <v>0</v>
      </c>
      <c r="E370" s="13">
        <f t="shared" si="172"/>
        <v>0</v>
      </c>
      <c r="F370" s="13">
        <f t="shared" si="173"/>
        <v>0</v>
      </c>
      <c r="G370" s="13">
        <f t="shared" si="174"/>
        <v>0</v>
      </c>
      <c r="H370" s="13">
        <f t="shared" si="175"/>
        <v>0</v>
      </c>
      <c r="I370" s="13">
        <f t="shared" si="176"/>
        <v>0</v>
      </c>
      <c r="J370" s="13">
        <f t="shared" si="177"/>
        <v>0</v>
      </c>
      <c r="K370" s="13">
        <f t="shared" si="178"/>
        <v>0</v>
      </c>
      <c r="L370" s="13">
        <f t="shared" si="179"/>
        <v>0</v>
      </c>
      <c r="M370" s="3"/>
      <c r="N370" s="3"/>
      <c r="O370" s="3"/>
      <c r="P370" s="3"/>
      <c r="Q370" s="3"/>
      <c r="R370" s="3"/>
      <c r="S370" s="3"/>
      <c r="T370" s="3"/>
      <c r="U370" s="3"/>
      <c r="X370" s="89">
        <f t="shared" si="164"/>
        <v>0</v>
      </c>
      <c r="Y370" s="55"/>
      <c r="Z370" s="89">
        <f t="shared" si="163"/>
        <v>0</v>
      </c>
      <c r="AB370" s="37"/>
      <c r="AC370" s="37"/>
      <c r="AD370" s="37"/>
      <c r="AE370" s="39"/>
      <c r="AF370" s="39"/>
      <c r="AG370" s="13">
        <f t="shared" si="165"/>
        <v>0</v>
      </c>
      <c r="AH370" s="13">
        <f t="shared" si="166"/>
        <v>0</v>
      </c>
      <c r="AI370" s="3"/>
      <c r="AJ370" s="3"/>
      <c r="AK370" s="3"/>
      <c r="AL370" s="39"/>
      <c r="AM370" s="39"/>
      <c r="AN370" s="13">
        <f t="shared" si="167"/>
        <v>0</v>
      </c>
      <c r="AO370" s="13">
        <f t="shared" si="168"/>
        <v>0</v>
      </c>
      <c r="AP370" s="79">
        <f t="shared" si="180"/>
        <v>74518</v>
      </c>
      <c r="AQ370" s="123"/>
      <c r="AR370" s="128"/>
      <c r="AS370" s="129"/>
      <c r="AT370" s="129"/>
    </row>
    <row r="371" spans="1:46" x14ac:dyDescent="0.25">
      <c r="A371" s="1">
        <v>44916</v>
      </c>
      <c r="B371" s="13">
        <f t="shared" si="169"/>
        <v>0</v>
      </c>
      <c r="C371" s="13">
        <f t="shared" si="170"/>
        <v>0</v>
      </c>
      <c r="D371" s="13">
        <f t="shared" si="171"/>
        <v>0</v>
      </c>
      <c r="E371" s="13">
        <f t="shared" si="172"/>
        <v>0</v>
      </c>
      <c r="F371" s="13">
        <f t="shared" si="173"/>
        <v>0</v>
      </c>
      <c r="G371" s="13">
        <f t="shared" si="174"/>
        <v>0</v>
      </c>
      <c r="H371" s="13">
        <f t="shared" si="175"/>
        <v>0</v>
      </c>
      <c r="I371" s="13">
        <f t="shared" si="176"/>
        <v>0</v>
      </c>
      <c r="J371" s="13">
        <f t="shared" si="177"/>
        <v>0</v>
      </c>
      <c r="K371" s="13">
        <f t="shared" si="178"/>
        <v>0</v>
      </c>
      <c r="L371" s="13">
        <f t="shared" si="179"/>
        <v>0</v>
      </c>
      <c r="M371" s="3"/>
      <c r="N371" s="3"/>
      <c r="O371" s="3"/>
      <c r="P371" s="3"/>
      <c r="Q371" s="3"/>
      <c r="R371" s="3"/>
      <c r="S371" s="3"/>
      <c r="T371" s="3"/>
      <c r="U371" s="3"/>
      <c r="X371" s="89">
        <f t="shared" si="164"/>
        <v>0</v>
      </c>
      <c r="Y371" s="55"/>
      <c r="Z371" s="89">
        <f t="shared" si="163"/>
        <v>0</v>
      </c>
      <c r="AB371" s="37"/>
      <c r="AC371" s="37"/>
      <c r="AD371" s="37"/>
      <c r="AE371" s="39"/>
      <c r="AF371" s="39"/>
      <c r="AG371" s="13">
        <f t="shared" si="165"/>
        <v>0</v>
      </c>
      <c r="AH371" s="13">
        <f t="shared" si="166"/>
        <v>0</v>
      </c>
      <c r="AI371" s="3"/>
      <c r="AJ371" s="3"/>
      <c r="AK371" s="3"/>
      <c r="AL371" s="39"/>
      <c r="AM371" s="39"/>
      <c r="AN371" s="13">
        <f t="shared" si="167"/>
        <v>0</v>
      </c>
      <c r="AO371" s="13">
        <f t="shared" si="168"/>
        <v>0</v>
      </c>
      <c r="AP371" s="79">
        <f t="shared" si="180"/>
        <v>74518</v>
      </c>
      <c r="AQ371" s="123"/>
      <c r="AR371" s="128"/>
      <c r="AS371" s="129"/>
      <c r="AT371" s="129"/>
    </row>
    <row r="372" spans="1:46" x14ac:dyDescent="0.25">
      <c r="A372" s="12">
        <v>44917</v>
      </c>
      <c r="B372" s="13">
        <f t="shared" si="169"/>
        <v>0</v>
      </c>
      <c r="C372" s="13">
        <f t="shared" si="170"/>
        <v>0</v>
      </c>
      <c r="D372" s="13">
        <f t="shared" si="171"/>
        <v>0</v>
      </c>
      <c r="E372" s="13">
        <f t="shared" si="172"/>
        <v>0</v>
      </c>
      <c r="F372" s="13">
        <f t="shared" si="173"/>
        <v>0</v>
      </c>
      <c r="G372" s="13">
        <f t="shared" si="174"/>
        <v>0</v>
      </c>
      <c r="H372" s="13">
        <f t="shared" si="175"/>
        <v>0</v>
      </c>
      <c r="I372" s="13">
        <f t="shared" si="176"/>
        <v>0</v>
      </c>
      <c r="J372" s="13">
        <f t="shared" si="177"/>
        <v>0</v>
      </c>
      <c r="K372" s="13">
        <f t="shared" si="178"/>
        <v>0</v>
      </c>
      <c r="L372" s="13">
        <f t="shared" si="179"/>
        <v>0</v>
      </c>
      <c r="M372" s="3"/>
      <c r="N372" s="3"/>
      <c r="O372" s="3"/>
      <c r="P372" s="3"/>
      <c r="Q372" s="3"/>
      <c r="R372" s="3"/>
      <c r="S372" s="3"/>
      <c r="T372" s="3"/>
      <c r="U372" s="3"/>
      <c r="X372" s="89">
        <f t="shared" si="164"/>
        <v>0</v>
      </c>
      <c r="Y372" s="55"/>
      <c r="Z372" s="89">
        <f t="shared" si="163"/>
        <v>0</v>
      </c>
      <c r="AB372" s="37"/>
      <c r="AC372" s="37"/>
      <c r="AD372" s="37"/>
      <c r="AE372" s="39"/>
      <c r="AF372" s="39"/>
      <c r="AG372" s="13">
        <f t="shared" si="165"/>
        <v>0</v>
      </c>
      <c r="AH372" s="13">
        <f t="shared" si="166"/>
        <v>0</v>
      </c>
      <c r="AI372" s="3"/>
      <c r="AJ372" s="3"/>
      <c r="AK372" s="3"/>
      <c r="AL372" s="39"/>
      <c r="AM372" s="39"/>
      <c r="AN372" s="13">
        <f t="shared" si="167"/>
        <v>0</v>
      </c>
      <c r="AO372" s="13">
        <f t="shared" si="168"/>
        <v>0</v>
      </c>
      <c r="AP372" s="79">
        <f t="shared" si="180"/>
        <v>74518</v>
      </c>
      <c r="AQ372" s="123"/>
      <c r="AR372" s="128"/>
      <c r="AS372" s="129"/>
      <c r="AT372" s="129"/>
    </row>
    <row r="373" spans="1:46" x14ac:dyDescent="0.25">
      <c r="A373" s="1">
        <v>44918</v>
      </c>
      <c r="B373" s="13">
        <f t="shared" si="169"/>
        <v>0</v>
      </c>
      <c r="C373" s="13">
        <f t="shared" si="170"/>
        <v>0</v>
      </c>
      <c r="D373" s="13">
        <f t="shared" si="171"/>
        <v>0</v>
      </c>
      <c r="E373" s="13">
        <f t="shared" si="172"/>
        <v>0</v>
      </c>
      <c r="F373" s="13">
        <f t="shared" si="173"/>
        <v>0</v>
      </c>
      <c r="G373" s="13">
        <f t="shared" si="174"/>
        <v>0</v>
      </c>
      <c r="H373" s="13">
        <f t="shared" si="175"/>
        <v>0</v>
      </c>
      <c r="I373" s="13">
        <f t="shared" si="176"/>
        <v>0</v>
      </c>
      <c r="J373" s="13">
        <f t="shared" si="177"/>
        <v>0</v>
      </c>
      <c r="K373" s="13">
        <f t="shared" si="178"/>
        <v>0</v>
      </c>
      <c r="L373" s="13">
        <f t="shared" si="179"/>
        <v>0</v>
      </c>
      <c r="M373" s="3"/>
      <c r="N373" s="3"/>
      <c r="O373" s="3"/>
      <c r="P373" s="3"/>
      <c r="Q373" s="3"/>
      <c r="R373" s="3"/>
      <c r="S373" s="3"/>
      <c r="T373" s="3"/>
      <c r="U373" s="3"/>
      <c r="X373" s="89">
        <f t="shared" si="164"/>
        <v>0</v>
      </c>
      <c r="Y373" s="55"/>
      <c r="Z373" s="89">
        <f t="shared" si="163"/>
        <v>0</v>
      </c>
      <c r="AB373" s="37"/>
      <c r="AC373" s="37"/>
      <c r="AD373" s="37"/>
      <c r="AE373" s="39"/>
      <c r="AF373" s="39"/>
      <c r="AG373" s="13">
        <f t="shared" si="165"/>
        <v>0</v>
      </c>
      <c r="AH373" s="13">
        <f t="shared" si="166"/>
        <v>0</v>
      </c>
      <c r="AI373" s="3"/>
      <c r="AJ373" s="3"/>
      <c r="AK373" s="3"/>
      <c r="AL373" s="39"/>
      <c r="AM373" s="39"/>
      <c r="AN373" s="13">
        <f t="shared" si="167"/>
        <v>0</v>
      </c>
      <c r="AO373" s="13">
        <f t="shared" si="168"/>
        <v>0</v>
      </c>
      <c r="AP373" s="79">
        <f t="shared" si="180"/>
        <v>74518</v>
      </c>
      <c r="AQ373" s="123"/>
      <c r="AR373" s="128"/>
      <c r="AS373" s="129"/>
      <c r="AT373" s="129"/>
    </row>
    <row r="374" spans="1:46" x14ac:dyDescent="0.25">
      <c r="A374" s="12">
        <v>44919</v>
      </c>
      <c r="B374" s="13">
        <f t="shared" si="169"/>
        <v>0</v>
      </c>
      <c r="C374" s="13">
        <f t="shared" si="170"/>
        <v>0</v>
      </c>
      <c r="D374" s="13">
        <f t="shared" si="171"/>
        <v>0</v>
      </c>
      <c r="E374" s="13">
        <f t="shared" si="172"/>
        <v>0</v>
      </c>
      <c r="F374" s="13">
        <f t="shared" si="173"/>
        <v>0</v>
      </c>
      <c r="G374" s="13">
        <f t="shared" si="174"/>
        <v>0</v>
      </c>
      <c r="H374" s="13">
        <f t="shared" si="175"/>
        <v>0</v>
      </c>
      <c r="I374" s="13">
        <f t="shared" si="176"/>
        <v>0</v>
      </c>
      <c r="J374" s="13">
        <f t="shared" si="177"/>
        <v>0</v>
      </c>
      <c r="K374" s="13">
        <f t="shared" si="178"/>
        <v>0</v>
      </c>
      <c r="L374" s="13">
        <f t="shared" si="179"/>
        <v>0</v>
      </c>
      <c r="M374" s="3"/>
      <c r="N374" s="3"/>
      <c r="O374" s="3"/>
      <c r="P374" s="3"/>
      <c r="Q374" s="3"/>
      <c r="R374" s="3"/>
      <c r="S374" s="3"/>
      <c r="T374" s="3"/>
      <c r="U374" s="3"/>
      <c r="X374" s="89">
        <f t="shared" si="164"/>
        <v>0</v>
      </c>
      <c r="Y374" s="55"/>
      <c r="Z374" s="89">
        <f t="shared" si="163"/>
        <v>0</v>
      </c>
      <c r="AB374" s="37"/>
      <c r="AC374" s="37"/>
      <c r="AD374" s="37"/>
      <c r="AE374" s="39"/>
      <c r="AF374" s="39"/>
      <c r="AG374" s="13">
        <f t="shared" si="165"/>
        <v>0</v>
      </c>
      <c r="AH374" s="13">
        <f t="shared" si="166"/>
        <v>0</v>
      </c>
      <c r="AI374" s="3"/>
      <c r="AJ374" s="3"/>
      <c r="AK374" s="3"/>
      <c r="AL374" s="39"/>
      <c r="AM374" s="39"/>
      <c r="AN374" s="13">
        <f t="shared" si="167"/>
        <v>0</v>
      </c>
      <c r="AO374" s="13">
        <f t="shared" si="168"/>
        <v>0</v>
      </c>
      <c r="AP374" s="79">
        <f t="shared" si="180"/>
        <v>74518</v>
      </c>
      <c r="AQ374" s="123"/>
      <c r="AR374" s="130"/>
      <c r="AS374" s="131"/>
      <c r="AT374" s="131"/>
    </row>
    <row r="375" spans="1:46" x14ac:dyDescent="0.25">
      <c r="A375" s="1">
        <v>44920</v>
      </c>
      <c r="B375" s="13">
        <f t="shared" si="169"/>
        <v>0</v>
      </c>
      <c r="C375" s="13">
        <f t="shared" si="170"/>
        <v>0</v>
      </c>
      <c r="D375" s="13">
        <f t="shared" si="171"/>
        <v>0</v>
      </c>
      <c r="E375" s="13">
        <f t="shared" si="172"/>
        <v>0</v>
      </c>
      <c r="F375" s="13">
        <f t="shared" si="173"/>
        <v>0</v>
      </c>
      <c r="G375" s="13">
        <f t="shared" si="174"/>
        <v>0</v>
      </c>
      <c r="H375" s="13">
        <f t="shared" si="175"/>
        <v>0</v>
      </c>
      <c r="I375" s="13">
        <f t="shared" si="176"/>
        <v>0</v>
      </c>
      <c r="J375" s="13">
        <f t="shared" si="177"/>
        <v>0</v>
      </c>
      <c r="K375" s="13">
        <f t="shared" si="178"/>
        <v>0</v>
      </c>
      <c r="L375" s="13">
        <f t="shared" si="179"/>
        <v>0</v>
      </c>
      <c r="M375" s="3"/>
      <c r="N375" s="3"/>
      <c r="O375" s="3"/>
      <c r="P375" s="3"/>
      <c r="Q375" s="3"/>
      <c r="R375" s="3"/>
      <c r="S375" s="3"/>
      <c r="T375" s="3"/>
      <c r="U375" s="3"/>
      <c r="X375" s="89">
        <f t="shared" si="164"/>
        <v>0</v>
      </c>
      <c r="Y375" s="55"/>
      <c r="Z375" s="89">
        <f t="shared" si="163"/>
        <v>0</v>
      </c>
      <c r="AB375" s="37"/>
      <c r="AC375" s="37"/>
      <c r="AD375" s="37"/>
      <c r="AE375" s="39"/>
      <c r="AF375" s="39"/>
      <c r="AG375" s="13">
        <f t="shared" si="165"/>
        <v>0</v>
      </c>
      <c r="AH375" s="13">
        <f t="shared" si="166"/>
        <v>0</v>
      </c>
      <c r="AI375" s="3"/>
      <c r="AJ375" s="3"/>
      <c r="AK375" s="3"/>
      <c r="AL375" s="39"/>
      <c r="AM375" s="39"/>
      <c r="AN375" s="13">
        <f t="shared" si="167"/>
        <v>0</v>
      </c>
      <c r="AO375" s="13">
        <f t="shared" si="168"/>
        <v>0</v>
      </c>
      <c r="AP375" s="79">
        <f t="shared" si="180"/>
        <v>74518</v>
      </c>
      <c r="AQ375" s="123"/>
      <c r="AR375" s="130"/>
      <c r="AS375" s="131"/>
      <c r="AT375" s="131"/>
    </row>
    <row r="376" spans="1:46" x14ac:dyDescent="0.25">
      <c r="A376" s="12">
        <v>44921</v>
      </c>
      <c r="B376" s="13">
        <f t="shared" si="169"/>
        <v>0</v>
      </c>
      <c r="C376" s="13">
        <f t="shared" si="170"/>
        <v>0</v>
      </c>
      <c r="D376" s="13">
        <f t="shared" si="171"/>
        <v>0</v>
      </c>
      <c r="E376" s="13">
        <f t="shared" si="172"/>
        <v>0</v>
      </c>
      <c r="F376" s="13">
        <f t="shared" si="173"/>
        <v>0</v>
      </c>
      <c r="G376" s="13">
        <f t="shared" si="174"/>
        <v>0</v>
      </c>
      <c r="H376" s="13">
        <f t="shared" si="175"/>
        <v>0</v>
      </c>
      <c r="I376" s="13">
        <f t="shared" si="176"/>
        <v>0</v>
      </c>
      <c r="J376" s="13">
        <f t="shared" si="177"/>
        <v>0</v>
      </c>
      <c r="K376" s="13">
        <f t="shared" si="178"/>
        <v>0</v>
      </c>
      <c r="L376" s="13">
        <f t="shared" si="179"/>
        <v>0</v>
      </c>
      <c r="M376" s="3"/>
      <c r="N376" s="3"/>
      <c r="O376" s="3"/>
      <c r="P376" s="3"/>
      <c r="Q376" s="3"/>
      <c r="R376" s="3"/>
      <c r="S376" s="3"/>
      <c r="T376" s="3"/>
      <c r="U376" s="3"/>
      <c r="X376" s="89">
        <f t="shared" si="164"/>
        <v>0</v>
      </c>
      <c r="Y376" s="55"/>
      <c r="Z376" s="89">
        <f t="shared" si="163"/>
        <v>0</v>
      </c>
      <c r="AB376" s="37"/>
      <c r="AC376" s="37"/>
      <c r="AD376" s="37"/>
      <c r="AE376" s="39"/>
      <c r="AF376" s="39"/>
      <c r="AG376" s="13">
        <f t="shared" si="165"/>
        <v>0</v>
      </c>
      <c r="AH376" s="13">
        <f t="shared" si="166"/>
        <v>0</v>
      </c>
      <c r="AI376" s="3"/>
      <c r="AJ376" s="3"/>
      <c r="AK376" s="3"/>
      <c r="AL376" s="39"/>
      <c r="AM376" s="39"/>
      <c r="AN376" s="13">
        <f t="shared" si="167"/>
        <v>0</v>
      </c>
      <c r="AO376" s="13">
        <f t="shared" si="168"/>
        <v>0</v>
      </c>
      <c r="AP376" s="79">
        <f t="shared" si="180"/>
        <v>74518</v>
      </c>
      <c r="AQ376" s="123"/>
      <c r="AR376" s="128"/>
      <c r="AS376" s="129"/>
      <c r="AT376" s="129"/>
    </row>
    <row r="377" spans="1:46" x14ac:dyDescent="0.25">
      <c r="A377" s="1">
        <v>44922</v>
      </c>
      <c r="B377" s="13">
        <f t="shared" si="169"/>
        <v>0</v>
      </c>
      <c r="C377" s="13">
        <f t="shared" si="170"/>
        <v>0</v>
      </c>
      <c r="D377" s="13">
        <f t="shared" si="171"/>
        <v>0</v>
      </c>
      <c r="E377" s="13">
        <f t="shared" si="172"/>
        <v>0</v>
      </c>
      <c r="F377" s="13">
        <f t="shared" si="173"/>
        <v>0</v>
      </c>
      <c r="G377" s="13">
        <f t="shared" si="174"/>
        <v>0</v>
      </c>
      <c r="H377" s="13">
        <f t="shared" si="175"/>
        <v>0</v>
      </c>
      <c r="I377" s="13">
        <f t="shared" si="176"/>
        <v>0</v>
      </c>
      <c r="J377" s="13">
        <f t="shared" si="177"/>
        <v>0</v>
      </c>
      <c r="K377" s="13">
        <f t="shared" si="178"/>
        <v>0</v>
      </c>
      <c r="L377" s="13">
        <f t="shared" si="179"/>
        <v>0</v>
      </c>
      <c r="M377" s="3"/>
      <c r="N377" s="3"/>
      <c r="O377" s="3"/>
      <c r="P377" s="3"/>
      <c r="Q377" s="3"/>
      <c r="R377" s="3"/>
      <c r="S377" s="3"/>
      <c r="T377" s="3"/>
      <c r="U377" s="3"/>
      <c r="X377" s="89">
        <f t="shared" si="164"/>
        <v>0</v>
      </c>
      <c r="Y377" s="55"/>
      <c r="Z377" s="89">
        <f t="shared" si="163"/>
        <v>0</v>
      </c>
      <c r="AB377" s="37"/>
      <c r="AC377" s="37"/>
      <c r="AD377" s="37"/>
      <c r="AE377" s="39"/>
      <c r="AF377" s="39"/>
      <c r="AG377" s="13">
        <f t="shared" si="165"/>
        <v>0</v>
      </c>
      <c r="AH377" s="13">
        <f t="shared" si="166"/>
        <v>0</v>
      </c>
      <c r="AI377" s="3"/>
      <c r="AJ377" s="3"/>
      <c r="AK377" s="3"/>
      <c r="AL377" s="39"/>
      <c r="AM377" s="39"/>
      <c r="AN377" s="13">
        <f t="shared" si="167"/>
        <v>0</v>
      </c>
      <c r="AO377" s="13">
        <f t="shared" si="168"/>
        <v>0</v>
      </c>
      <c r="AP377" s="79">
        <f t="shared" si="180"/>
        <v>74518</v>
      </c>
      <c r="AQ377" s="123"/>
      <c r="AR377" s="128"/>
      <c r="AS377" s="129"/>
      <c r="AT377" s="129"/>
    </row>
    <row r="378" spans="1:46" x14ac:dyDescent="0.25">
      <c r="A378" s="12">
        <v>44923</v>
      </c>
      <c r="B378" s="13">
        <f t="shared" si="169"/>
        <v>0</v>
      </c>
      <c r="C378" s="13">
        <f t="shared" si="170"/>
        <v>0</v>
      </c>
      <c r="D378" s="13">
        <f t="shared" si="171"/>
        <v>0</v>
      </c>
      <c r="E378" s="13">
        <f t="shared" si="172"/>
        <v>0</v>
      </c>
      <c r="F378" s="13">
        <f t="shared" si="173"/>
        <v>0</v>
      </c>
      <c r="G378" s="13">
        <f t="shared" si="174"/>
        <v>0</v>
      </c>
      <c r="H378" s="13">
        <f t="shared" si="175"/>
        <v>0</v>
      </c>
      <c r="I378" s="13">
        <f t="shared" si="176"/>
        <v>0</v>
      </c>
      <c r="J378" s="13">
        <f t="shared" si="177"/>
        <v>0</v>
      </c>
      <c r="K378" s="13">
        <f t="shared" si="178"/>
        <v>0</v>
      </c>
      <c r="L378" s="13">
        <f t="shared" si="179"/>
        <v>0</v>
      </c>
      <c r="M378" s="3"/>
      <c r="N378" s="3"/>
      <c r="O378" s="3"/>
      <c r="P378" s="3"/>
      <c r="Q378" s="3"/>
      <c r="R378" s="3"/>
      <c r="S378" s="3"/>
      <c r="T378" s="3"/>
      <c r="U378" s="3"/>
      <c r="X378" s="89">
        <f t="shared" si="164"/>
        <v>0</v>
      </c>
      <c r="Y378" s="55"/>
      <c r="Z378" s="89">
        <f t="shared" si="163"/>
        <v>0</v>
      </c>
      <c r="AB378" s="37"/>
      <c r="AC378" s="37"/>
      <c r="AD378" s="37"/>
      <c r="AE378" s="39"/>
      <c r="AF378" s="39"/>
      <c r="AG378" s="13">
        <f t="shared" si="165"/>
        <v>0</v>
      </c>
      <c r="AH378" s="13">
        <f t="shared" si="166"/>
        <v>0</v>
      </c>
      <c r="AI378" s="3"/>
      <c r="AJ378" s="3"/>
      <c r="AK378" s="3"/>
      <c r="AL378" s="39"/>
      <c r="AM378" s="39"/>
      <c r="AN378" s="13">
        <f t="shared" si="167"/>
        <v>0</v>
      </c>
      <c r="AO378" s="13">
        <f t="shared" si="168"/>
        <v>0</v>
      </c>
      <c r="AP378" s="79">
        <f t="shared" si="180"/>
        <v>74518</v>
      </c>
      <c r="AQ378" s="123"/>
      <c r="AR378" s="128"/>
      <c r="AS378" s="129"/>
      <c r="AT378" s="129"/>
    </row>
    <row r="379" spans="1:46" x14ac:dyDescent="0.25">
      <c r="A379" s="1">
        <v>44924</v>
      </c>
      <c r="B379" s="13">
        <f t="shared" si="169"/>
        <v>0</v>
      </c>
      <c r="C379" s="13">
        <f t="shared" si="170"/>
        <v>0</v>
      </c>
      <c r="D379" s="13">
        <f t="shared" si="171"/>
        <v>0</v>
      </c>
      <c r="E379" s="13">
        <f t="shared" si="172"/>
        <v>0</v>
      </c>
      <c r="F379" s="13">
        <f t="shared" si="173"/>
        <v>0</v>
      </c>
      <c r="G379" s="13">
        <f t="shared" si="174"/>
        <v>0</v>
      </c>
      <c r="H379" s="13">
        <f t="shared" si="175"/>
        <v>0</v>
      </c>
      <c r="I379" s="13">
        <f t="shared" si="176"/>
        <v>0</v>
      </c>
      <c r="J379" s="13">
        <f t="shared" si="177"/>
        <v>0</v>
      </c>
      <c r="K379" s="13">
        <f t="shared" si="178"/>
        <v>0</v>
      </c>
      <c r="L379" s="13">
        <f t="shared" si="179"/>
        <v>0</v>
      </c>
      <c r="M379" s="3"/>
      <c r="N379" s="3"/>
      <c r="O379" s="3"/>
      <c r="P379" s="3"/>
      <c r="Q379" s="3"/>
      <c r="R379" s="3"/>
      <c r="S379" s="3"/>
      <c r="T379" s="3"/>
      <c r="U379" s="3"/>
      <c r="X379" s="89">
        <f t="shared" si="164"/>
        <v>0</v>
      </c>
      <c r="Y379" s="55"/>
      <c r="Z379" s="89">
        <f t="shared" si="163"/>
        <v>0</v>
      </c>
      <c r="AB379" s="37"/>
      <c r="AC379" s="37"/>
      <c r="AD379" s="37"/>
      <c r="AE379" s="39"/>
      <c r="AF379" s="39"/>
      <c r="AG379" s="13">
        <f t="shared" si="165"/>
        <v>0</v>
      </c>
      <c r="AH379" s="13">
        <f t="shared" si="166"/>
        <v>0</v>
      </c>
      <c r="AI379" s="3"/>
      <c r="AJ379" s="3"/>
      <c r="AK379" s="3"/>
      <c r="AL379" s="39"/>
      <c r="AM379" s="39"/>
      <c r="AN379" s="13">
        <f t="shared" si="167"/>
        <v>0</v>
      </c>
      <c r="AO379" s="13">
        <f t="shared" si="168"/>
        <v>0</v>
      </c>
      <c r="AP379" s="79">
        <f t="shared" si="180"/>
        <v>74518</v>
      </c>
      <c r="AQ379" s="123"/>
      <c r="AR379" s="130"/>
      <c r="AS379" s="131"/>
      <c r="AT379" s="131"/>
    </row>
    <row r="380" spans="1:46" x14ac:dyDescent="0.25">
      <c r="A380" s="12">
        <v>44925</v>
      </c>
      <c r="B380" s="13">
        <f t="shared" si="169"/>
        <v>0</v>
      </c>
      <c r="C380" s="13">
        <f t="shared" si="170"/>
        <v>0</v>
      </c>
      <c r="D380" s="13">
        <f t="shared" si="171"/>
        <v>0</v>
      </c>
      <c r="E380" s="13">
        <f t="shared" si="172"/>
        <v>0</v>
      </c>
      <c r="F380" s="13">
        <f t="shared" si="173"/>
        <v>0</v>
      </c>
      <c r="G380" s="13">
        <f t="shared" si="174"/>
        <v>0</v>
      </c>
      <c r="H380" s="13">
        <f t="shared" si="175"/>
        <v>0</v>
      </c>
      <c r="I380" s="13">
        <f t="shared" si="176"/>
        <v>0</v>
      </c>
      <c r="J380" s="13">
        <f t="shared" si="177"/>
        <v>0</v>
      </c>
      <c r="K380" s="13">
        <f t="shared" si="178"/>
        <v>0</v>
      </c>
      <c r="L380" s="13">
        <f t="shared" si="179"/>
        <v>0</v>
      </c>
      <c r="M380" s="3"/>
      <c r="N380" s="3"/>
      <c r="O380" s="3"/>
      <c r="P380" s="3"/>
      <c r="Q380" s="3"/>
      <c r="R380" s="3"/>
      <c r="S380" s="3"/>
      <c r="T380" s="3"/>
      <c r="U380" s="3"/>
      <c r="X380" s="89">
        <f t="shared" si="164"/>
        <v>0</v>
      </c>
      <c r="Y380" s="55"/>
      <c r="Z380" s="89">
        <f t="shared" si="163"/>
        <v>0</v>
      </c>
      <c r="AB380" s="37"/>
      <c r="AC380" s="37"/>
      <c r="AD380" s="37"/>
      <c r="AE380" s="39"/>
      <c r="AF380" s="39"/>
      <c r="AG380" s="13">
        <f t="shared" si="165"/>
        <v>0</v>
      </c>
      <c r="AH380" s="13">
        <f t="shared" si="166"/>
        <v>0</v>
      </c>
      <c r="AI380" s="3"/>
      <c r="AJ380" s="3"/>
      <c r="AK380" s="3"/>
      <c r="AL380" s="39"/>
      <c r="AM380" s="39"/>
      <c r="AN380" s="13">
        <f t="shared" si="167"/>
        <v>0</v>
      </c>
      <c r="AO380" s="13">
        <f t="shared" si="168"/>
        <v>0</v>
      </c>
      <c r="AP380" s="79">
        <f t="shared" si="180"/>
        <v>74518</v>
      </c>
      <c r="AQ380" s="123"/>
      <c r="AR380" s="130"/>
      <c r="AS380" s="131"/>
      <c r="AT380" s="131"/>
    </row>
    <row r="381" spans="1:46" ht="15.75" thickBot="1" x14ac:dyDescent="0.3">
      <c r="A381" s="1">
        <v>44926</v>
      </c>
      <c r="B381" s="13">
        <f t="shared" si="169"/>
        <v>0</v>
      </c>
      <c r="C381" s="13">
        <f t="shared" si="170"/>
        <v>0</v>
      </c>
      <c r="D381" s="13">
        <f t="shared" si="171"/>
        <v>0</v>
      </c>
      <c r="E381" s="13">
        <f t="shared" si="172"/>
        <v>0</v>
      </c>
      <c r="F381" s="13">
        <f t="shared" si="173"/>
        <v>0</v>
      </c>
      <c r="G381" s="13">
        <f t="shared" si="174"/>
        <v>0</v>
      </c>
      <c r="H381" s="13">
        <f t="shared" si="175"/>
        <v>0</v>
      </c>
      <c r="I381" s="13">
        <f t="shared" si="176"/>
        <v>0</v>
      </c>
      <c r="J381" s="13">
        <f t="shared" si="177"/>
        <v>0</v>
      </c>
      <c r="K381" s="13">
        <f t="shared" si="178"/>
        <v>0</v>
      </c>
      <c r="L381" s="13">
        <f t="shared" si="179"/>
        <v>0</v>
      </c>
      <c r="M381" s="3"/>
      <c r="N381" s="3"/>
      <c r="O381" s="3"/>
      <c r="P381" s="3"/>
      <c r="Q381" s="3"/>
      <c r="R381" s="3"/>
      <c r="S381" s="3"/>
      <c r="T381" s="3"/>
      <c r="U381" s="3"/>
      <c r="V381" s="4"/>
      <c r="W381" s="4"/>
      <c r="X381" s="89">
        <f t="shared" si="164"/>
        <v>0</v>
      </c>
      <c r="Y381" s="55"/>
      <c r="Z381" s="89">
        <f t="shared" si="163"/>
        <v>0</v>
      </c>
      <c r="AA381" s="4"/>
      <c r="AB381" s="38"/>
      <c r="AC381" s="38"/>
      <c r="AD381" s="38"/>
      <c r="AE381" s="39"/>
      <c r="AF381" s="39"/>
      <c r="AG381" s="13">
        <f t="shared" si="165"/>
        <v>0</v>
      </c>
      <c r="AH381" s="13">
        <f t="shared" si="166"/>
        <v>0</v>
      </c>
      <c r="AI381" s="3"/>
      <c r="AJ381" s="3"/>
      <c r="AK381" s="3"/>
      <c r="AL381" s="39"/>
      <c r="AM381" s="39"/>
      <c r="AN381" s="13">
        <f t="shared" si="167"/>
        <v>0</v>
      </c>
      <c r="AO381" s="13">
        <f t="shared" si="168"/>
        <v>0</v>
      </c>
      <c r="AP381" s="79">
        <f t="shared" si="180"/>
        <v>74518</v>
      </c>
      <c r="AQ381" s="123"/>
      <c r="AR381" s="128"/>
      <c r="AS381" s="129"/>
      <c r="AT381" s="129"/>
    </row>
    <row r="382" spans="1:46" x14ac:dyDescent="0.25">
      <c r="A382" s="90">
        <v>44927</v>
      </c>
      <c r="B382" s="91"/>
      <c r="C382" s="91"/>
      <c r="D382" s="91"/>
      <c r="E382" s="91"/>
      <c r="F382" s="91"/>
      <c r="G382" s="91"/>
      <c r="H382" s="91"/>
      <c r="I382" s="91"/>
      <c r="J382" s="91"/>
      <c r="K382" s="91"/>
      <c r="L382" s="91"/>
      <c r="M382" s="91"/>
      <c r="N382" s="91"/>
      <c r="O382" s="91"/>
      <c r="P382" s="91"/>
      <c r="Q382" s="91"/>
      <c r="R382" s="91"/>
      <c r="S382" s="91"/>
      <c r="T382" s="91"/>
      <c r="U382" s="91"/>
      <c r="V382" s="91"/>
      <c r="W382" s="91"/>
      <c r="X382" s="91"/>
      <c r="Y382" s="91"/>
      <c r="Z382" s="91"/>
      <c r="AA382" s="91"/>
      <c r="AB382" s="92"/>
      <c r="AC382" s="92"/>
      <c r="AD382" s="92"/>
      <c r="AE382" s="92"/>
      <c r="AF382" s="92"/>
      <c r="AG382" s="92"/>
      <c r="AH382" s="92"/>
      <c r="AI382" s="92"/>
      <c r="AJ382" s="92"/>
      <c r="AK382" s="92"/>
      <c r="AL382" s="92"/>
      <c r="AM382" s="92"/>
      <c r="AN382" s="91"/>
      <c r="AO382" s="91"/>
      <c r="AP382" s="91"/>
      <c r="AQ382" s="91"/>
      <c r="AR382" s="91"/>
      <c r="AS382" s="91"/>
      <c r="AT382" s="91"/>
    </row>
  </sheetData>
  <conditionalFormatting sqref="AT17:AT381">
    <cfRule type="cellIs" dxfId="8" priority="7" operator="between">
      <formula>5</formula>
      <formula>10</formula>
    </cfRule>
    <cfRule type="cellIs" dxfId="7" priority="8" operator="lessThan">
      <formula>5</formula>
    </cfRule>
    <cfRule type="cellIs" dxfId="6" priority="9" operator="greaterThan">
      <formula>10</formula>
    </cfRule>
  </conditionalFormatting>
  <conditionalFormatting sqref="AS17:AS381">
    <cfRule type="cellIs" dxfId="5" priority="4" operator="between">
      <formula>5</formula>
      <formula>10</formula>
    </cfRule>
    <cfRule type="cellIs" dxfId="4" priority="5" operator="lessThan">
      <formula>5</formula>
    </cfRule>
    <cfRule type="cellIs" dxfId="3" priority="6" operator="greaterThan">
      <formula>10</formula>
    </cfRule>
  </conditionalFormatting>
  <conditionalFormatting sqref="AR17:AR381">
    <cfRule type="cellIs" dxfId="2" priority="1" operator="between">
      <formula>120</formula>
      <formula>360</formula>
    </cfRule>
    <cfRule type="cellIs" dxfId="1" priority="2" operator="lessThan">
      <formula>120</formula>
    </cfRule>
    <cfRule type="cellIs" dxfId="0" priority="3" operator="greaterThan">
      <formula>360</formula>
    </cfRule>
  </conditionalFormatting>
  <hyperlinks>
    <hyperlink ref="AR16" r:id="rId1"/>
    <hyperlink ref="AS16" r:id="rId2"/>
    <hyperlink ref="AT16" r:id="rId3"/>
  </hyperlinks>
  <pageMargins left="0.7" right="0.7" top="0.75" bottom="0.75" header="0.3" footer="0.3"/>
  <pageSetup orientation="portrait" r:id="rId4"/>
  <drawing r:id="rId5"/>
  <legacyDrawing r:id="rId6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Q37"/>
  <sheetViews>
    <sheetView topLeftCell="D12" zoomScale="130" zoomScaleNormal="130" workbookViewId="0">
      <selection activeCell="F35" sqref="F35"/>
    </sheetView>
  </sheetViews>
  <sheetFormatPr defaultRowHeight="15" x14ac:dyDescent="0.25"/>
  <cols>
    <col min="5" max="5" width="10.7109375" customWidth="1"/>
    <col min="6" max="6" width="13.140625" customWidth="1"/>
    <col min="13" max="13" width="11.28515625" customWidth="1"/>
    <col min="14" max="14" width="11.5703125" customWidth="1"/>
    <col min="16" max="16" width="10.28515625" customWidth="1"/>
    <col min="18" max="18" width="8.5703125" customWidth="1"/>
    <col min="19" max="19" width="5.42578125" customWidth="1"/>
  </cols>
  <sheetData>
    <row r="1" spans="1:43" x14ac:dyDescent="0.25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6" t="s">
        <v>10</v>
      </c>
      <c r="L1" s="16" t="s">
        <v>11</v>
      </c>
      <c r="M1" s="16" t="s">
        <v>12</v>
      </c>
      <c r="N1" s="16" t="s">
        <v>13</v>
      </c>
      <c r="O1" s="16" t="s">
        <v>14</v>
      </c>
      <c r="P1" s="16" t="s">
        <v>15</v>
      </c>
      <c r="Q1" s="16" t="s">
        <v>16</v>
      </c>
      <c r="R1" s="16" t="s">
        <v>17</v>
      </c>
      <c r="S1" s="16" t="s">
        <v>18</v>
      </c>
      <c r="T1" s="16" t="s">
        <v>19</v>
      </c>
      <c r="U1" s="16" t="s">
        <v>20</v>
      </c>
      <c r="V1" s="26" t="s">
        <v>34</v>
      </c>
      <c r="W1" s="26" t="s">
        <v>35</v>
      </c>
      <c r="X1" s="26" t="s">
        <v>38</v>
      </c>
      <c r="Y1" s="26" t="s">
        <v>39</v>
      </c>
      <c r="Z1" s="26" t="s">
        <v>41</v>
      </c>
      <c r="AA1" s="26" t="s">
        <v>39</v>
      </c>
      <c r="AB1" s="26"/>
      <c r="AC1" s="35" t="s">
        <v>42</v>
      </c>
      <c r="AD1" s="35" t="s">
        <v>44</v>
      </c>
      <c r="AE1" s="35" t="s">
        <v>45</v>
      </c>
      <c r="AF1" s="35" t="s">
        <v>24</v>
      </c>
      <c r="AG1" s="35"/>
      <c r="AH1" s="35" t="s">
        <v>44</v>
      </c>
      <c r="AI1" s="35" t="s">
        <v>45</v>
      </c>
      <c r="AJ1" s="35" t="s">
        <v>43</v>
      </c>
      <c r="AK1" s="35" t="s">
        <v>44</v>
      </c>
      <c r="AL1" s="35" t="s">
        <v>45</v>
      </c>
      <c r="AM1" s="35" t="s">
        <v>24</v>
      </c>
      <c r="AN1" s="35"/>
      <c r="AO1" s="35" t="s">
        <v>44</v>
      </c>
      <c r="AP1" s="35" t="s">
        <v>45</v>
      </c>
      <c r="AQ1" s="35"/>
    </row>
    <row r="2" spans="1:43" x14ac:dyDescent="0.25">
      <c r="A2" s="17">
        <v>2021</v>
      </c>
      <c r="B2" s="105">
        <f>'2021'!B2</f>
        <v>1804.7802152999998</v>
      </c>
      <c r="C2" s="105">
        <f>'2021'!C2</f>
        <v>3069.3375062999994</v>
      </c>
      <c r="D2" s="18">
        <f>'2021'!D2</f>
        <v>1410.9977735999996</v>
      </c>
      <c r="E2" s="18">
        <f>'2021'!E2</f>
        <v>1466.3166528000002</v>
      </c>
      <c r="F2" s="18">
        <f>'2021'!F2</f>
        <v>2877.3144264000002</v>
      </c>
      <c r="G2" s="18">
        <f>'2021'!G2</f>
        <v>1.1727168000000001</v>
      </c>
      <c r="H2" s="18">
        <f>'2021'!H2</f>
        <v>1026.3641628000003</v>
      </c>
      <c r="I2" s="18">
        <f>'2021'!I2</f>
        <v>1072.5342111000002</v>
      </c>
      <c r="J2" s="18">
        <f>'2021'!J2</f>
        <v>5.9744952000000007</v>
      </c>
      <c r="K2" s="18">
        <f>'2021'!K2</f>
        <v>1990.8288</v>
      </c>
      <c r="L2" s="18">
        <f>'2021'!L2</f>
        <v>1996.8032952000001</v>
      </c>
      <c r="M2" s="18">
        <f>'2021'!M2</f>
        <v>7258.2190000000001</v>
      </c>
      <c r="N2" s="18">
        <f>'2021'!N2</f>
        <v>5588.0970000000016</v>
      </c>
      <c r="O2" s="18">
        <f>'2021'!O2</f>
        <v>12846.316000000001</v>
      </c>
      <c r="P2" s="18">
        <f>'2021'!P2</f>
        <v>19.775999999999996</v>
      </c>
      <c r="Q2" s="18">
        <f>'2021'!Q2</f>
        <v>17307.996000000003</v>
      </c>
      <c r="R2" s="18">
        <f>'2021'!R2</f>
        <v>17327.772000000004</v>
      </c>
      <c r="S2" s="18">
        <f>'2021'!S2</f>
        <v>30.733000000000001</v>
      </c>
      <c r="T2" s="18">
        <f>'2021'!T2</f>
        <v>7587</v>
      </c>
      <c r="U2" s="18">
        <f>'2021'!U2</f>
        <v>7617.7329999999993</v>
      </c>
      <c r="V2" s="18">
        <f>'2021'!V2</f>
        <v>365</v>
      </c>
      <c r="W2" s="18">
        <f>'2021'!W2</f>
        <v>152.99999999999997</v>
      </c>
      <c r="X2" s="18">
        <f>'2021'!X2</f>
        <v>1957.7802152999998</v>
      </c>
      <c r="Y2" s="18">
        <f>'2021'!Y2</f>
        <v>2108.5292918780997</v>
      </c>
      <c r="Z2" s="18">
        <f>'2021'!Z2</f>
        <v>3069.3375062999994</v>
      </c>
      <c r="AA2" s="18">
        <f>'2021'!AA2</f>
        <v>3223.0913600303998</v>
      </c>
      <c r="AB2" s="18">
        <f>'2021'!AB2</f>
        <v>4506.5230000000001</v>
      </c>
      <c r="AC2" s="18">
        <f>'2021'!AC2</f>
        <v>8445.2797499999997</v>
      </c>
      <c r="AD2" s="18">
        <f>'2021'!AD2</f>
        <v>4801.67047</v>
      </c>
      <c r="AE2" s="18">
        <f>'2021'!AE2</f>
        <v>3643.6092799999997</v>
      </c>
      <c r="AF2" s="18">
        <f>'2021'!AF2</f>
        <v>1968.2759753599998</v>
      </c>
      <c r="AG2" s="18">
        <f>'2021'!AG2</f>
        <v>2119.8332254627203</v>
      </c>
      <c r="AH2" s="18">
        <f>'2021'!AH2</f>
        <v>1259.9583313279998</v>
      </c>
      <c r="AI2" s="18">
        <f>'2021'!AI2</f>
        <v>708.31764403200009</v>
      </c>
      <c r="AJ2" s="18">
        <f>'2021'!AJ2</f>
        <v>3319.4414900000002</v>
      </c>
      <c r="AK2" s="18">
        <f>'2021'!AK2</f>
        <v>2312.0114500000004</v>
      </c>
      <c r="AL2" s="18">
        <f>'2021'!AL2</f>
        <v>1007.43004</v>
      </c>
      <c r="AM2" s="18">
        <f>'2021'!AM2</f>
        <v>802.51620425600004</v>
      </c>
      <c r="AN2" s="18">
        <f>'2021'!AN2</f>
        <v>864.30995198371204</v>
      </c>
      <c r="AO2" s="18">
        <f>'2021'!AO2</f>
        <v>606.67180447999999</v>
      </c>
      <c r="AP2" s="18">
        <f>'2021'!AP2</f>
        <v>195.84439977600005</v>
      </c>
      <c r="AQ2" s="18">
        <f>'2021'!AQ2</f>
        <v>17827.79</v>
      </c>
    </row>
    <row r="3" spans="1:43" x14ac:dyDescent="0.25">
      <c r="A3" s="17"/>
      <c r="B3" s="104">
        <f>B2/(B2+C2)</f>
        <v>0.37027833925758252</v>
      </c>
      <c r="C3" s="104">
        <f>C2/(B2+C2)</f>
        <v>0.62972166074241742</v>
      </c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</row>
    <row r="4" spans="1:43" x14ac:dyDescent="0.25">
      <c r="A4" s="16"/>
      <c r="B4" s="16" t="s">
        <v>22</v>
      </c>
      <c r="C4" s="16" t="s">
        <v>22</v>
      </c>
      <c r="D4" s="16" t="s">
        <v>22</v>
      </c>
      <c r="E4" s="16" t="s">
        <v>22</v>
      </c>
      <c r="F4" s="16" t="s">
        <v>22</v>
      </c>
      <c r="G4" s="16" t="s">
        <v>22</v>
      </c>
      <c r="H4" s="16" t="s">
        <v>22</v>
      </c>
      <c r="I4" s="16" t="s">
        <v>22</v>
      </c>
      <c r="J4" s="16" t="s">
        <v>22</v>
      </c>
      <c r="K4" s="16" t="s">
        <v>22</v>
      </c>
      <c r="L4" s="16" t="s">
        <v>22</v>
      </c>
      <c r="M4" s="16" t="s">
        <v>25</v>
      </c>
      <c r="N4" s="16" t="s">
        <v>25</v>
      </c>
      <c r="O4" s="16" t="s">
        <v>25</v>
      </c>
      <c r="P4" s="16" t="s">
        <v>25</v>
      </c>
      <c r="Q4" s="16" t="s">
        <v>25</v>
      </c>
      <c r="R4" s="16" t="s">
        <v>25</v>
      </c>
      <c r="S4" s="16" t="s">
        <v>25</v>
      </c>
      <c r="T4" s="16" t="s">
        <v>25</v>
      </c>
      <c r="U4" s="16" t="s">
        <v>25</v>
      </c>
      <c r="V4" s="28" t="s">
        <v>37</v>
      </c>
      <c r="W4" s="27" t="s">
        <v>36</v>
      </c>
      <c r="X4" s="27" t="s">
        <v>36</v>
      </c>
      <c r="Y4" s="27" t="s">
        <v>36</v>
      </c>
      <c r="Z4" s="27" t="s">
        <v>36</v>
      </c>
      <c r="AA4" s="27" t="s">
        <v>36</v>
      </c>
      <c r="AB4" s="30"/>
      <c r="AC4" s="36" t="s">
        <v>25</v>
      </c>
      <c r="AD4" s="36" t="s">
        <v>25</v>
      </c>
      <c r="AE4" s="36" t="s">
        <v>25</v>
      </c>
      <c r="AF4" s="36" t="s">
        <v>36</v>
      </c>
      <c r="AG4" s="36"/>
      <c r="AH4" s="36" t="s">
        <v>36</v>
      </c>
      <c r="AI4" s="36" t="s">
        <v>36</v>
      </c>
      <c r="AJ4" s="36" t="s">
        <v>25</v>
      </c>
      <c r="AK4" s="36" t="s">
        <v>25</v>
      </c>
      <c r="AL4" s="36" t="s">
        <v>25</v>
      </c>
      <c r="AM4" s="36" t="s">
        <v>36</v>
      </c>
      <c r="AN4" s="36"/>
      <c r="AO4" s="36" t="s">
        <v>36</v>
      </c>
      <c r="AP4" s="36" t="s">
        <v>36</v>
      </c>
      <c r="AQ4" s="35" t="s">
        <v>64</v>
      </c>
    </row>
    <row r="5" spans="1:43" x14ac:dyDescent="0.25">
      <c r="A5" s="6">
        <v>44197</v>
      </c>
      <c r="B5" s="7">
        <f>'2021'!B4</f>
        <v>419.98746719999997</v>
      </c>
      <c r="C5" s="7">
        <f>'2021'!C4</f>
        <v>79.724798399999983</v>
      </c>
      <c r="D5" s="7">
        <f>'2021'!D4</f>
        <v>163.99350719999998</v>
      </c>
      <c r="E5" s="7">
        <f>'2021'!E4</f>
        <v>268.50578560000002</v>
      </c>
      <c r="F5" s="7">
        <f>'2021'!F4</f>
        <v>432.49929280000003</v>
      </c>
      <c r="G5" s="7">
        <f>'2021'!G4</f>
        <v>0</v>
      </c>
      <c r="H5" s="7">
        <f>'2021'!H4</f>
        <v>12.511825599999996</v>
      </c>
      <c r="I5" s="7">
        <f>'2021'!I4</f>
        <v>12.511825599999996</v>
      </c>
      <c r="J5" s="7">
        <f>'2021'!J4</f>
        <v>0</v>
      </c>
      <c r="K5" s="7">
        <f>'2021'!K4</f>
        <v>67.212972799999974</v>
      </c>
      <c r="L5" s="7">
        <f>'2021'!L4</f>
        <v>67.212972799999974</v>
      </c>
      <c r="M5" s="7">
        <f>'2021'!M4</f>
        <v>843.58799999999997</v>
      </c>
      <c r="N5" s="7">
        <f>'2021'!N4</f>
        <v>1023.269</v>
      </c>
      <c r="O5" s="7">
        <f>'2021'!O4</f>
        <v>1866.857</v>
      </c>
      <c r="P5" s="7">
        <f>'2021'!P4</f>
        <v>0</v>
      </c>
      <c r="Q5" s="7">
        <f>'2021'!Q4</f>
        <v>210.99199999999999</v>
      </c>
      <c r="R5" s="7">
        <f>'2021'!R4</f>
        <v>210.99199999999999</v>
      </c>
      <c r="S5" s="7">
        <f>'2021'!S4</f>
        <v>0</v>
      </c>
      <c r="T5" s="7">
        <f>'2021'!T4</f>
        <v>256.14699999999999</v>
      </c>
      <c r="U5" s="7">
        <f>'2021'!U4</f>
        <v>256.14699999999999</v>
      </c>
      <c r="V5" s="7">
        <f>'2021'!V4</f>
        <v>31</v>
      </c>
      <c r="W5" s="7">
        <f>'2021'!W4</f>
        <v>12.994520547945205</v>
      </c>
      <c r="X5" s="7">
        <f>'2021'!X4</f>
        <v>432.98198774794525</v>
      </c>
      <c r="Y5" s="7">
        <f>'2021'!Y4</f>
        <v>466.32160080453707</v>
      </c>
      <c r="Z5" s="7">
        <f>'2021'!Z4</f>
        <v>79.724798399999969</v>
      </c>
      <c r="AA5" s="7">
        <f>'2021'!AA4</f>
        <v>84.90019730559996</v>
      </c>
      <c r="AB5" s="7">
        <f>'2021'!AB4</f>
        <v>1417.9899999999998</v>
      </c>
      <c r="AC5" s="7">
        <f>'2021'!AC4</f>
        <v>1504.9175000000002</v>
      </c>
      <c r="AD5" s="7">
        <f>'2021'!AD4</f>
        <v>866.78720000000021</v>
      </c>
      <c r="AE5" s="7">
        <f>'2021'!AE4</f>
        <v>638.13029999999981</v>
      </c>
      <c r="AF5" s="7">
        <f>'2021'!AF4</f>
        <v>351.49749159999999</v>
      </c>
      <c r="AG5" s="7">
        <f>'2021'!AG4</f>
        <v>378.5627984532</v>
      </c>
      <c r="AH5" s="7">
        <f>'2021'!AH4</f>
        <v>227.44496128</v>
      </c>
      <c r="AI5" s="7">
        <f>'2021'!AI4</f>
        <v>124.05253032000002</v>
      </c>
      <c r="AJ5" s="7">
        <f>'2021'!AJ4</f>
        <v>0</v>
      </c>
      <c r="AK5" s="7">
        <f>'2021'!AK4</f>
        <v>0</v>
      </c>
      <c r="AL5" s="7">
        <f>'2021'!AL4</f>
        <v>0</v>
      </c>
      <c r="AM5" s="7">
        <f>'2021'!AM4</f>
        <v>0</v>
      </c>
      <c r="AN5" s="7">
        <f>'2021'!AN4</f>
        <v>0</v>
      </c>
      <c r="AO5" s="7">
        <f>'2021'!AO4</f>
        <v>0</v>
      </c>
      <c r="AP5" s="7">
        <f>'2021'!AP4</f>
        <v>0</v>
      </c>
      <c r="AQ5" s="7">
        <f>'2021'!AQ4</f>
        <v>0</v>
      </c>
    </row>
    <row r="6" spans="1:43" x14ac:dyDescent="0.25">
      <c r="A6" s="6">
        <v>44228</v>
      </c>
      <c r="B6" s="7">
        <f>'2021'!B5</f>
        <v>333.95248270000002</v>
      </c>
      <c r="C6" s="7">
        <f>'2021'!C5</f>
        <v>186.87365489999999</v>
      </c>
      <c r="D6" s="7">
        <f>'2021'!D5</f>
        <v>177.07662720000005</v>
      </c>
      <c r="E6" s="7">
        <f>'2021'!E5</f>
        <v>184.035552</v>
      </c>
      <c r="F6" s="7">
        <f>'2021'!F5</f>
        <v>361.11217920000001</v>
      </c>
      <c r="G6" s="7">
        <f>'2021'!G5</f>
        <v>0</v>
      </c>
      <c r="H6" s="7">
        <f>'2021'!H5</f>
        <v>27.159696499999995</v>
      </c>
      <c r="I6" s="7">
        <f>'2021'!I5</f>
        <v>27.159696499999995</v>
      </c>
      <c r="J6" s="7">
        <f>'2021'!J5</f>
        <v>0</v>
      </c>
      <c r="K6" s="7">
        <f>'2021'!K5</f>
        <v>159.71395840000002</v>
      </c>
      <c r="L6" s="7">
        <f>'2021'!L5</f>
        <v>159.71395840000002</v>
      </c>
      <c r="M6" s="7">
        <f>'2021'!M5</f>
        <v>910.88800000000003</v>
      </c>
      <c r="N6" s="7">
        <f>'2021'!N5</f>
        <v>701.35500000000002</v>
      </c>
      <c r="O6" s="7">
        <f>'2021'!O5</f>
        <v>1612.2429999999999</v>
      </c>
      <c r="P6" s="7">
        <f>'2021'!P5</f>
        <v>0</v>
      </c>
      <c r="Q6" s="7">
        <f>'2021'!Q5</f>
        <v>458.005</v>
      </c>
      <c r="R6" s="7">
        <f>'2021'!R5</f>
        <v>458.005</v>
      </c>
      <c r="S6" s="7">
        <f>'2021'!S5</f>
        <v>0</v>
      </c>
      <c r="T6" s="7">
        <f>'2021'!T5</f>
        <v>608.66600000000005</v>
      </c>
      <c r="U6" s="7">
        <f>'2021'!U5</f>
        <v>608.66600000000005</v>
      </c>
      <c r="V6" s="7">
        <f>'2021'!V5</f>
        <v>28</v>
      </c>
      <c r="W6" s="7">
        <f>'2021'!W5</f>
        <v>11.736986301369862</v>
      </c>
      <c r="X6" s="7">
        <f>'2021'!X5</f>
        <v>345.6894690013699</v>
      </c>
      <c r="Y6" s="7">
        <f>'2021'!Y5</f>
        <v>372.3075581144754</v>
      </c>
      <c r="Z6" s="7">
        <f>'2021'!Z5</f>
        <v>186.87365490000002</v>
      </c>
      <c r="AA6" s="7">
        <f>'2021'!AA5</f>
        <v>199.17162969680001</v>
      </c>
      <c r="AB6" s="7">
        <f>'2021'!AB5</f>
        <v>1003.6100000000001</v>
      </c>
      <c r="AC6" s="7">
        <f>'2021'!AC5</f>
        <v>1154.4114000000004</v>
      </c>
      <c r="AD6" s="7">
        <f>'2021'!AD5</f>
        <v>630.89320000000009</v>
      </c>
      <c r="AE6" s="7">
        <f>'2021'!AE5</f>
        <v>523.51820000000009</v>
      </c>
      <c r="AF6" s="7">
        <f>'2021'!AF5</f>
        <v>267.31831375999997</v>
      </c>
      <c r="AG6" s="7">
        <f>'2021'!AG5</f>
        <v>287.90182391951998</v>
      </c>
      <c r="AH6" s="7">
        <f>'2021'!AH5</f>
        <v>165.54637567999998</v>
      </c>
      <c r="AI6" s="7">
        <f>'2021'!AI5</f>
        <v>101.77193808</v>
      </c>
      <c r="AJ6" s="7">
        <f>'2021'!AJ5</f>
        <v>137.3562</v>
      </c>
      <c r="AK6" s="7">
        <f>'2021'!AK5</f>
        <v>74.762</v>
      </c>
      <c r="AL6" s="7">
        <f>'2021'!AL5</f>
        <v>62.594200000000008</v>
      </c>
      <c r="AM6" s="7">
        <f>'2021'!AM5</f>
        <v>31.785861279999999</v>
      </c>
      <c r="AN6" s="7">
        <f>'2021'!AN5</f>
        <v>34.233372598559995</v>
      </c>
      <c r="AO6" s="7">
        <f>'2021'!AO5</f>
        <v>19.617548800000002</v>
      </c>
      <c r="AP6" s="7">
        <f>'2021'!AP5</f>
        <v>12.168312479999999</v>
      </c>
      <c r="AQ6" s="7">
        <f>'2021'!AQ5</f>
        <v>1571.7900000000009</v>
      </c>
    </row>
    <row r="7" spans="1:43" x14ac:dyDescent="0.25">
      <c r="A7" s="6">
        <v>44256</v>
      </c>
      <c r="B7" s="7">
        <f>'2021'!B6</f>
        <v>211.59185550000004</v>
      </c>
      <c r="C7" s="7">
        <f>'2021'!C6</f>
        <v>304.6373845</v>
      </c>
      <c r="D7" s="7">
        <f>'2021'!D6</f>
        <v>173.50199999999998</v>
      </c>
      <c r="E7" s="7">
        <f>'2021'!E6</f>
        <v>122.84360959999999</v>
      </c>
      <c r="F7" s="7">
        <f>'2021'!F6</f>
        <v>296.34560959999999</v>
      </c>
      <c r="G7" s="7">
        <f>'2021'!G6</f>
        <v>1.2453E-3</v>
      </c>
      <c r="H7" s="7">
        <f>'2021'!H6</f>
        <v>84.752508800000001</v>
      </c>
      <c r="I7" s="7">
        <f>'2021'!I6</f>
        <v>84.753754099999995</v>
      </c>
      <c r="J7" s="7">
        <f>'2021'!J6</f>
        <v>0.19867680000000001</v>
      </c>
      <c r="K7" s="7">
        <f>'2021'!K6</f>
        <v>219.6849536</v>
      </c>
      <c r="L7" s="7">
        <f>'2021'!L6</f>
        <v>219.88363040000002</v>
      </c>
      <c r="M7" s="7">
        <f>'2021'!M6</f>
        <v>892.5</v>
      </c>
      <c r="N7" s="7">
        <f>'2021'!N6</f>
        <v>468.154</v>
      </c>
      <c r="O7" s="7">
        <f>'2021'!O6</f>
        <v>1360.654</v>
      </c>
      <c r="P7" s="7">
        <f>'2021'!P6</f>
        <v>2.1000000000000001E-2</v>
      </c>
      <c r="Q7" s="7">
        <f>'2021'!Q6</f>
        <v>1429.2159999999999</v>
      </c>
      <c r="R7" s="7">
        <f>'2021'!R6</f>
        <v>1429.2370000000001</v>
      </c>
      <c r="S7" s="7">
        <f>'2021'!S6</f>
        <v>1.022</v>
      </c>
      <c r="T7" s="7">
        <f>'2021'!T6</f>
        <v>837.21400000000006</v>
      </c>
      <c r="U7" s="7">
        <f>'2021'!U6</f>
        <v>838.23599999999999</v>
      </c>
      <c r="V7" s="7">
        <f>'2021'!V6</f>
        <v>31</v>
      </c>
      <c r="W7" s="7">
        <f>'2021'!W6</f>
        <v>12.994520547945205</v>
      </c>
      <c r="X7" s="7">
        <f>'2021'!X6</f>
        <v>224.58637604794521</v>
      </c>
      <c r="Y7" s="7">
        <f>'2021'!Y6</f>
        <v>241.87952700363698</v>
      </c>
      <c r="Z7" s="7">
        <f>'2021'!Z6</f>
        <v>304.6373845</v>
      </c>
      <c r="AA7" s="7">
        <f>'2021'!AA6</f>
        <v>321.56842404079998</v>
      </c>
      <c r="AB7" s="7">
        <f>'2021'!AB6</f>
        <v>1011.6000000000001</v>
      </c>
      <c r="AC7" s="7">
        <f>'2021'!AC6</f>
        <v>1011.9912999999999</v>
      </c>
      <c r="AD7" s="7">
        <f>'2021'!AD6</f>
        <v>487.63299999999992</v>
      </c>
      <c r="AE7" s="7">
        <f>'2021'!AE6</f>
        <v>524.3583000000001</v>
      </c>
      <c r="AF7" s="7">
        <f>'2021'!AF6</f>
        <v>229.89015272000006</v>
      </c>
      <c r="AG7" s="7">
        <f>'2021'!AG6</f>
        <v>247.59169447944006</v>
      </c>
      <c r="AH7" s="7">
        <f>'2021'!AH6</f>
        <v>127.9548992</v>
      </c>
      <c r="AI7" s="7">
        <f>'2021'!AI6</f>
        <v>101.93525352000005</v>
      </c>
      <c r="AJ7" s="7">
        <f>'2021'!AJ6</f>
        <v>431.29910000000001</v>
      </c>
      <c r="AK7" s="7">
        <f>'2021'!AK6</f>
        <v>284.10559999999998</v>
      </c>
      <c r="AL7" s="7">
        <f>'2021'!AL6</f>
        <v>147.1935</v>
      </c>
      <c r="AM7" s="7">
        <f>'2021'!AM6</f>
        <v>103.16372584000001</v>
      </c>
      <c r="AN7" s="7">
        <f>'2021'!AN6</f>
        <v>111.10733272968001</v>
      </c>
      <c r="AO7" s="7">
        <f>'2021'!AO6</f>
        <v>74.549309440000002</v>
      </c>
      <c r="AP7" s="7">
        <f>'2021'!AP6</f>
        <v>28.614416400000003</v>
      </c>
      <c r="AQ7" s="7">
        <f>'2021'!AQ6</f>
        <v>1927</v>
      </c>
    </row>
    <row r="8" spans="1:43" x14ac:dyDescent="0.25">
      <c r="A8" s="6">
        <v>44287</v>
      </c>
      <c r="B8" s="7">
        <f>'2021'!B7</f>
        <v>-6.4668244999999933</v>
      </c>
      <c r="C8" s="7">
        <f>'2021'!C7</f>
        <v>444.94971009999995</v>
      </c>
      <c r="D8" s="7">
        <f>'2021'!D7</f>
        <v>106.5298392</v>
      </c>
      <c r="E8" s="7">
        <f>'2021'!E7</f>
        <v>63.170963199999989</v>
      </c>
      <c r="F8" s="7">
        <f>'2021'!F7</f>
        <v>169.70080239999999</v>
      </c>
      <c r="G8" s="7">
        <f>'2021'!G7</f>
        <v>2.6684999999999999E-3</v>
      </c>
      <c r="H8" s="7">
        <f>'2021'!H7</f>
        <v>131.16762690000002</v>
      </c>
      <c r="I8" s="7">
        <f>'2021'!I7</f>
        <v>176.16762690000004</v>
      </c>
      <c r="J8" s="7">
        <f>'2021'!J7</f>
        <v>0.128304</v>
      </c>
      <c r="K8" s="7">
        <f>'2021'!K7</f>
        <v>268.65377919999997</v>
      </c>
      <c r="L8" s="7">
        <f>'2021'!L7</f>
        <v>268.78208319999999</v>
      </c>
      <c r="M8" s="7">
        <f>'2021'!M7</f>
        <v>547.99300000000005</v>
      </c>
      <c r="N8" s="7">
        <f>'2021'!N7</f>
        <v>240.74299999999999</v>
      </c>
      <c r="O8" s="7">
        <f>'2021'!O7</f>
        <v>788.73599999999999</v>
      </c>
      <c r="P8" s="7">
        <f>'2021'!P7</f>
        <v>4.4999999999999998E-2</v>
      </c>
      <c r="Q8" s="7">
        <f>'2021'!Q7</f>
        <v>2211.933</v>
      </c>
      <c r="R8" s="7">
        <f>'2021'!R7</f>
        <v>2211.9780000000001</v>
      </c>
      <c r="S8" s="7">
        <f>'2021'!S7</f>
        <v>0.66</v>
      </c>
      <c r="T8" s="7">
        <f>'2021'!T7</f>
        <v>1023.833</v>
      </c>
      <c r="U8" s="7">
        <f>'2021'!U7</f>
        <v>1024.4929999999999</v>
      </c>
      <c r="V8" s="7">
        <f>'2021'!V7</f>
        <v>30</v>
      </c>
      <c r="W8" s="7">
        <f>'2021'!W7</f>
        <v>12.575342465753424</v>
      </c>
      <c r="X8" s="7">
        <f>'2021'!X7</f>
        <v>6.1085179657533661</v>
      </c>
      <c r="Y8" s="7">
        <f>'2021'!Y7</f>
        <v>6.5788738491163752</v>
      </c>
      <c r="Z8" s="7">
        <f>'2021'!Z7</f>
        <v>444.94971010000006</v>
      </c>
      <c r="AA8" s="7">
        <f>'2021'!AA7</f>
        <v>465.64593050640008</v>
      </c>
      <c r="AB8" s="7">
        <f>'2021'!AB7</f>
        <v>677.51</v>
      </c>
      <c r="AC8" s="7">
        <f>'2021'!AC7</f>
        <v>676.53701000000012</v>
      </c>
      <c r="AD8" s="7">
        <f>'2021'!AD7</f>
        <v>352.5102999999998</v>
      </c>
      <c r="AE8" s="7">
        <f>'2021'!AE7</f>
        <v>324.02670999999992</v>
      </c>
      <c r="AF8" s="7">
        <f>'2021'!AF7</f>
        <v>155.48949514399999</v>
      </c>
      <c r="AG8" s="7">
        <f>'2021'!AG7</f>
        <v>167.46218627008798</v>
      </c>
      <c r="AH8" s="7">
        <f>'2021'!AH7</f>
        <v>92.498702719999997</v>
      </c>
      <c r="AI8" s="7">
        <f>'2021'!AI7</f>
        <v>62.990792423999999</v>
      </c>
      <c r="AJ8" s="7">
        <f>'2021'!AJ7</f>
        <v>359.48309000000006</v>
      </c>
      <c r="AK8" s="7">
        <f>'2021'!AK7</f>
        <v>335.42957999999999</v>
      </c>
      <c r="AL8" s="7">
        <f>'2021'!AL7</f>
        <v>24.053509999999996</v>
      </c>
      <c r="AM8" s="7">
        <f>'2021'!AM7</f>
        <v>92.692724135999995</v>
      </c>
      <c r="AN8" s="7">
        <f>'2021'!AN7</f>
        <v>99.830063894471991</v>
      </c>
      <c r="AO8" s="7">
        <f>'2021'!AO7</f>
        <v>88.016721791999998</v>
      </c>
      <c r="AP8" s="7">
        <f>'2021'!AP7</f>
        <v>4.6760023440000023</v>
      </c>
      <c r="AQ8" s="7">
        <f>'2021'!AQ7</f>
        <v>1468</v>
      </c>
    </row>
    <row r="9" spans="1:43" x14ac:dyDescent="0.25">
      <c r="A9" s="6">
        <v>44317</v>
      </c>
      <c r="B9" s="7">
        <f>'2021'!B8</f>
        <v>-33.323285200000001</v>
      </c>
      <c r="C9" s="7">
        <f>'2021'!C8</f>
        <v>378.91548840000002</v>
      </c>
      <c r="D9" s="7">
        <f>'2021'!D8</f>
        <v>67.425112800000008</v>
      </c>
      <c r="E9" s="7">
        <f>'2021'!E8</f>
        <v>36.289395200000001</v>
      </c>
      <c r="F9" s="7">
        <f>'2021'!F8</f>
        <v>103.714508</v>
      </c>
      <c r="G9" s="7">
        <f>'2021'!G8</f>
        <v>0.34168660000000001</v>
      </c>
      <c r="H9" s="7">
        <f>'2021'!H8</f>
        <v>136.69610660000001</v>
      </c>
      <c r="I9" s="7">
        <f>'2021'!I8</f>
        <v>137.03779319999998</v>
      </c>
      <c r="J9" s="7">
        <f>'2021'!J8</f>
        <v>1.5250680000000003</v>
      </c>
      <c r="K9" s="7">
        <f>'2021'!K8</f>
        <v>240.35262719999994</v>
      </c>
      <c r="L9" s="7">
        <f>'2021'!L8</f>
        <v>241.87769519999995</v>
      </c>
      <c r="M9" s="7">
        <f>'2021'!M8</f>
        <v>346.83699999999999</v>
      </c>
      <c r="N9" s="7">
        <f>'2021'!N8</f>
        <v>138.298</v>
      </c>
      <c r="O9" s="7">
        <f>'2021'!O8</f>
        <v>485.13499999999999</v>
      </c>
      <c r="P9" s="7">
        <f>'2021'!P8</f>
        <v>5.7619999999999996</v>
      </c>
      <c r="Q9" s="7">
        <f>'2021'!Q8</f>
        <v>2305.1619999999998</v>
      </c>
      <c r="R9" s="7">
        <f>'2021'!R8</f>
        <v>2310.924</v>
      </c>
      <c r="S9" s="7">
        <f>'2021'!S8</f>
        <v>7.8449999999999998</v>
      </c>
      <c r="T9" s="7">
        <f>'2021'!T8</f>
        <v>915.97799999999995</v>
      </c>
      <c r="U9" s="7">
        <f>'2021'!U8</f>
        <v>923.82299999999998</v>
      </c>
      <c r="V9" s="7">
        <f>'2021'!V8</f>
        <v>31</v>
      </c>
      <c r="W9" s="7">
        <f>'2021'!W8</f>
        <v>12.994520547945205</v>
      </c>
      <c r="X9" s="7">
        <f>'2021'!X8</f>
        <v>-20.32876465205478</v>
      </c>
      <c r="Y9" s="7">
        <f>'2021'!Y8</f>
        <v>-21.894079530262999</v>
      </c>
      <c r="Z9" s="7">
        <f>'2021'!Z8</f>
        <v>378.91548839999996</v>
      </c>
      <c r="AA9" s="7">
        <f>'2021'!AA8</f>
        <v>397.54007093039996</v>
      </c>
      <c r="AB9" s="7">
        <f>'2021'!AB8</f>
        <v>305.81</v>
      </c>
      <c r="AC9" s="7">
        <f>'2021'!AC8</f>
        <v>309.8177</v>
      </c>
      <c r="AD9" s="7">
        <f>'2021'!AD8</f>
        <v>218.15695999999994</v>
      </c>
      <c r="AE9" s="7">
        <f>'2021'!AE8</f>
        <v>91.66073999999999</v>
      </c>
      <c r="AF9" s="7">
        <f>'2021'!AF8</f>
        <v>75.063234159999993</v>
      </c>
      <c r="AG9" s="7">
        <f>'2021'!AG8</f>
        <v>80.843103190319994</v>
      </c>
      <c r="AH9" s="7">
        <f>'2021'!AH8</f>
        <v>57.244386303999995</v>
      </c>
      <c r="AI9" s="7">
        <f>'2021'!AI8</f>
        <v>17.818847856000001</v>
      </c>
      <c r="AJ9" s="7">
        <f>'2021'!AJ8</f>
        <v>339.61247000000009</v>
      </c>
      <c r="AK9" s="7">
        <f>'2021'!AK8</f>
        <v>293.04431</v>
      </c>
      <c r="AL9" s="7">
        <f>'2021'!AL8</f>
        <v>46.568160000000013</v>
      </c>
      <c r="AM9" s="7">
        <f>'2021'!AM8</f>
        <v>85.947677247999991</v>
      </c>
      <c r="AN9" s="7">
        <f>'2021'!AN8</f>
        <v>92.565648396095995</v>
      </c>
      <c r="AO9" s="7">
        <f>'2021'!AO8</f>
        <v>76.894826943999988</v>
      </c>
      <c r="AP9" s="7">
        <f>'2021'!AP8</f>
        <v>9.0528503039999997</v>
      </c>
      <c r="AQ9" s="7">
        <f>'2021'!AQ8</f>
        <v>1523</v>
      </c>
    </row>
    <row r="10" spans="1:43" x14ac:dyDescent="0.25">
      <c r="A10" s="6">
        <v>44348</v>
      </c>
      <c r="B10" s="7">
        <f>'2021'!B9</f>
        <v>-83.743208899999999</v>
      </c>
      <c r="C10" s="7">
        <f>'2021'!C9</f>
        <v>391.24233449999997</v>
      </c>
      <c r="D10" s="7">
        <f>'2021'!D9</f>
        <v>54.140594399999998</v>
      </c>
      <c r="E10" s="7">
        <f>'2021'!E9</f>
        <v>25.594495999999996</v>
      </c>
      <c r="F10" s="7">
        <f>'2021'!F9</f>
        <v>79.73509039999999</v>
      </c>
      <c r="G10" s="7">
        <f>'2021'!G9</f>
        <v>0.60942610000000008</v>
      </c>
      <c r="H10" s="7">
        <f>'2021'!H9</f>
        <v>162.86887320000002</v>
      </c>
      <c r="I10" s="7">
        <f>'2021'!I9</f>
        <v>163.47829930000003</v>
      </c>
      <c r="J10" s="7">
        <f>'2021'!J9</f>
        <v>2.5466399999999996</v>
      </c>
      <c r="K10" s="7">
        <f>'2021'!K9</f>
        <v>225.2173952</v>
      </c>
      <c r="L10" s="7">
        <f>'2021'!L9</f>
        <v>227.7640352</v>
      </c>
      <c r="M10" s="7">
        <f>'2021'!M9</f>
        <v>278.50099999999998</v>
      </c>
      <c r="N10" s="7">
        <f>'2021'!N9</f>
        <v>97.54</v>
      </c>
      <c r="O10" s="7">
        <f>'2021'!O9</f>
        <v>376.041</v>
      </c>
      <c r="P10" s="7">
        <f>'2021'!P9</f>
        <v>10.276999999999999</v>
      </c>
      <c r="Q10" s="7">
        <f>'2021'!Q9</f>
        <v>2746.5239999999999</v>
      </c>
      <c r="R10" s="7">
        <f>'2021'!R9</f>
        <v>2756.8009999999999</v>
      </c>
      <c r="S10" s="7">
        <f>'2021'!S9</f>
        <v>13.1</v>
      </c>
      <c r="T10" s="7">
        <f>'2021'!T9</f>
        <v>858.298</v>
      </c>
      <c r="U10" s="7">
        <f>'2021'!U9</f>
        <v>871.39800000000002</v>
      </c>
      <c r="V10" s="7">
        <f>'2021'!V9</f>
        <v>30</v>
      </c>
      <c r="W10" s="7">
        <f>'2021'!W9</f>
        <v>12.575342465753424</v>
      </c>
      <c r="X10" s="7">
        <f>'2021'!X9</f>
        <v>-71.167866434246619</v>
      </c>
      <c r="Y10" s="7">
        <f>'2021'!Y9</f>
        <v>-76.64779214968361</v>
      </c>
      <c r="Z10" s="7">
        <f>'2021'!Z9</f>
        <v>391.24233450000003</v>
      </c>
      <c r="AA10" s="7">
        <f>'2021'!AA9</f>
        <v>408.78016521040001</v>
      </c>
      <c r="AB10" s="7">
        <f>'2021'!AB9</f>
        <v>90.002999999999986</v>
      </c>
      <c r="AC10" s="7">
        <f>'2021'!AC9</f>
        <v>87.230670000000018</v>
      </c>
      <c r="AD10" s="7">
        <f>'2021'!AD9</f>
        <v>47.56091</v>
      </c>
      <c r="AE10" s="7">
        <f>'2021'!AE9</f>
        <v>39.669759999999997</v>
      </c>
      <c r="AF10" s="7">
        <f>'2021'!AF9</f>
        <v>20.191784127999995</v>
      </c>
      <c r="AG10" s="7">
        <f>'2021'!AG9</f>
        <v>21.746551505855994</v>
      </c>
      <c r="AH10" s="7">
        <f>'2021'!AH9</f>
        <v>12.479982783999997</v>
      </c>
      <c r="AI10" s="7">
        <f>'2021'!AI9</f>
        <v>7.7118013439999995</v>
      </c>
      <c r="AJ10" s="7">
        <f>'2021'!AJ9</f>
        <v>363.8787299999999</v>
      </c>
      <c r="AK10" s="7">
        <f>'2021'!AK9</f>
        <v>351.03246000000007</v>
      </c>
      <c r="AL10" s="7">
        <f>'2021'!AL9</f>
        <v>12.846270000000001</v>
      </c>
      <c r="AM10" s="7">
        <f>'2021'!AM9</f>
        <v>94.608232392000005</v>
      </c>
      <c r="AN10" s="7">
        <f>'2021'!AN9</f>
        <v>101.89306628618401</v>
      </c>
      <c r="AO10" s="7">
        <f>'2021'!AO9</f>
        <v>92.110917504</v>
      </c>
      <c r="AP10" s="7">
        <f>'2021'!AP9</f>
        <v>2.497314888</v>
      </c>
      <c r="AQ10" s="7">
        <f>'2021'!AQ9</f>
        <v>1611</v>
      </c>
    </row>
    <row r="11" spans="1:43" x14ac:dyDescent="0.25">
      <c r="A11" s="6">
        <v>44378</v>
      </c>
      <c r="B11" s="7">
        <f>'2021'!B10</f>
        <v>-52.787006699999999</v>
      </c>
      <c r="C11" s="7">
        <f>'2021'!C10</f>
        <v>340.40302350000002</v>
      </c>
      <c r="D11" s="7">
        <f>'2021'!D10</f>
        <v>62.863128000000003</v>
      </c>
      <c r="E11" s="7">
        <f>'2021'!E10</f>
        <v>25.037158399999996</v>
      </c>
      <c r="F11" s="7">
        <f>'2021'!F10</f>
        <v>87.900286399999999</v>
      </c>
      <c r="G11" s="7">
        <f>'2021'!G10</f>
        <v>0.21193820000000002</v>
      </c>
      <c r="H11" s="7">
        <f>'2021'!H10</f>
        <v>140.47535490000004</v>
      </c>
      <c r="I11" s="7">
        <f>'2021'!I10</f>
        <v>140.68729310000001</v>
      </c>
      <c r="J11" s="7">
        <f>'2021'!J10</f>
        <v>1.3384439999999997</v>
      </c>
      <c r="K11" s="7">
        <f>'2021'!K10</f>
        <v>198.37728639999995</v>
      </c>
      <c r="L11" s="7">
        <f>'2021'!L10</f>
        <v>199.71573039999996</v>
      </c>
      <c r="M11" s="7">
        <f>'2021'!M10</f>
        <v>323.37</v>
      </c>
      <c r="N11" s="7">
        <f>'2021'!N10</f>
        <v>95.415999999999997</v>
      </c>
      <c r="O11" s="7">
        <f>'2021'!O10</f>
        <v>418.786</v>
      </c>
      <c r="P11" s="7">
        <f>'2021'!P10</f>
        <v>3.5739999999999998</v>
      </c>
      <c r="Q11" s="7">
        <f>'2021'!Q10</f>
        <v>2368.893</v>
      </c>
      <c r="R11" s="7">
        <f>'2021'!R10</f>
        <v>2372.4670000000001</v>
      </c>
      <c r="S11" s="7">
        <f>'2021'!S10</f>
        <v>6.8849999999999998</v>
      </c>
      <c r="T11" s="7">
        <f>'2021'!T10</f>
        <v>756.01099999999997</v>
      </c>
      <c r="U11" s="7">
        <f>'2021'!U10</f>
        <v>762.89599999999996</v>
      </c>
      <c r="V11" s="7">
        <f>'2021'!V10</f>
        <v>31</v>
      </c>
      <c r="W11" s="7">
        <f>'2021'!W10</f>
        <v>12.994520547945205</v>
      </c>
      <c r="X11" s="7">
        <f>'2021'!X10</f>
        <v>-39.792486152054799</v>
      </c>
      <c r="Y11" s="7">
        <f>'2021'!Y10</f>
        <v>-42.856507585763019</v>
      </c>
      <c r="Z11" s="7">
        <f>'2021'!Z10</f>
        <v>340.40302349999996</v>
      </c>
      <c r="AA11" s="7">
        <f>'2021'!AA10</f>
        <v>355.78113474079998</v>
      </c>
      <c r="AB11" s="7">
        <f>'2021'!AB10</f>
        <v>0</v>
      </c>
      <c r="AC11" s="7">
        <f>'2021'!AC10</f>
        <v>77.446099999999987</v>
      </c>
      <c r="AD11" s="7">
        <f>'2021'!AD10</f>
        <v>54.208899999999993</v>
      </c>
      <c r="AE11" s="7">
        <f>'2021'!AE10</f>
        <v>23.237199999999994</v>
      </c>
      <c r="AF11" s="7">
        <f>'2021'!AF10</f>
        <v>18.741727039999997</v>
      </c>
      <c r="AG11" s="7">
        <f>'2021'!AG10</f>
        <v>20.184840022079996</v>
      </c>
      <c r="AH11" s="7">
        <f>'2021'!AH10</f>
        <v>14.224415359999998</v>
      </c>
      <c r="AI11" s="7">
        <f>'2021'!AI10</f>
        <v>4.5173116799999997</v>
      </c>
      <c r="AJ11" s="7">
        <f>'2021'!AJ10</f>
        <v>288.99880000000007</v>
      </c>
      <c r="AK11" s="7">
        <f>'2021'!AK10</f>
        <v>253.61669999999998</v>
      </c>
      <c r="AL11" s="7">
        <f>'2021'!AL10</f>
        <v>35.382100000000008</v>
      </c>
      <c r="AM11" s="7">
        <f>'2021'!AM10</f>
        <v>73.427302319999981</v>
      </c>
      <c r="AN11" s="7">
        <f>'2021'!AN10</f>
        <v>79.081204598639985</v>
      </c>
      <c r="AO11" s="7">
        <f>'2021'!AO10</f>
        <v>66.549022079999986</v>
      </c>
      <c r="AP11" s="7">
        <f>'2021'!AP10</f>
        <v>6.8782802399999996</v>
      </c>
      <c r="AQ11" s="7">
        <f>'2021'!AQ10</f>
        <v>1662</v>
      </c>
    </row>
    <row r="12" spans="1:43" x14ac:dyDescent="0.25">
      <c r="A12" s="6">
        <v>44409</v>
      </c>
      <c r="B12" s="7">
        <f>'2021'!B11</f>
        <v>-46.106712000000002</v>
      </c>
      <c r="C12" s="7">
        <f>'2021'!C11</f>
        <v>335.64137920000002</v>
      </c>
      <c r="D12" s="7">
        <f>'2021'!D11</f>
        <v>61.803064799999994</v>
      </c>
      <c r="E12" s="7">
        <f>'2021'!E11</f>
        <v>27.987321600000001</v>
      </c>
      <c r="F12" s="7">
        <f>'2021'!F11</f>
        <v>89.790386400000003</v>
      </c>
      <c r="G12" s="7">
        <f>'2021'!G11</f>
        <v>5.7520999999999996E-3</v>
      </c>
      <c r="H12" s="7">
        <f>'2021'!H11</f>
        <v>135.89134630000001</v>
      </c>
      <c r="I12" s="7">
        <f>'2021'!I11</f>
        <v>135.8970984</v>
      </c>
      <c r="J12" s="7">
        <f>'2021'!J11</f>
        <v>0.2373624</v>
      </c>
      <c r="K12" s="7">
        <f>'2021'!K11</f>
        <v>199.50691839999999</v>
      </c>
      <c r="L12" s="7">
        <f>'2021'!L11</f>
        <v>199.74428079999998</v>
      </c>
      <c r="M12" s="7">
        <f>'2021'!M11</f>
        <v>317.91699999999997</v>
      </c>
      <c r="N12" s="7">
        <f>'2021'!N11</f>
        <v>106.65900000000001</v>
      </c>
      <c r="O12" s="7">
        <f>'2021'!O11</f>
        <v>424.57600000000002</v>
      </c>
      <c r="P12" s="7">
        <f>'2021'!P11</f>
        <v>9.7000000000000003E-2</v>
      </c>
      <c r="Q12" s="7">
        <f>'2021'!Q11</f>
        <v>2291.5909999999999</v>
      </c>
      <c r="R12" s="7">
        <f>'2021'!R11</f>
        <v>2291.6880000000001</v>
      </c>
      <c r="S12" s="7">
        <f>'2021'!S11</f>
        <v>1.2210000000000001</v>
      </c>
      <c r="T12" s="7">
        <f>'2021'!T11</f>
        <v>760.31600000000003</v>
      </c>
      <c r="U12" s="7">
        <f>'2021'!U11</f>
        <v>761.53700000000003</v>
      </c>
      <c r="V12" s="7">
        <f>'2021'!V11</f>
        <v>31</v>
      </c>
      <c r="W12" s="7">
        <f>'2021'!W11</f>
        <v>12.994520547945205</v>
      </c>
      <c r="X12" s="7">
        <f>'2021'!X11</f>
        <v>-33.112191452054795</v>
      </c>
      <c r="Y12" s="7">
        <f>'2021'!Y11</f>
        <v>-35.661830193863011</v>
      </c>
      <c r="Z12" s="7">
        <f>'2021'!Z11</f>
        <v>335.64137919999996</v>
      </c>
      <c r="AA12" s="7">
        <f>'2021'!AA11</f>
        <v>351.02168882159998</v>
      </c>
      <c r="AB12" s="7">
        <f>'2021'!AB11</f>
        <v>0</v>
      </c>
      <c r="AC12" s="7">
        <f>'2021'!AC11</f>
        <v>78.298400000000001</v>
      </c>
      <c r="AD12" s="7">
        <f>'2021'!AD11</f>
        <v>55.878900000000002</v>
      </c>
      <c r="AE12" s="7">
        <f>'2021'!AE11</f>
        <v>22.419500000000003</v>
      </c>
      <c r="AF12" s="7">
        <f>'2021'!AF11</f>
        <v>19.020974160000002</v>
      </c>
      <c r="AG12" s="7">
        <f>'2021'!AG11</f>
        <v>20.485589170320001</v>
      </c>
      <c r="AH12" s="7">
        <f>'2021'!AH11</f>
        <v>14.662623360000001</v>
      </c>
      <c r="AI12" s="7">
        <f>'2021'!AI11</f>
        <v>4.3583507999999993</v>
      </c>
      <c r="AJ12" s="7">
        <f>'2021'!AJ11</f>
        <v>307.33962000000002</v>
      </c>
      <c r="AK12" s="7">
        <f>'2021'!AK11</f>
        <v>277.06347000000005</v>
      </c>
      <c r="AL12" s="7">
        <f>'2021'!AL11</f>
        <v>30.276149999999994</v>
      </c>
      <c r="AM12" s="7">
        <f>'2021'!AM11</f>
        <v>78.587138088000003</v>
      </c>
      <c r="AN12" s="7">
        <f>'2021'!AN11</f>
        <v>84.638347720776011</v>
      </c>
      <c r="AO12" s="7">
        <f>'2021'!AO11</f>
        <v>72.701454527999999</v>
      </c>
      <c r="AP12" s="7">
        <f>'2021'!AP11</f>
        <v>5.8856835600000004</v>
      </c>
      <c r="AQ12" s="7">
        <f>'2021'!AQ11</f>
        <v>2189</v>
      </c>
    </row>
    <row r="13" spans="1:43" x14ac:dyDescent="0.25">
      <c r="A13" s="6">
        <v>44440</v>
      </c>
      <c r="B13" s="7">
        <f>'2021'!B12</f>
        <v>-8.0425921999999996</v>
      </c>
      <c r="C13" s="7">
        <f>'2021'!C12</f>
        <v>251.93951940000002</v>
      </c>
      <c r="D13" s="7">
        <f>'2021'!D12</f>
        <v>59.013035999999985</v>
      </c>
      <c r="E13" s="7">
        <f>'2021'!E12</f>
        <v>41.454476799999995</v>
      </c>
      <c r="F13" s="7">
        <f>'2021'!F12</f>
        <v>100.46751280000001</v>
      </c>
      <c r="G13" s="7">
        <f>'2021'!G12</f>
        <v>0</v>
      </c>
      <c r="H13" s="7">
        <f>'2021'!H12</f>
        <v>108.51010500000001</v>
      </c>
      <c r="I13" s="7">
        <f>'2021'!I12</f>
        <v>108.51010500000001</v>
      </c>
      <c r="J13" s="7">
        <f>'2021'!J12</f>
        <v>0</v>
      </c>
      <c r="K13" s="7">
        <f>'2021'!K12</f>
        <v>143.42941440000001</v>
      </c>
      <c r="L13" s="7">
        <f>'2021'!L12</f>
        <v>143.42941440000001</v>
      </c>
      <c r="M13" s="7">
        <f>'2021'!M12</f>
        <v>303.565</v>
      </c>
      <c r="N13" s="7">
        <f>'2021'!N12</f>
        <v>157.982</v>
      </c>
      <c r="O13" s="7">
        <f>'2021'!O12</f>
        <v>461.54700000000003</v>
      </c>
      <c r="P13" s="7">
        <f>'2021'!P12</f>
        <v>0</v>
      </c>
      <c r="Q13" s="7">
        <f>'2021'!Q12</f>
        <v>1829.85</v>
      </c>
      <c r="R13" s="7">
        <f>'2021'!R12</f>
        <v>1829.85</v>
      </c>
      <c r="S13" s="7">
        <f>'2021'!S12</f>
        <v>0</v>
      </c>
      <c r="T13" s="7">
        <f>'2021'!T12</f>
        <v>546.60599999999999</v>
      </c>
      <c r="U13" s="7">
        <f>'2021'!U12</f>
        <v>546.60599999999999</v>
      </c>
      <c r="V13" s="7">
        <f>'2021'!V12</f>
        <v>30</v>
      </c>
      <c r="W13" s="7">
        <f>'2021'!W12</f>
        <v>12.575342465753424</v>
      </c>
      <c r="X13" s="7">
        <f>'2021'!X12</f>
        <v>4.5327502657534229</v>
      </c>
      <c r="Y13" s="7">
        <f>'2021'!Y12</f>
        <v>4.8817720362164367</v>
      </c>
      <c r="Z13" s="7">
        <f>'2021'!Z12</f>
        <v>251.93951940000002</v>
      </c>
      <c r="AA13" s="7">
        <f>'2021'!AA12</f>
        <v>262.9835843088</v>
      </c>
      <c r="AB13" s="7">
        <f>'2021'!AB12</f>
        <v>0</v>
      </c>
      <c r="AC13" s="7">
        <f>'2021'!AC12</f>
        <v>95.712400000000017</v>
      </c>
      <c r="AD13" s="7">
        <f>'2021'!AD12</f>
        <v>65.422600000000017</v>
      </c>
      <c r="AE13" s="7">
        <f>'2021'!AE12</f>
        <v>30.2898</v>
      </c>
      <c r="AF13" s="7">
        <f>'2021'!AF12</f>
        <v>23.055227359999996</v>
      </c>
      <c r="AG13" s="7">
        <f>'2021'!AG12</f>
        <v>24.830479866719998</v>
      </c>
      <c r="AH13" s="7">
        <f>'2021'!AH12</f>
        <v>17.166890239999994</v>
      </c>
      <c r="AI13" s="7">
        <f>'2021'!AI12</f>
        <v>5.888337120000001</v>
      </c>
      <c r="AJ13" s="7">
        <f>'2021'!AJ12</f>
        <v>190.76062000000005</v>
      </c>
      <c r="AK13" s="7">
        <f>'2021'!AK12</f>
        <v>150.05175999999997</v>
      </c>
      <c r="AL13" s="7">
        <f>'2021'!AL12</f>
        <v>40.708860000000008</v>
      </c>
      <c r="AM13" s="7">
        <f>'2021'!AM12</f>
        <v>47.287384207999999</v>
      </c>
      <c r="AN13" s="7">
        <f>'2021'!AN12</f>
        <v>50.928512792016001</v>
      </c>
      <c r="AO13" s="7">
        <f>'2021'!AO12</f>
        <v>39.373581823999999</v>
      </c>
      <c r="AP13" s="7">
        <f>'2021'!AP12</f>
        <v>7.9138023840000011</v>
      </c>
      <c r="AQ13" s="7">
        <f>'2021'!AQ12</f>
        <v>1267</v>
      </c>
    </row>
    <row r="14" spans="1:43" x14ac:dyDescent="0.25">
      <c r="A14" s="6">
        <v>44470</v>
      </c>
      <c r="B14" s="7">
        <f>'2021'!B13</f>
        <v>131.89295730000001</v>
      </c>
      <c r="C14" s="7">
        <f>'2021'!C13</f>
        <v>187.50993789999993</v>
      </c>
      <c r="D14" s="7">
        <f>'2021'!D13</f>
        <v>87.697922399999982</v>
      </c>
      <c r="E14" s="7">
        <f>'2021'!E13</f>
        <v>106.68318080000002</v>
      </c>
      <c r="F14" s="7">
        <f>'2021'!F13</f>
        <v>194.38110320000001</v>
      </c>
      <c r="G14" s="7">
        <f>'2021'!G13</f>
        <v>0</v>
      </c>
      <c r="H14" s="7">
        <f>'2021'!H13</f>
        <v>62.488145899999999</v>
      </c>
      <c r="I14" s="7">
        <f>'2021'!I13</f>
        <v>62.488145899999999</v>
      </c>
      <c r="J14" s="7">
        <f>'2021'!J13</f>
        <v>0</v>
      </c>
      <c r="K14" s="7">
        <f>'2021'!K13</f>
        <v>125.02179200000003</v>
      </c>
      <c r="L14" s="7">
        <f>'2021'!L13</f>
        <v>125.02179200000003</v>
      </c>
      <c r="M14" s="7">
        <f>'2021'!M13</f>
        <v>451.12099999999998</v>
      </c>
      <c r="N14" s="7">
        <f>'2021'!N13</f>
        <v>406.56700000000001</v>
      </c>
      <c r="O14" s="7">
        <f>'2021'!O13</f>
        <v>857.68799999999999</v>
      </c>
      <c r="P14" s="7">
        <f>'2021'!P13</f>
        <v>0</v>
      </c>
      <c r="Q14" s="7">
        <f>'2021'!Q13</f>
        <v>1053.7629999999999</v>
      </c>
      <c r="R14" s="7">
        <f>'2021'!R13</f>
        <v>1053.7629999999999</v>
      </c>
      <c r="S14" s="7">
        <f>'2021'!S13</f>
        <v>0</v>
      </c>
      <c r="T14" s="7">
        <f>'2021'!T13</f>
        <v>476.45499999999998</v>
      </c>
      <c r="U14" s="7">
        <f>'2021'!U13</f>
        <v>476.45499999999998</v>
      </c>
      <c r="V14" s="7">
        <f>'2021'!V13</f>
        <v>31</v>
      </c>
      <c r="W14" s="7">
        <f>'2021'!W13</f>
        <v>12.994520547945205</v>
      </c>
      <c r="X14" s="7">
        <f>'2021'!X13</f>
        <v>144.88747784794521</v>
      </c>
      <c r="Y14" s="7">
        <f>'2021'!Y13</f>
        <v>156.04381364223698</v>
      </c>
      <c r="Z14" s="7">
        <f>'2021'!Z13</f>
        <v>187.50993790000004</v>
      </c>
      <c r="AA14" s="7">
        <f>'2021'!AA13</f>
        <v>197.13661588400004</v>
      </c>
      <c r="AB14" s="7">
        <f>'2021'!AB13</f>
        <v>0</v>
      </c>
      <c r="AC14" s="7">
        <f>'2021'!AC13</f>
        <v>439.48060000000004</v>
      </c>
      <c r="AD14" s="7">
        <f>'2021'!AD13</f>
        <v>235.42730000000003</v>
      </c>
      <c r="AE14" s="7">
        <f>'2021'!AE13</f>
        <v>204.05329999999995</v>
      </c>
      <c r="AF14" s="7">
        <f>'2021'!AF13</f>
        <v>101.44408503999998</v>
      </c>
      <c r="AG14" s="7">
        <f>'2021'!AG13</f>
        <v>109.25527958807997</v>
      </c>
      <c r="AH14" s="7">
        <f>'2021'!AH13</f>
        <v>61.776123519999977</v>
      </c>
      <c r="AI14" s="7">
        <f>'2021'!AI13</f>
        <v>39.667961519999992</v>
      </c>
      <c r="AJ14" s="7">
        <f>'2021'!AJ13</f>
        <v>216.95909999999998</v>
      </c>
      <c r="AK14" s="7">
        <f>'2021'!AK13</f>
        <v>181.53209999999999</v>
      </c>
      <c r="AL14" s="7">
        <f>'2021'!AL13</f>
        <v>35.427000000000007</v>
      </c>
      <c r="AM14" s="7">
        <f>'2021'!AM13</f>
        <v>54.521031839999992</v>
      </c>
      <c r="AN14" s="7">
        <f>'2021'!AN13</f>
        <v>58.719151291679992</v>
      </c>
      <c r="AO14" s="7">
        <f>'2021'!AO13</f>
        <v>47.634023039999995</v>
      </c>
      <c r="AP14" s="7">
        <f>'2021'!AP13</f>
        <v>6.8870088000000003</v>
      </c>
      <c r="AQ14" s="7">
        <f>'2021'!AQ13</f>
        <v>1456</v>
      </c>
    </row>
    <row r="15" spans="1:43" x14ac:dyDescent="0.25">
      <c r="A15" s="6">
        <v>44501</v>
      </c>
      <c r="B15" s="7">
        <f>'2021'!B14</f>
        <v>340.25996489999994</v>
      </c>
      <c r="C15" s="7">
        <f>'2021'!C14</f>
        <v>98.810083099999972</v>
      </c>
      <c r="D15" s="7">
        <f>'2021'!D14</f>
        <v>147.2027904</v>
      </c>
      <c r="E15" s="7">
        <f>'2021'!E14</f>
        <v>210.41541120000002</v>
      </c>
      <c r="F15" s="7">
        <f>'2021'!F14</f>
        <v>357.61820160000002</v>
      </c>
      <c r="G15" s="7">
        <f>'2021'!G14</f>
        <v>0</v>
      </c>
      <c r="H15" s="7">
        <f>'2021'!H14</f>
        <v>17.358236700000003</v>
      </c>
      <c r="I15" s="7">
        <f>'2021'!I14</f>
        <v>17.358236700000003</v>
      </c>
      <c r="J15" s="7">
        <f>'2021'!J14</f>
        <v>0</v>
      </c>
      <c r="K15" s="7">
        <f>'2021'!K14</f>
        <v>81.45184639999998</v>
      </c>
      <c r="L15" s="7">
        <f>'2021'!L14</f>
        <v>81.45184639999998</v>
      </c>
      <c r="M15" s="7">
        <f>'2021'!M14</f>
        <v>757.21600000000001</v>
      </c>
      <c r="N15" s="7">
        <f>'2021'!N14</f>
        <v>801.88800000000003</v>
      </c>
      <c r="O15" s="7">
        <f>'2021'!O14</f>
        <v>1559.104</v>
      </c>
      <c r="P15" s="7">
        <f>'2021'!P14</f>
        <v>0</v>
      </c>
      <c r="Q15" s="7">
        <f>'2021'!Q14</f>
        <v>292.71899999999999</v>
      </c>
      <c r="R15" s="7">
        <f>'2021'!R14</f>
        <v>292.71899999999999</v>
      </c>
      <c r="S15" s="7">
        <f>'2021'!S14</f>
        <v>0</v>
      </c>
      <c r="T15" s="7">
        <f>'2021'!T14</f>
        <v>310.411</v>
      </c>
      <c r="U15" s="7">
        <f>'2021'!U14</f>
        <v>310.411</v>
      </c>
      <c r="V15" s="7">
        <f>'2021'!V14</f>
        <v>30</v>
      </c>
      <c r="W15" s="7">
        <f>'2021'!W14</f>
        <v>12.575342465753424</v>
      </c>
      <c r="X15" s="7">
        <f>'2021'!X14</f>
        <v>352.83530736575341</v>
      </c>
      <c r="Y15" s="7">
        <f>'2021'!Y14</f>
        <v>380.00362603291643</v>
      </c>
      <c r="Z15" s="7">
        <f>'2021'!Z14</f>
        <v>98.810083099999986</v>
      </c>
      <c r="AA15" s="7">
        <f>'2021'!AA14</f>
        <v>105.08187527279999</v>
      </c>
      <c r="AB15" s="7">
        <f>'2021'!AB14</f>
        <v>0</v>
      </c>
      <c r="AC15" s="7">
        <f>'2021'!AC14</f>
        <v>979.76067000000012</v>
      </c>
      <c r="AD15" s="7">
        <f>'2021'!AD14</f>
        <v>599.58246000000008</v>
      </c>
      <c r="AE15" s="7">
        <f>'2021'!AE14</f>
        <v>380.17821000000004</v>
      </c>
      <c r="AF15" s="7">
        <f>'2021'!AF14</f>
        <v>231.237081528</v>
      </c>
      <c r="AG15" s="7">
        <f>'2021'!AG14</f>
        <v>249.04233680565599</v>
      </c>
      <c r="AH15" s="7">
        <f>'2021'!AH14</f>
        <v>157.330437504</v>
      </c>
      <c r="AI15" s="7">
        <f>'2021'!AI14</f>
        <v>73.906644024000002</v>
      </c>
      <c r="AJ15" s="7">
        <f>'2021'!AJ14</f>
        <v>231.31616</v>
      </c>
      <c r="AK15" s="7">
        <f>'2021'!AK14</f>
        <v>60.406749999999981</v>
      </c>
      <c r="AL15" s="7">
        <f>'2021'!AL14</f>
        <v>170.90940999999998</v>
      </c>
      <c r="AM15" s="7">
        <f>'2021'!AM14</f>
        <v>49.075520504000004</v>
      </c>
      <c r="AN15" s="7">
        <f>'2021'!AN14</f>
        <v>52.854335582808005</v>
      </c>
      <c r="AO15" s="7">
        <f>'2021'!AO14</f>
        <v>15.850731199999998</v>
      </c>
      <c r="AP15" s="7">
        <f>'2021'!AP14</f>
        <v>33.224789304000005</v>
      </c>
      <c r="AQ15" s="7">
        <f>'2021'!AQ14</f>
        <v>1525</v>
      </c>
    </row>
    <row r="16" spans="1:43" x14ac:dyDescent="0.25">
      <c r="A16" s="6">
        <v>44531</v>
      </c>
      <c r="B16" s="7">
        <f>'2021'!B15</f>
        <v>597.56511719999992</v>
      </c>
      <c r="C16" s="7">
        <f>'2021'!C15</f>
        <v>68.690192400000001</v>
      </c>
      <c r="D16" s="7">
        <f>'2021'!D15</f>
        <v>249.7501512</v>
      </c>
      <c r="E16" s="7">
        <f>'2021'!E15</f>
        <v>354.29930240000004</v>
      </c>
      <c r="F16" s="7">
        <f>'2021'!F15</f>
        <v>604.04945359999988</v>
      </c>
      <c r="G16" s="7">
        <f>'2021'!G15</f>
        <v>0</v>
      </c>
      <c r="H16" s="7">
        <f>'2021'!H15</f>
        <v>6.4843364000000001</v>
      </c>
      <c r="I16" s="7">
        <f>'2021'!I15</f>
        <v>6.4843364000000001</v>
      </c>
      <c r="J16" s="7">
        <f>'2021'!J15</f>
        <v>0</v>
      </c>
      <c r="K16" s="7">
        <f>'2021'!K15</f>
        <v>62.205855999999983</v>
      </c>
      <c r="L16" s="7">
        <f>'2021'!L15</f>
        <v>62.205855999999983</v>
      </c>
      <c r="M16" s="7">
        <f>'2021'!M15</f>
        <v>1284.723</v>
      </c>
      <c r="N16" s="7">
        <f>'2021'!N15</f>
        <v>1350.2260000000001</v>
      </c>
      <c r="O16" s="7">
        <f>'2021'!O15</f>
        <v>2634.9490000000001</v>
      </c>
      <c r="P16" s="7">
        <f>'2021'!P15</f>
        <v>0</v>
      </c>
      <c r="Q16" s="7">
        <f>'2021'!Q15</f>
        <v>109.348</v>
      </c>
      <c r="R16" s="7">
        <f>'2021'!R15</f>
        <v>109.348</v>
      </c>
      <c r="S16" s="7">
        <f>'2021'!S15</f>
        <v>0</v>
      </c>
      <c r="T16" s="7">
        <f>'2021'!T15</f>
        <v>237.065</v>
      </c>
      <c r="U16" s="7">
        <f>'2021'!U15</f>
        <v>237.065</v>
      </c>
      <c r="V16" s="7">
        <f>'2021'!V15</f>
        <v>31</v>
      </c>
      <c r="W16" s="7">
        <f>'2021'!W15</f>
        <v>12.994520547945205</v>
      </c>
      <c r="X16" s="7">
        <f>'2021'!X15</f>
        <v>610.55963774794509</v>
      </c>
      <c r="Y16" s="7">
        <f>'2021'!Y15</f>
        <v>657.57272985453687</v>
      </c>
      <c r="Z16" s="7">
        <f>'2021'!Z15</f>
        <v>68.690192399999987</v>
      </c>
      <c r="AA16" s="7">
        <f>'2021'!AA15</f>
        <v>73.480043311999992</v>
      </c>
      <c r="AB16" s="7">
        <f>'2021'!AB15</f>
        <v>0</v>
      </c>
      <c r="AC16" s="7">
        <f>'2021'!AC15</f>
        <v>2029.6759999999997</v>
      </c>
      <c r="AD16" s="7">
        <f>'2021'!AD15</f>
        <v>1187.6087399999999</v>
      </c>
      <c r="AE16" s="7">
        <f>'2021'!AE15</f>
        <v>842.06726000000003</v>
      </c>
      <c r="AF16" s="7">
        <f>'2021'!AF15</f>
        <v>475.3264087199999</v>
      </c>
      <c r="AG16" s="7">
        <f>'2021'!AG15</f>
        <v>511.92654219143992</v>
      </c>
      <c r="AH16" s="7">
        <f>'2021'!AH15</f>
        <v>311.62853337599989</v>
      </c>
      <c r="AI16" s="7">
        <f>'2021'!AI15</f>
        <v>163.69787534400001</v>
      </c>
      <c r="AJ16" s="7">
        <f>'2021'!AJ15</f>
        <v>452.43760000000003</v>
      </c>
      <c r="AK16" s="7">
        <f>'2021'!AK15</f>
        <v>50.966720000000009</v>
      </c>
      <c r="AL16" s="7">
        <f>'2021'!AL15</f>
        <v>401.47087999999997</v>
      </c>
      <c r="AM16" s="7">
        <f>'2021'!AM15</f>
        <v>91.419606399999992</v>
      </c>
      <c r="AN16" s="7">
        <f>'2021'!AN15</f>
        <v>98.458916092799996</v>
      </c>
      <c r="AO16" s="7">
        <f>'2021'!AO15</f>
        <v>13.373667327999998</v>
      </c>
      <c r="AP16" s="7">
        <f>'2021'!AP15</f>
        <v>78.045939071999996</v>
      </c>
      <c r="AQ16" s="7">
        <f>'2021'!AQ15</f>
        <v>1628</v>
      </c>
    </row>
    <row r="18" spans="3:22" x14ac:dyDescent="0.25">
      <c r="C18" s="40"/>
      <c r="L18" s="113" t="s">
        <v>80</v>
      </c>
      <c r="M18" s="113"/>
      <c r="N18" s="113" t="s">
        <v>83</v>
      </c>
      <c r="P18" s="112" t="s">
        <v>73</v>
      </c>
      <c r="Q18" s="113"/>
      <c r="R18" s="113"/>
    </row>
    <row r="19" spans="3:22" x14ac:dyDescent="0.25">
      <c r="L19" s="108" t="s">
        <v>81</v>
      </c>
      <c r="M19" s="119">
        <f>B2</f>
        <v>1804.7802152999998</v>
      </c>
      <c r="N19" s="119">
        <f>Y2</f>
        <v>2108.5292918780997</v>
      </c>
      <c r="P19" s="109" t="s">
        <v>67</v>
      </c>
      <c r="Q19" s="110">
        <f>O2/1000</f>
        <v>12.846316</v>
      </c>
      <c r="R19" s="108" t="s">
        <v>71</v>
      </c>
    </row>
    <row r="20" spans="3:22" x14ac:dyDescent="0.25">
      <c r="L20" s="108" t="s">
        <v>82</v>
      </c>
      <c r="M20" s="119">
        <f>C2</f>
        <v>3069.3375062999994</v>
      </c>
      <c r="N20" s="119">
        <f>AA2</f>
        <v>3223.0913600303998</v>
      </c>
      <c r="P20" s="109" t="s">
        <v>68</v>
      </c>
      <c r="Q20" s="110">
        <f>R2/1000</f>
        <v>17.327772000000003</v>
      </c>
      <c r="R20" s="108" t="s">
        <v>71</v>
      </c>
    </row>
    <row r="21" spans="3:22" x14ac:dyDescent="0.25">
      <c r="P21" s="115" t="s">
        <v>77</v>
      </c>
      <c r="Q21" s="116">
        <f>Q20-Q19</f>
        <v>4.4814560000000032</v>
      </c>
      <c r="R21" s="117" t="s">
        <v>71</v>
      </c>
    </row>
    <row r="22" spans="3:22" x14ac:dyDescent="0.25">
      <c r="L22" s="113" t="s">
        <v>82</v>
      </c>
      <c r="M22" s="113"/>
    </row>
    <row r="23" spans="3:22" x14ac:dyDescent="0.25">
      <c r="L23" s="108" t="s">
        <v>53</v>
      </c>
      <c r="M23" s="119">
        <f>I2</f>
        <v>1072.5342111000002</v>
      </c>
      <c r="P23" s="112" t="s">
        <v>72</v>
      </c>
      <c r="Q23" s="113"/>
      <c r="R23" s="113"/>
      <c r="S23" s="113"/>
    </row>
    <row r="24" spans="3:22" x14ac:dyDescent="0.25">
      <c r="L24" s="108" t="s">
        <v>84</v>
      </c>
      <c r="M24" s="119">
        <f>L2</f>
        <v>1996.8032952000001</v>
      </c>
      <c r="P24" s="109" t="s">
        <v>68</v>
      </c>
      <c r="Q24" s="110">
        <f>Q2/1000</f>
        <v>17.307996000000003</v>
      </c>
      <c r="R24" s="108" t="s">
        <v>71</v>
      </c>
      <c r="S24" s="111">
        <f>Q24/$Q$26</f>
        <v>0.69438274001935907</v>
      </c>
    </row>
    <row r="25" spans="3:22" x14ac:dyDescent="0.25">
      <c r="L25" s="117" t="s">
        <v>70</v>
      </c>
      <c r="M25" s="120">
        <f>SUM(M23:M24)</f>
        <v>3069.3375063000003</v>
      </c>
      <c r="P25" s="109" t="s">
        <v>69</v>
      </c>
      <c r="Q25" s="110">
        <f>U2/1000</f>
        <v>7.6177329999999994</v>
      </c>
      <c r="R25" s="108" t="s">
        <v>71</v>
      </c>
      <c r="S25" s="111">
        <f>Q25/$Q$26</f>
        <v>0.30561725998064082</v>
      </c>
    </row>
    <row r="26" spans="3:22" x14ac:dyDescent="0.25">
      <c r="P26" s="115" t="s">
        <v>70</v>
      </c>
      <c r="Q26" s="116">
        <f>(Q24+Q25)</f>
        <v>24.925729000000004</v>
      </c>
      <c r="R26" s="117" t="s">
        <v>71</v>
      </c>
      <c r="S26" s="118"/>
    </row>
    <row r="27" spans="3:22" x14ac:dyDescent="0.25">
      <c r="P27" s="106"/>
      <c r="S27" s="107"/>
    </row>
    <row r="28" spans="3:22" x14ac:dyDescent="0.25">
      <c r="P28" s="112" t="s">
        <v>74</v>
      </c>
      <c r="Q28" s="113"/>
      <c r="R28" s="113"/>
      <c r="S28" s="114"/>
    </row>
    <row r="29" spans="3:22" x14ac:dyDescent="0.25">
      <c r="P29" s="109" t="s">
        <v>67</v>
      </c>
      <c r="Q29" s="110">
        <f>O2/1000</f>
        <v>12.846316</v>
      </c>
      <c r="R29" s="108" t="s">
        <v>71</v>
      </c>
      <c r="S29" s="111">
        <f>Q29/$Q$31</f>
        <v>0.62869462793019015</v>
      </c>
    </row>
    <row r="30" spans="3:22" x14ac:dyDescent="0.25">
      <c r="P30" s="109" t="s">
        <v>69</v>
      </c>
      <c r="Q30" s="110">
        <f>T2/1000</f>
        <v>7.5869999999999997</v>
      </c>
      <c r="R30" s="108" t="s">
        <v>71</v>
      </c>
      <c r="S30" s="111">
        <f>Q30/$Q$31</f>
        <v>0.37130537206980996</v>
      </c>
    </row>
    <row r="31" spans="3:22" x14ac:dyDescent="0.25">
      <c r="P31" s="115" t="s">
        <v>70</v>
      </c>
      <c r="Q31" s="116">
        <f>Q29+Q30</f>
        <v>20.433315999999998</v>
      </c>
      <c r="R31" s="117" t="s">
        <v>71</v>
      </c>
      <c r="S31" s="118"/>
      <c r="U31">
        <f>1000*Q31/365/3</f>
        <v>18.660562557077625</v>
      </c>
      <c r="V31" t="s">
        <v>78</v>
      </c>
    </row>
    <row r="32" spans="3:22" x14ac:dyDescent="0.25">
      <c r="P32" s="106"/>
      <c r="S32" s="107"/>
      <c r="U32">
        <f>U31/24</f>
        <v>0.77752343987823436</v>
      </c>
      <c r="V32" t="s">
        <v>79</v>
      </c>
    </row>
    <row r="33" spans="16:19" x14ac:dyDescent="0.25">
      <c r="P33" s="112" t="s">
        <v>75</v>
      </c>
      <c r="Q33" s="113"/>
      <c r="R33" s="113"/>
      <c r="S33" s="114"/>
    </row>
    <row r="34" spans="16:19" x14ac:dyDescent="0.25">
      <c r="P34" s="109" t="s">
        <v>42</v>
      </c>
      <c r="Q34" s="110">
        <f>AC2/1000</f>
        <v>8.4452797499999992</v>
      </c>
      <c r="R34" s="108" t="s">
        <v>71</v>
      </c>
      <c r="S34" s="111">
        <f>Q34/$Q$37</f>
        <v>0.41330931063758813</v>
      </c>
    </row>
    <row r="35" spans="16:19" x14ac:dyDescent="0.25">
      <c r="P35" s="109" t="s">
        <v>43</v>
      </c>
      <c r="Q35" s="110">
        <f>AJ2/1000</f>
        <v>3.31944149</v>
      </c>
      <c r="R35" s="108" t="s">
        <v>71</v>
      </c>
      <c r="S35" s="111">
        <f>Q35/$Q$37</f>
        <v>0.16245241301020355</v>
      </c>
    </row>
    <row r="36" spans="16:19" x14ac:dyDescent="0.25">
      <c r="P36" s="109" t="s">
        <v>76</v>
      </c>
      <c r="Q36" s="110">
        <f>Q37-Q34-Q35</f>
        <v>8.6685947599999977</v>
      </c>
      <c r="R36" s="108" t="s">
        <v>71</v>
      </c>
      <c r="S36" s="111">
        <f>Q36/$Q$37</f>
        <v>0.42423827635220823</v>
      </c>
    </row>
    <row r="37" spans="16:19" x14ac:dyDescent="0.25">
      <c r="P37" s="115" t="s">
        <v>38</v>
      </c>
      <c r="Q37" s="116">
        <f>Q31</f>
        <v>20.433315999999998</v>
      </c>
      <c r="R37" s="117" t="s">
        <v>71</v>
      </c>
      <c r="S37" s="118"/>
    </row>
  </sheetData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2021</vt:lpstr>
      <vt:lpstr>2021-BKW</vt:lpstr>
      <vt:lpstr>2022</vt:lpstr>
      <vt:lpstr>Statistiques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Boegli Alexis</dc:creator>
  <cp:lastModifiedBy>Alexis BOEGLI</cp:lastModifiedBy>
  <dcterms:created xsi:type="dcterms:W3CDTF">2021-04-05T19:40:11Z</dcterms:created>
  <dcterms:modified xsi:type="dcterms:W3CDTF">2022-03-19T12:37:08Z</dcterms:modified>
</cp:coreProperties>
</file>