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376" activeTab="2"/>
  </bookViews>
  <sheets>
    <sheet name="Отчет о результатах 1" sheetId="2" r:id="rId1"/>
    <sheet name="Отчет об устойчивости 1" sheetId="3" r:id="rId2"/>
    <sheet name="Поиск реш. и устойчивость" sheetId="1" r:id="rId3"/>
    <sheet name="Симплекс" sheetId="4" r:id="rId4"/>
  </sheets>
  <definedNames>
    <definedName name="solver_adj" localSheetId="2" hidden="1">'Поиск реш. и устойчивость'!$B$3:$C$3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'Поиск реш. и устойчивость'!$D$4</definedName>
    <definedName name="solver_lhs2" localSheetId="2" hidden="1">'Поиск реш. и устойчивость'!$D$5:$D$6</definedName>
    <definedName name="solver_lhs3" localSheetId="2" hidden="1">'Поиск реш. и устойчивость'!$D$7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'Поиск реш. и устойчивость'!$D$3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3</definedName>
    <definedName name="solver_rel3" localSheetId="2" hidden="1">1</definedName>
    <definedName name="solver_rhs1" localSheetId="2" hidden="1">'Поиск реш. и устойчивость'!$F$4</definedName>
    <definedName name="solver_rhs2" localSheetId="2" hidden="1">'Поиск реш. и устойчивость'!$F$5:$F$6</definedName>
    <definedName name="solver_rhs3" localSheetId="2" hidden="1">'Поиск реш. и устойчивость'!$F$7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1" i="1" l="1"/>
  <c r="I90" i="1"/>
  <c r="G90" i="1"/>
  <c r="I89" i="1"/>
  <c r="G89" i="1"/>
  <c r="I88" i="1"/>
  <c r="G88" i="1"/>
  <c r="E89" i="1"/>
  <c r="E90" i="1"/>
  <c r="E91" i="1"/>
  <c r="E88" i="1"/>
  <c r="A87" i="1"/>
  <c r="G77" i="1"/>
  <c r="G76" i="1"/>
  <c r="G75" i="1"/>
  <c r="I74" i="1"/>
  <c r="E75" i="1"/>
  <c r="E76" i="1"/>
  <c r="E77" i="1"/>
  <c r="E74" i="1"/>
  <c r="A73" i="1"/>
  <c r="I64" i="1"/>
  <c r="G64" i="1"/>
  <c r="G63" i="1"/>
  <c r="I62" i="1"/>
  <c r="G61" i="1"/>
  <c r="E62" i="1"/>
  <c r="E63" i="1"/>
  <c r="E64" i="1"/>
  <c r="E61" i="1"/>
  <c r="A60" i="1"/>
  <c r="I49" i="1"/>
  <c r="I50" i="1"/>
  <c r="I51" i="1"/>
  <c r="I48" i="1"/>
  <c r="G49" i="1"/>
  <c r="G51" i="1"/>
  <c r="G48" i="1"/>
  <c r="E49" i="1"/>
  <c r="E50" i="1"/>
  <c r="E51" i="1"/>
  <c r="E48" i="1"/>
  <c r="B39" i="1" a="1"/>
  <c r="B39" i="1" s="1"/>
  <c r="B31" i="1" a="1"/>
  <c r="B31" i="1" s="1"/>
  <c r="B24" i="1" a="1"/>
  <c r="B24" i="1" s="1"/>
  <c r="K16" i="1"/>
  <c r="A49" i="1" s="1"/>
  <c r="A62" i="1" s="1"/>
  <c r="K15" i="1"/>
  <c r="A48" i="1" s="1"/>
  <c r="A61" i="1" s="1"/>
  <c r="I55" i="1" l="1" a="1"/>
  <c r="I55" i="1" s="1"/>
  <c r="I56" i="1" s="1"/>
  <c r="I61" i="1"/>
  <c r="A74" i="1"/>
  <c r="A75" i="1"/>
  <c r="G62" i="1"/>
  <c r="G68" i="1" a="1"/>
  <c r="G68" i="1" s="1"/>
  <c r="G69" i="1" s="1"/>
  <c r="I95" i="1" a="1"/>
  <c r="I95" i="1" s="1"/>
  <c r="I96" i="1" s="1"/>
  <c r="B42" i="1"/>
  <c r="B41" i="1"/>
  <c r="B40" i="1"/>
  <c r="D33" i="1"/>
  <c r="E33" i="1"/>
  <c r="C33" i="1"/>
  <c r="B33" i="1"/>
  <c r="E32" i="1"/>
  <c r="D32" i="1"/>
  <c r="C32" i="1"/>
  <c r="B32" i="1"/>
  <c r="E34" i="1"/>
  <c r="E31" i="1"/>
  <c r="D34" i="1"/>
  <c r="D31" i="1"/>
  <c r="C34" i="1"/>
  <c r="C31" i="1"/>
  <c r="B34" i="1"/>
  <c r="B25" i="1"/>
  <c r="E24" i="1"/>
  <c r="E26" i="1"/>
  <c r="D26" i="1"/>
  <c r="C26" i="1"/>
  <c r="B26" i="1"/>
  <c r="E25" i="1"/>
  <c r="D25" i="1"/>
  <c r="C25" i="1"/>
  <c r="E27" i="1"/>
  <c r="D27" i="1"/>
  <c r="D24" i="1"/>
  <c r="C27" i="1"/>
  <c r="C24" i="1"/>
  <c r="B27" i="1"/>
  <c r="D2" i="1"/>
  <c r="I75" i="1" l="1"/>
  <c r="A89" i="1"/>
  <c r="A88" i="1"/>
  <c r="G74" i="1"/>
  <c r="G81" i="1" s="1" a="1"/>
  <c r="G81" i="1" s="1"/>
  <c r="G82" i="1" s="1"/>
  <c r="D52" i="4"/>
  <c r="D50" i="4"/>
  <c r="D51" i="4"/>
  <c r="D49" i="4"/>
  <c r="C50" i="4"/>
  <c r="C51" i="4"/>
  <c r="C52" i="4"/>
  <c r="C49" i="4"/>
  <c r="B50" i="4"/>
  <c r="B51" i="4"/>
  <c r="B52" i="4"/>
  <c r="B49" i="4"/>
  <c r="D48" i="4"/>
  <c r="C48" i="4"/>
  <c r="B48" i="4"/>
  <c r="E41" i="4"/>
  <c r="F41" i="4"/>
  <c r="B41" i="4"/>
  <c r="E40" i="4"/>
  <c r="F40" i="4"/>
  <c r="B40" i="4"/>
  <c r="E39" i="4"/>
  <c r="F39" i="4"/>
  <c r="B39" i="4"/>
  <c r="E38" i="4"/>
  <c r="F38" i="4"/>
  <c r="B38" i="4"/>
  <c r="E37" i="4"/>
  <c r="F37" i="4"/>
  <c r="B37" i="4"/>
  <c r="H28" i="4"/>
  <c r="H29" i="4"/>
  <c r="H30" i="4"/>
  <c r="H27" i="4"/>
  <c r="D29" i="4"/>
  <c r="E29" i="4"/>
  <c r="F29" i="4"/>
  <c r="B29" i="4"/>
  <c r="D30" i="4"/>
  <c r="E30" i="4"/>
  <c r="F30" i="4"/>
  <c r="B30" i="4"/>
  <c r="D28" i="4"/>
  <c r="E28" i="4"/>
  <c r="F28" i="4"/>
  <c r="B28" i="4"/>
  <c r="F27" i="4"/>
  <c r="D27" i="4"/>
  <c r="E27" i="4"/>
  <c r="B27" i="4"/>
  <c r="D26" i="4"/>
  <c r="E26" i="4"/>
  <c r="F26" i="4"/>
  <c r="B26" i="4"/>
  <c r="H18" i="4"/>
  <c r="H19" i="4"/>
  <c r="H20" i="4"/>
  <c r="H17" i="4"/>
  <c r="D7" i="4" l="1"/>
  <c r="D6" i="4"/>
  <c r="D5" i="4"/>
  <c r="D4" i="4"/>
  <c r="D3" i="4"/>
  <c r="D5" i="1"/>
  <c r="I5" i="1" s="1"/>
  <c r="D6" i="1"/>
  <c r="I6" i="1" s="1"/>
  <c r="D7" i="1"/>
  <c r="I7" i="1" s="1"/>
  <c r="K18" i="1" s="1"/>
  <c r="A51" i="1" s="1"/>
  <c r="A64" i="1" s="1"/>
  <c r="A77" i="1" s="1"/>
  <c r="D4" i="1"/>
  <c r="I4" i="1" s="1"/>
  <c r="K17" i="1" s="1"/>
  <c r="A50" i="1" s="1"/>
  <c r="D3" i="1"/>
  <c r="A63" i="1" l="1"/>
  <c r="G50" i="1"/>
  <c r="G55" i="1" s="1" a="1"/>
  <c r="G55" i="1" s="1"/>
  <c r="G56" i="1" s="1"/>
  <c r="A91" i="1"/>
  <c r="G91" i="1" s="1"/>
  <c r="G95" i="1" s="1" a="1"/>
  <c r="G95" i="1" s="1"/>
  <c r="G96" i="1" s="1"/>
  <c r="I77" i="1"/>
  <c r="A76" i="1" l="1"/>
  <c r="I63" i="1"/>
  <c r="I68" i="1" s="1" a="1"/>
  <c r="I68" i="1" s="1"/>
  <c r="I69" i="1" s="1"/>
  <c r="I76" i="1" l="1"/>
  <c r="I81" i="1" s="1" a="1"/>
  <c r="I81" i="1" s="1"/>
  <c r="I82" i="1" s="1"/>
  <c r="A90" i="1"/>
</calcChain>
</file>

<file path=xl/sharedStrings.xml><?xml version="1.0" encoding="utf-8"?>
<sst xmlns="http://schemas.openxmlformats.org/spreadsheetml/2006/main" count="228" uniqueCount="120">
  <si>
    <t>цф</t>
  </si>
  <si>
    <t>x1</t>
  </si>
  <si>
    <t>x2</t>
  </si>
  <si>
    <t>знач</t>
  </si>
  <si>
    <t>огр</t>
  </si>
  <si>
    <t>&lt;=</t>
  </si>
  <si>
    <t>&gt;=</t>
  </si>
  <si>
    <t>Microsoft Excel 16.0 Отчет о результатах</t>
  </si>
  <si>
    <t>Лист: [Книга1]Лист1</t>
  </si>
  <si>
    <t>Отчет создан: 02.03.2023 14:59:58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</si>
  <si>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</si>
  <si>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</si>
  <si>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</si>
  <si>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</si>
  <si>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</si>
  <si>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</si>
  <si>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</si>
  <si>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</si>
  <si>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</si>
  <si>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</si>
  <si>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</si>
  <si>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</si>
  <si>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</si>
  <si>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</si>
  <si>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</si>
  <si>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</si>
  <si>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</si>
  <si>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</si>
  <si>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</si>
  <si>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</si>
  <si>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$D$3</t>
  </si>
  <si>
    <t>$B$3</t>
  </si>
  <si>
    <t>знач x1</t>
  </si>
  <si>
    <t>Продолжить</t>
  </si>
  <si>
    <t>$C$3</t>
  </si>
  <si>
    <t>знач x2</t>
  </si>
  <si>
    <t>$D$4</t>
  </si>
  <si>
    <t>$D$4&lt;=$F$4</t>
  </si>
  <si>
    <t>Без привязки</t>
  </si>
  <si>
    <t>$D$5</t>
  </si>
  <si>
    <t>$D$5&gt;=$F$5</t>
  </si>
  <si>
    <t>Привязка</t>
  </si>
  <si>
    <t>$D$6</t>
  </si>
  <si>
    <t>$D$6&gt;=$F$6</t>
  </si>
  <si>
    <t>$D$7</t>
  </si>
  <si>
    <t>$D$7&lt;=$F$7</t>
  </si>
  <si>
    <t>Microsoft Excel 16.0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</si>
  <si>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</si>
  <si>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</si>
  <si>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</si>
  <si>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</si>
  <si>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</si>
  <si>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</si>
  <si>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</si>
  <si>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</si>
  <si>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</si>
  <si>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</si>
  <si>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</si>
  <si>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</si>
  <si>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</si>
  <si>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L</t>
  </si>
  <si>
    <t>x3</t>
  </si>
  <si>
    <t>x4</t>
  </si>
  <si>
    <t>x5</t>
  </si>
  <si>
    <t>x6</t>
  </si>
  <si>
    <t>b</t>
  </si>
  <si>
    <t>1 фаза</t>
  </si>
  <si>
    <t>4x1 + 5x1 - &gt; min</t>
  </si>
  <si>
    <t>0,1x1 + 0,1x2 &lt;= 2</t>
  </si>
  <si>
    <t>0,1x1+0,3x2 &gt;= 3</t>
  </si>
  <si>
    <t>0,8x1+0,6x2&gt;=7,2</t>
  </si>
  <si>
    <t>0,8x1+0,6x2&lt;= 12,8</t>
  </si>
  <si>
    <t>0,1x1 + 0,1x2 + x3 = 2</t>
  </si>
  <si>
    <t>0,1x1 + 0,3x2 -x4 = 3</t>
  </si>
  <si>
    <t>0,8x1+0,6x2-x5 = 7,2</t>
  </si>
  <si>
    <t>0,8x1+0,6x2 +x6 = 12,8</t>
  </si>
  <si>
    <t>предпочт</t>
  </si>
  <si>
    <t>0,1x1+0,1x2+x3 = 2</t>
  </si>
  <si>
    <t>0,1x1+0,3x2-x4+x7=3</t>
  </si>
  <si>
    <t>0,8x1+0,6x2+x6 = 12,8</t>
  </si>
  <si>
    <t>x7</t>
  </si>
  <si>
    <t>0,8x1+0,6x2-x5+x8=7,2</t>
  </si>
  <si>
    <t>x8</t>
  </si>
  <si>
    <t>2-0,1x1-0,1x2</t>
  </si>
  <si>
    <t>3-0,1x1-0,3x2+x4</t>
  </si>
  <si>
    <t>7,2-0,8x1-0,6x2+x5</t>
  </si>
  <si>
    <t>12,8-0,8x1-0,6x2</t>
  </si>
  <si>
    <t>W</t>
  </si>
  <si>
    <t xml:space="preserve">W(x) = x7+x8 </t>
  </si>
  <si>
    <t>w(x) = 10,2 -0,9x1 -0,9x2+x4+x5</t>
  </si>
  <si>
    <t>4x1+5x2</t>
  </si>
  <si>
    <t>4*(2-3,3333x4+1,66667x5)</t>
  </si>
  <si>
    <t>+</t>
  </si>
  <si>
    <t>5(9,33333+4,4444x4-0,55556x5)</t>
  </si>
  <si>
    <t>анализ на чувтсвительность</t>
  </si>
  <si>
    <t>с</t>
  </si>
  <si>
    <t xml:space="preserve">Аб </t>
  </si>
  <si>
    <t>Сб</t>
  </si>
  <si>
    <t>Хб</t>
  </si>
  <si>
    <t>Аб^(-1)</t>
  </si>
  <si>
    <t>Аб^(-1)^T</t>
  </si>
  <si>
    <t>у*</t>
  </si>
  <si>
    <t>Анализ на устойчивость</t>
  </si>
  <si>
    <t>хб</t>
  </si>
  <si>
    <t>огр1</t>
  </si>
  <si>
    <t>шаг уменьшения</t>
  </si>
  <si>
    <t>шаг увеличения</t>
  </si>
  <si>
    <t>доп ум</t>
  </si>
  <si>
    <t>доп ув</t>
  </si>
  <si>
    <t>b1</t>
  </si>
  <si>
    <t>min</t>
  </si>
  <si>
    <t>отр[</t>
  </si>
  <si>
    <t>;</t>
  </si>
  <si>
    <t>]</t>
  </si>
  <si>
    <t>b2</t>
  </si>
  <si>
    <t>огр2</t>
  </si>
  <si>
    <t>огр3</t>
  </si>
  <si>
    <t>огр4</t>
  </si>
  <si>
    <t>b4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</si>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</sst>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3" fillId="0" borderId="0" xfId="0" applyFont="1"/>
    <xf numFmtId="0" fontId="0" fillId="3" borderId="6" xfId="0" applyFill="1" applyBorder="1"/>
    <xf numFmtId="0" fontId="0" fillId="3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7.21875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12" bestFit="1" customWidth="1"/>
  </cols>
  <sheetData>
    <row r="1" spans="1:5" x14ac:dyDescent="0.3">
      <c r="A1" s="1" t="s">
        <v>7</v>
      </c>
    </row>
    <row r="2" spans="1:5" x14ac:dyDescent="0.3">
      <c r="A2" s="1" t="s">
        <v>8</v>
      </c>
    </row>
    <row r="3" spans="1:5" x14ac:dyDescent="0.3">
      <c r="A3" s="1" t="s">
        <v>9</v>
      </c>
    </row>
    <row r="4" spans="1:5" x14ac:dyDescent="0.3">
      <c r="A4" s="1" t="s">
        <v>10</v>
      </c>
    </row>
    <row r="5" spans="1:5" x14ac:dyDescent="0.3">
      <c r="A5" s="1" t="s">
        <v>11</v>
      </c>
    </row>
    <row r="6" spans="1:5" x14ac:dyDescent="0.3">
      <c r="A6" s="1"/>
      <c r="B6" t="s">
        <v>12</v>
      </c>
    </row>
    <row r="7" spans="1:5" x14ac:dyDescent="0.3">
      <c r="A7" s="1"/>
      <c r="B7" t="s">
        <v>13</v>
      </c>
    </row>
    <row r="8" spans="1:5" x14ac:dyDescent="0.3">
      <c r="A8" s="1"/>
      <c r="B8" t="s">
        <v>14</v>
      </c>
    </row>
    <row r="9" spans="1:5" x14ac:dyDescent="0.3">
      <c r="A9" s="1" t="s">
        <v>15</v>
      </c>
    </row>
    <row r="10" spans="1:5" x14ac:dyDescent="0.3">
      <c r="B10" t="s">
        <v>16</v>
      </c>
    </row>
    <row r="11" spans="1:5" x14ac:dyDescent="0.3">
      <c r="B11" t="s">
        <v>17</v>
      </c>
    </row>
    <row r="14" spans="1:5" ht="15" thickBot="1" x14ac:dyDescent="0.35">
      <c r="A14" t="s">
        <v>18</v>
      </c>
    </row>
    <row r="15" spans="1:5" ht="15" thickBot="1" x14ac:dyDescent="0.35">
      <c r="B15" s="3" t="s">
        <v>19</v>
      </c>
      <c r="C15" s="3" t="s">
        <v>20</v>
      </c>
      <c r="D15" s="3" t="s">
        <v>21</v>
      </c>
      <c r="E15" s="3" t="s">
        <v>22</v>
      </c>
    </row>
    <row r="16" spans="1:5" ht="15" thickBot="1" x14ac:dyDescent="0.35">
      <c r="B16" s="2" t="s">
        <v>30</v>
      </c>
      <c r="C16" s="2" t="s">
        <v>3</v>
      </c>
      <c r="D16" s="5">
        <v>0</v>
      </c>
      <c r="E16" s="5">
        <v>54.666666666666671</v>
      </c>
    </row>
    <row r="19" spans="1:7" ht="15" thickBot="1" x14ac:dyDescent="0.35">
      <c r="A19" t="s">
        <v>23</v>
      </c>
    </row>
    <row r="20" spans="1:7" ht="15" thickBot="1" x14ac:dyDescent="0.35"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24</v>
      </c>
    </row>
    <row r="21" spans="1:7" x14ac:dyDescent="0.3">
      <c r="B21" s="4" t="s">
        <v>31</v>
      </c>
      <c r="C21" s="4" t="s">
        <v>32</v>
      </c>
      <c r="D21" s="6">
        <v>0</v>
      </c>
      <c r="E21" s="6">
        <v>2.0000000000000031</v>
      </c>
      <c r="F21" s="4" t="s">
        <v>33</v>
      </c>
    </row>
    <row r="22" spans="1:7" ht="15" thickBot="1" x14ac:dyDescent="0.35">
      <c r="B22" s="2" t="s">
        <v>34</v>
      </c>
      <c r="C22" s="2" t="s">
        <v>35</v>
      </c>
      <c r="D22" s="5">
        <v>0</v>
      </c>
      <c r="E22" s="5">
        <v>9.3333333333333321</v>
      </c>
      <c r="F22" s="2" t="s">
        <v>33</v>
      </c>
    </row>
    <row r="25" spans="1:7" ht="15" thickBot="1" x14ac:dyDescent="0.35">
      <c r="A25" t="s">
        <v>25</v>
      </c>
    </row>
    <row r="26" spans="1:7" ht="15" thickBot="1" x14ac:dyDescent="0.35">
      <c r="B26" s="3" t="s">
        <v>19</v>
      </c>
      <c r="C26" s="3" t="s">
        <v>20</v>
      </c>
      <c r="D26" s="3" t="s">
        <v>26</v>
      </c>
      <c r="E26" s="3" t="s">
        <v>27</v>
      </c>
      <c r="F26" s="3" t="s">
        <v>28</v>
      </c>
      <c r="G26" s="3" t="s">
        <v>29</v>
      </c>
    </row>
    <row r="27" spans="1:7" x14ac:dyDescent="0.3">
      <c r="B27" s="4" t="s">
        <v>36</v>
      </c>
      <c r="C27" s="4" t="s">
        <v>4</v>
      </c>
      <c r="D27" s="6">
        <v>1.1333333333333335</v>
      </c>
      <c r="E27" s="4" t="s">
        <v>37</v>
      </c>
      <c r="F27" s="4" t="s">
        <v>38</v>
      </c>
      <c r="G27" s="4">
        <v>0.86666666666666647</v>
      </c>
    </row>
    <row r="28" spans="1:7" x14ac:dyDescent="0.3">
      <c r="B28" s="4" t="s">
        <v>39</v>
      </c>
      <c r="C28" s="4"/>
      <c r="D28" s="6">
        <v>2.9999999999999996</v>
      </c>
      <c r="E28" s="4" t="s">
        <v>40</v>
      </c>
      <c r="F28" s="4" t="s">
        <v>41</v>
      </c>
      <c r="G28" s="6">
        <v>0</v>
      </c>
    </row>
    <row r="29" spans="1:7" x14ac:dyDescent="0.3">
      <c r="B29" s="4" t="s">
        <v>42</v>
      </c>
      <c r="C29" s="4"/>
      <c r="D29" s="6">
        <v>7.2000000000000011</v>
      </c>
      <c r="E29" s="4" t="s">
        <v>43</v>
      </c>
      <c r="F29" s="4" t="s">
        <v>41</v>
      </c>
      <c r="G29" s="6">
        <v>0</v>
      </c>
    </row>
    <row r="30" spans="1:7" ht="15" thickBot="1" x14ac:dyDescent="0.35">
      <c r="B30" s="2" t="s">
        <v>44</v>
      </c>
      <c r="C30" s="2"/>
      <c r="D30" s="5">
        <v>7.2000000000000011</v>
      </c>
      <c r="E30" s="2" t="s">
        <v>45</v>
      </c>
      <c r="F30" s="2" t="s">
        <v>38</v>
      </c>
      <c r="G30" s="2">
        <v>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7.21875" bestFit="1" customWidth="1"/>
    <col min="4" max="4" width="14.6640625" bestFit="1" customWidth="1"/>
    <col min="5" max="5" width="12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1" t="s">
        <v>46</v>
      </c>
    </row>
    <row r="2" spans="1:8" x14ac:dyDescent="0.3">
      <c r="A2" s="1" t="s">
        <v>8</v>
      </c>
    </row>
    <row r="3" spans="1:8" x14ac:dyDescent="0.3">
      <c r="A3" s="1" t="s">
        <v>9</v>
      </c>
    </row>
    <row r="6" spans="1:8" ht="15" thickBot="1" x14ac:dyDescent="0.35">
      <c r="A6" t="s">
        <v>23</v>
      </c>
    </row>
    <row r="7" spans="1:8" x14ac:dyDescent="0.3">
      <c r="B7" s="7"/>
      <c r="C7" s="7"/>
      <c r="D7" s="7" t="s">
        <v>47</v>
      </c>
      <c r="E7" s="7" t="s">
        <v>49</v>
      </c>
      <c r="F7" s="7" t="s">
        <v>51</v>
      </c>
      <c r="G7" s="7" t="s">
        <v>53</v>
      </c>
      <c r="H7" s="7" t="s">
        <v>53</v>
      </c>
    </row>
    <row r="8" spans="1:8" ht="15" thickBot="1" x14ac:dyDescent="0.35">
      <c r="B8" s="8" t="s">
        <v>19</v>
      </c>
      <c r="C8" s="8" t="s">
        <v>20</v>
      </c>
      <c r="D8" s="8" t="s">
        <v>48</v>
      </c>
      <c r="E8" s="8" t="s">
        <v>50</v>
      </c>
      <c r="F8" s="8" t="s">
        <v>52</v>
      </c>
      <c r="G8" s="8" t="s">
        <v>54</v>
      </c>
      <c r="H8" s="8" t="s">
        <v>55</v>
      </c>
    </row>
    <row r="9" spans="1:8" x14ac:dyDescent="0.3">
      <c r="B9" s="4" t="s">
        <v>31</v>
      </c>
      <c r="C9" s="4" t="s">
        <v>32</v>
      </c>
      <c r="D9" s="4">
        <v>2.0000000000000031</v>
      </c>
      <c r="E9" s="4">
        <v>0</v>
      </c>
      <c r="F9" s="4">
        <v>4</v>
      </c>
      <c r="G9" s="4">
        <v>2.6666666666666679</v>
      </c>
      <c r="H9" s="4">
        <v>2.3333333333333335</v>
      </c>
    </row>
    <row r="10" spans="1:8" ht="15" thickBot="1" x14ac:dyDescent="0.35">
      <c r="B10" s="2" t="s">
        <v>34</v>
      </c>
      <c r="C10" s="2" t="s">
        <v>35</v>
      </c>
      <c r="D10" s="2">
        <v>9.3333333333333321</v>
      </c>
      <c r="E10" s="2">
        <v>0</v>
      </c>
      <c r="F10" s="2">
        <v>5</v>
      </c>
      <c r="G10" s="2">
        <v>7.0000000000000009</v>
      </c>
      <c r="H10" s="2">
        <v>2.0000000000000004</v>
      </c>
    </row>
    <row r="12" spans="1:8" ht="15" thickBot="1" x14ac:dyDescent="0.35">
      <c r="A12" t="s">
        <v>25</v>
      </c>
    </row>
    <row r="13" spans="1:8" x14ac:dyDescent="0.3">
      <c r="B13" s="7"/>
      <c r="C13" s="7"/>
      <c r="D13" s="7" t="s">
        <v>47</v>
      </c>
      <c r="E13" s="7" t="s">
        <v>56</v>
      </c>
      <c r="F13" s="7" t="s">
        <v>58</v>
      </c>
      <c r="G13" s="7" t="s">
        <v>53</v>
      </c>
      <c r="H13" s="7" t="s">
        <v>53</v>
      </c>
    </row>
    <row r="14" spans="1:8" ht="15" thickBot="1" x14ac:dyDescent="0.35">
      <c r="B14" s="8" t="s">
        <v>19</v>
      </c>
      <c r="C14" s="8" t="s">
        <v>20</v>
      </c>
      <c r="D14" s="8" t="s">
        <v>48</v>
      </c>
      <c r="E14" s="8" t="s">
        <v>57</v>
      </c>
      <c r="F14" s="8" t="s">
        <v>59</v>
      </c>
      <c r="G14" s="8" t="s">
        <v>54</v>
      </c>
      <c r="H14" s="8" t="s">
        <v>55</v>
      </c>
    </row>
    <row r="15" spans="1:8" x14ac:dyDescent="0.3">
      <c r="B15" s="4" t="s">
        <v>36</v>
      </c>
      <c r="C15" s="4" t="s">
        <v>4</v>
      </c>
      <c r="D15" s="4">
        <v>1.1333333333333335</v>
      </c>
      <c r="E15" s="4">
        <v>0</v>
      </c>
      <c r="F15" s="4">
        <v>2</v>
      </c>
      <c r="G15" s="4">
        <v>1E+30</v>
      </c>
      <c r="H15" s="4">
        <v>0.86666666666666647</v>
      </c>
    </row>
    <row r="16" spans="1:8" x14ac:dyDescent="0.3">
      <c r="B16" s="4" t="s">
        <v>39</v>
      </c>
      <c r="C16" s="4"/>
      <c r="D16" s="4">
        <v>2.9999999999999996</v>
      </c>
      <c r="E16" s="4">
        <v>8.8888888888888893</v>
      </c>
      <c r="F16" s="4">
        <v>3</v>
      </c>
      <c r="G16" s="4">
        <v>0.6000000000000012</v>
      </c>
      <c r="H16" s="4">
        <v>2.1</v>
      </c>
    </row>
    <row r="17" spans="2:8" x14ac:dyDescent="0.3">
      <c r="B17" s="4" t="s">
        <v>42</v>
      </c>
      <c r="C17" s="4"/>
      <c r="D17" s="4">
        <v>7.2000000000000011</v>
      </c>
      <c r="E17" s="4">
        <v>3.8888888888888888</v>
      </c>
      <c r="F17" s="4">
        <v>7.2</v>
      </c>
      <c r="G17" s="4">
        <v>5.6000000000000005</v>
      </c>
      <c r="H17" s="4">
        <v>1.200000000000002</v>
      </c>
    </row>
    <row r="18" spans="2:8" ht="15" thickBot="1" x14ac:dyDescent="0.35">
      <c r="B18" s="2" t="s">
        <v>44</v>
      </c>
      <c r="C18" s="2"/>
      <c r="D18" s="2">
        <v>7.2000000000000011</v>
      </c>
      <c r="E18" s="2">
        <v>0</v>
      </c>
      <c r="F18" s="2">
        <v>12.8</v>
      </c>
      <c r="G18" s="2">
        <v>1E+30</v>
      </c>
      <c r="H18" s="2">
        <v>5.6000000000000005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A31" workbookViewId="0">
      <selection activeCell="H17" sqref="H17"/>
    </sheetView>
  </sheetViews>
  <sheetFormatPr defaultRowHeight="14.4" x14ac:dyDescent="0.3"/>
  <sheetData>
    <row r="1" spans="1:11" x14ac:dyDescent="0.3">
      <c r="B1" t="s">
        <v>1</v>
      </c>
      <c r="C1" t="s">
        <v>2</v>
      </c>
    </row>
    <row r="2" spans="1:11" x14ac:dyDescent="0.3">
      <c r="A2" t="s">
        <v>0</v>
      </c>
      <c r="B2">
        <v>4</v>
      </c>
      <c r="C2">
        <v>5</v>
      </c>
      <c r="D2" t="str">
        <f>"-&gt;min"</f>
        <v>-&gt;min</v>
      </c>
    </row>
    <row r="3" spans="1:11" x14ac:dyDescent="0.3">
      <c r="A3" t="s">
        <v>3</v>
      </c>
      <c r="B3">
        <v>2.0000000000000031</v>
      </c>
      <c r="C3">
        <v>9.3333333333333321</v>
      </c>
      <c r="D3">
        <f>SUMPRODUCT($B$3:$C$3,B2:C2)</f>
        <v>54.666666666666671</v>
      </c>
    </row>
    <row r="4" spans="1:11" x14ac:dyDescent="0.3">
      <c r="A4" t="s">
        <v>4</v>
      </c>
      <c r="B4">
        <v>0.1</v>
      </c>
      <c r="C4">
        <v>0.1</v>
      </c>
      <c r="D4">
        <f>SUMPRODUCT($B$3:$C$3,B4:C4)</f>
        <v>1.1333333333333335</v>
      </c>
      <c r="E4" t="s">
        <v>5</v>
      </c>
      <c r="F4">
        <v>2</v>
      </c>
      <c r="H4" t="s">
        <v>62</v>
      </c>
      <c r="I4">
        <f>F4-D4</f>
        <v>0.86666666666666647</v>
      </c>
    </row>
    <row r="5" spans="1:11" x14ac:dyDescent="0.3">
      <c r="B5">
        <v>0.1</v>
      </c>
      <c r="C5">
        <v>0.3</v>
      </c>
      <c r="D5">
        <f t="shared" ref="D5:D7" si="0">SUMPRODUCT($B$3:$C$3,B5:C5)</f>
        <v>2.9999999999999996</v>
      </c>
      <c r="E5" t="s">
        <v>6</v>
      </c>
      <c r="F5">
        <v>3</v>
      </c>
      <c r="H5" t="s">
        <v>63</v>
      </c>
      <c r="I5">
        <f t="shared" ref="I5:I7" si="1">F5-D5</f>
        <v>0</v>
      </c>
    </row>
    <row r="6" spans="1:11" x14ac:dyDescent="0.3">
      <c r="B6">
        <v>0.8</v>
      </c>
      <c r="C6">
        <v>0.6</v>
      </c>
      <c r="D6">
        <f t="shared" si="0"/>
        <v>7.2000000000000011</v>
      </c>
      <c r="E6" t="s">
        <v>6</v>
      </c>
      <c r="F6">
        <v>7.2</v>
      </c>
      <c r="H6" t="s">
        <v>64</v>
      </c>
      <c r="I6">
        <f t="shared" si="1"/>
        <v>0</v>
      </c>
    </row>
    <row r="7" spans="1:11" x14ac:dyDescent="0.3">
      <c r="B7">
        <v>0.8</v>
      </c>
      <c r="C7">
        <v>0.6</v>
      </c>
      <c r="D7">
        <f t="shared" si="0"/>
        <v>7.2000000000000011</v>
      </c>
      <c r="E7" t="s">
        <v>5</v>
      </c>
      <c r="F7">
        <v>12.8</v>
      </c>
      <c r="H7" t="s">
        <v>80</v>
      </c>
      <c r="I7">
        <f t="shared" si="1"/>
        <v>5.6</v>
      </c>
    </row>
    <row r="13" spans="1:11" x14ac:dyDescent="0.3">
      <c r="A13" t="s">
        <v>94</v>
      </c>
    </row>
    <row r="14" spans="1:11" x14ac:dyDescent="0.3">
      <c r="A14" t="s">
        <v>95</v>
      </c>
      <c r="B14">
        <v>4</v>
      </c>
      <c r="C14">
        <v>5</v>
      </c>
      <c r="D14">
        <v>0</v>
      </c>
      <c r="E14">
        <v>0</v>
      </c>
    </row>
    <row r="15" spans="1:11" x14ac:dyDescent="0.3">
      <c r="A15" t="s">
        <v>96</v>
      </c>
      <c r="B15" s="9">
        <v>0.1</v>
      </c>
      <c r="C15" s="9">
        <v>0.1</v>
      </c>
      <c r="D15" s="9">
        <v>1</v>
      </c>
      <c r="E15" s="9">
        <v>0</v>
      </c>
      <c r="G15" s="9" t="s">
        <v>97</v>
      </c>
      <c r="H15" s="9">
        <v>4</v>
      </c>
      <c r="J15" s="9" t="s">
        <v>98</v>
      </c>
      <c r="K15" s="9">
        <f>B3</f>
        <v>2.0000000000000031</v>
      </c>
    </row>
    <row r="16" spans="1:11" x14ac:dyDescent="0.3">
      <c r="B16" s="9">
        <v>0.1</v>
      </c>
      <c r="C16" s="9">
        <v>0.3</v>
      </c>
      <c r="D16" s="9">
        <v>0</v>
      </c>
      <c r="E16" s="9">
        <v>0</v>
      </c>
      <c r="H16" s="9">
        <v>5</v>
      </c>
      <c r="K16" s="9">
        <f>C3</f>
        <v>9.3333333333333321</v>
      </c>
    </row>
    <row r="17" spans="1:11" x14ac:dyDescent="0.3">
      <c r="B17" s="9">
        <v>0.8</v>
      </c>
      <c r="C17" s="9">
        <v>0.6</v>
      </c>
      <c r="D17" s="9">
        <v>0</v>
      </c>
      <c r="E17" s="9">
        <v>0</v>
      </c>
      <c r="H17" s="9">
        <v>0</v>
      </c>
      <c r="K17" s="9">
        <f>I4</f>
        <v>0.86666666666666647</v>
      </c>
    </row>
    <row r="18" spans="1:11" x14ac:dyDescent="0.3">
      <c r="B18" s="9">
        <v>0.8</v>
      </c>
      <c r="C18" s="9">
        <v>0.6</v>
      </c>
      <c r="D18" s="9">
        <v>0</v>
      </c>
      <c r="E18" s="9">
        <v>1</v>
      </c>
      <c r="H18" s="9">
        <v>0</v>
      </c>
      <c r="K18" s="9">
        <f>I7</f>
        <v>5.6</v>
      </c>
    </row>
    <row r="24" spans="1:11" x14ac:dyDescent="0.3">
      <c r="A24" t="s">
        <v>99</v>
      </c>
      <c r="B24" s="9">
        <f t="array" ref="B24:E27">MINVERSE(B15:E18)</f>
        <v>0</v>
      </c>
      <c r="C24" s="9">
        <v>-3.333333333333333</v>
      </c>
      <c r="D24" s="9">
        <v>1.6666666666666665</v>
      </c>
      <c r="E24" s="9">
        <v>0</v>
      </c>
    </row>
    <row r="25" spans="1:11" x14ac:dyDescent="0.3">
      <c r="B25" s="9">
        <v>0</v>
      </c>
      <c r="C25" s="9">
        <v>4.4444444444444446</v>
      </c>
      <c r="D25" s="9">
        <v>-0.55555555555555558</v>
      </c>
      <c r="E25" s="9">
        <v>0</v>
      </c>
    </row>
    <row r="26" spans="1:11" x14ac:dyDescent="0.3">
      <c r="B26" s="9">
        <v>1</v>
      </c>
      <c r="C26" s="9">
        <v>-0.11111111111111116</v>
      </c>
      <c r="D26" s="9">
        <v>-0.1111111111111111</v>
      </c>
      <c r="E26" s="9">
        <v>0</v>
      </c>
    </row>
    <row r="27" spans="1:11" x14ac:dyDescent="0.3">
      <c r="B27" s="9">
        <v>0</v>
      </c>
      <c r="C27" s="9">
        <v>0</v>
      </c>
      <c r="D27" s="9">
        <v>-1</v>
      </c>
      <c r="E27" s="9">
        <v>1</v>
      </c>
    </row>
    <row r="31" spans="1:11" x14ac:dyDescent="0.3">
      <c r="A31" t="s">
        <v>100</v>
      </c>
      <c r="B31" s="9">
        <f t="array" ref="B31:E34">TRANSPOSE(B24:E27)</f>
        <v>0</v>
      </c>
      <c r="C31" s="9">
        <v>0</v>
      </c>
      <c r="D31" s="9">
        <v>1</v>
      </c>
      <c r="E31" s="9">
        <v>0</v>
      </c>
    </row>
    <row r="32" spans="1:11" x14ac:dyDescent="0.3">
      <c r="B32" s="9">
        <v>-3.333333333333333</v>
      </c>
      <c r="C32" s="9">
        <v>4.4444444444444446</v>
      </c>
      <c r="D32" s="9">
        <v>-0.11111111111111116</v>
      </c>
      <c r="E32" s="9">
        <v>0</v>
      </c>
    </row>
    <row r="33" spans="1:9" x14ac:dyDescent="0.3">
      <c r="B33" s="9">
        <v>1.6666666666666665</v>
      </c>
      <c r="C33" s="9">
        <v>-0.55555555555555558</v>
      </c>
      <c r="D33" s="9">
        <v>-0.1111111111111111</v>
      </c>
      <c r="E33" s="9">
        <v>-1</v>
      </c>
    </row>
    <row r="34" spans="1:9" x14ac:dyDescent="0.3">
      <c r="B34" s="9">
        <v>0</v>
      </c>
      <c r="C34" s="9">
        <v>0</v>
      </c>
      <c r="D34" s="9">
        <v>0</v>
      </c>
      <c r="E34" s="9">
        <v>1</v>
      </c>
    </row>
    <row r="39" spans="1:9" x14ac:dyDescent="0.3">
      <c r="A39" t="s">
        <v>101</v>
      </c>
      <c r="B39" s="9">
        <f t="array" ref="B39:B42">MMULT(B31:E34,H15:H18)</f>
        <v>0</v>
      </c>
    </row>
    <row r="40" spans="1:9" x14ac:dyDescent="0.3">
      <c r="B40" s="9">
        <v>8.8888888888888893</v>
      </c>
    </row>
    <row r="41" spans="1:9" x14ac:dyDescent="0.3">
      <c r="B41" s="9">
        <v>3.8888888888888884</v>
      </c>
    </row>
    <row r="42" spans="1:9" x14ac:dyDescent="0.3">
      <c r="B42" s="9">
        <v>0</v>
      </c>
    </row>
    <row r="46" spans="1:9" x14ac:dyDescent="0.3">
      <c r="A46" t="s">
        <v>102</v>
      </c>
    </row>
    <row r="47" spans="1:9" x14ac:dyDescent="0.3">
      <c r="A47" t="s">
        <v>103</v>
      </c>
      <c r="E47" t="s">
        <v>104</v>
      </c>
      <c r="G47" t="s">
        <v>105</v>
      </c>
      <c r="I47" t="s">
        <v>106</v>
      </c>
    </row>
    <row r="48" spans="1:9" x14ac:dyDescent="0.3">
      <c r="A48">
        <f>K15</f>
        <v>2.0000000000000031</v>
      </c>
      <c r="E48">
        <f>B24</f>
        <v>0</v>
      </c>
      <c r="G48" s="9" t="str">
        <f>IF(E48&gt;0,A48/E48,"inf")</f>
        <v>inf</v>
      </c>
      <c r="I48" s="9" t="str">
        <f>IF(E48&lt;0, -1*A48/E48,"inf")</f>
        <v>inf</v>
      </c>
    </row>
    <row r="49" spans="1:10" x14ac:dyDescent="0.3">
      <c r="A49">
        <f t="shared" ref="A49:A51" si="2">K16</f>
        <v>9.3333333333333321</v>
      </c>
      <c r="E49">
        <f t="shared" ref="E49:E51" si="3">B25</f>
        <v>0</v>
      </c>
      <c r="G49" s="9" t="str">
        <f t="shared" ref="G49:G51" si="4">IF(E49&gt;0,A49/E49,"inf")</f>
        <v>inf</v>
      </c>
      <c r="I49" s="9" t="str">
        <f t="shared" ref="I49:I51" si="5">IF(E49&lt;0, -1*A49/E49,"inf")</f>
        <v>inf</v>
      </c>
    </row>
    <row r="50" spans="1:10" x14ac:dyDescent="0.3">
      <c r="A50">
        <f t="shared" si="2"/>
        <v>0.86666666666666647</v>
      </c>
      <c r="E50">
        <f t="shared" si="3"/>
        <v>1</v>
      </c>
      <c r="G50" s="9">
        <f t="shared" si="4"/>
        <v>0.86666666666666647</v>
      </c>
      <c r="I50" s="9" t="str">
        <f t="shared" si="5"/>
        <v>inf</v>
      </c>
    </row>
    <row r="51" spans="1:10" x14ac:dyDescent="0.3">
      <c r="A51">
        <f t="shared" si="2"/>
        <v>5.6</v>
      </c>
      <c r="E51">
        <f t="shared" si="3"/>
        <v>0</v>
      </c>
      <c r="G51" s="9" t="str">
        <f t="shared" si="4"/>
        <v>inf</v>
      </c>
      <c r="I51" s="9" t="str">
        <f t="shared" si="5"/>
        <v>inf</v>
      </c>
    </row>
    <row r="54" spans="1:10" x14ac:dyDescent="0.3">
      <c r="G54" t="s">
        <v>107</v>
      </c>
      <c r="H54" t="s">
        <v>109</v>
      </c>
      <c r="I54" t="s">
        <v>108</v>
      </c>
    </row>
    <row r="55" spans="1:10" x14ac:dyDescent="0.3">
      <c r="F55" t="s">
        <v>110</v>
      </c>
      <c r="G55">
        <f t="array" ref="G55">IF(SUM(IF(ISNUMBER(G48:G51),1,0))&gt;0,MIN(G48:G51),"inf")</f>
        <v>0.86666666666666647</v>
      </c>
      <c r="H55">
        <v>2</v>
      </c>
      <c r="I55" t="str">
        <f t="array" ref="I55">IF(SUM(IF(ISNUMBER(I48:I51),1,0))&gt;0,MIN(I48:I51),"inf")</f>
        <v>inf</v>
      </c>
    </row>
    <row r="56" spans="1:10" x14ac:dyDescent="0.3">
      <c r="F56" t="s">
        <v>111</v>
      </c>
      <c r="G56">
        <f>IF(ISNUMBER(G55),H55-G55,"inf")</f>
        <v>1.1333333333333335</v>
      </c>
      <c r="H56" t="s">
        <v>112</v>
      </c>
      <c r="I56" t="str">
        <f>IF(ISNUMBER(I55),H55+I55,"inf")</f>
        <v>inf</v>
      </c>
      <c r="J56" t="s">
        <v>113</v>
      </c>
    </row>
    <row r="60" spans="1:10" x14ac:dyDescent="0.3">
      <c r="A60" t="str">
        <f>A47</f>
        <v>хб</v>
      </c>
      <c r="E60" t="s">
        <v>115</v>
      </c>
      <c r="G60" t="s">
        <v>105</v>
      </c>
      <c r="I60" t="s">
        <v>106</v>
      </c>
    </row>
    <row r="61" spans="1:10" x14ac:dyDescent="0.3">
      <c r="A61">
        <f t="shared" ref="A61:A64" si="6">A48</f>
        <v>2.0000000000000031</v>
      </c>
      <c r="E61">
        <f>C24</f>
        <v>-3.333333333333333</v>
      </c>
      <c r="G61" s="9" t="str">
        <f>IF(E61&gt;0,A61/E61,"inf")</f>
        <v>inf</v>
      </c>
      <c r="I61" s="9">
        <f>IF(E61&lt;0, -1*A61/E61,"inf")</f>
        <v>0.60000000000000098</v>
      </c>
    </row>
    <row r="62" spans="1:10" x14ac:dyDescent="0.3">
      <c r="A62">
        <f t="shared" si="6"/>
        <v>9.3333333333333321</v>
      </c>
      <c r="E62">
        <f t="shared" ref="E62:E64" si="7">C25</f>
        <v>4.4444444444444446</v>
      </c>
      <c r="G62" s="9">
        <f t="shared" ref="G62:G64" si="8">IF(E62&gt;0,A62/E62,"inf")</f>
        <v>2.0999999999999996</v>
      </c>
      <c r="I62" s="9" t="str">
        <f t="shared" ref="I62:I64" si="9">IF(E62&lt;0, -1*A62/E62,"inf")</f>
        <v>inf</v>
      </c>
    </row>
    <row r="63" spans="1:10" x14ac:dyDescent="0.3">
      <c r="A63">
        <f t="shared" si="6"/>
        <v>0.86666666666666647</v>
      </c>
      <c r="E63">
        <f t="shared" si="7"/>
        <v>-0.11111111111111116</v>
      </c>
      <c r="G63" s="9" t="str">
        <f t="shared" si="8"/>
        <v>inf</v>
      </c>
      <c r="I63" s="9">
        <f t="shared" si="9"/>
        <v>7.7999999999999945</v>
      </c>
    </row>
    <row r="64" spans="1:10" x14ac:dyDescent="0.3">
      <c r="A64">
        <f t="shared" si="6"/>
        <v>5.6</v>
      </c>
      <c r="E64">
        <f t="shared" si="7"/>
        <v>0</v>
      </c>
      <c r="G64" s="9" t="str">
        <f t="shared" si="8"/>
        <v>inf</v>
      </c>
      <c r="I64" s="9" t="str">
        <f t="shared" si="9"/>
        <v>inf</v>
      </c>
    </row>
    <row r="67" spans="1:10" x14ac:dyDescent="0.3">
      <c r="G67" t="s">
        <v>107</v>
      </c>
      <c r="H67" t="s">
        <v>114</v>
      </c>
      <c r="I67" t="s">
        <v>108</v>
      </c>
    </row>
    <row r="68" spans="1:10" x14ac:dyDescent="0.3">
      <c r="F68" t="s">
        <v>110</v>
      </c>
      <c r="G68">
        <f t="array" ref="G68">IF(SUM(IF(ISNUMBER(G61:G64),1,0))&gt;0,MIN(G61:G64),"inf")</f>
        <v>2.0999999999999996</v>
      </c>
      <c r="H68">
        <v>3</v>
      </c>
      <c r="I68">
        <f t="array" ref="I68">IF(SUM(IF(ISNUMBER(I61:I64),1,0))&gt;0,MIN(I61:I64),"inf")</f>
        <v>0.60000000000000098</v>
      </c>
    </row>
    <row r="69" spans="1:10" x14ac:dyDescent="0.3">
      <c r="F69" t="s">
        <v>111</v>
      </c>
      <c r="G69">
        <f>IF(ISNUMBER(G68),H68-G68,"inf")</f>
        <v>0.90000000000000036</v>
      </c>
      <c r="H69" t="s">
        <v>112</v>
      </c>
      <c r="I69">
        <f>IF(ISNUMBER(I68),H68+I68,"inf")</f>
        <v>3.600000000000001</v>
      </c>
      <c r="J69" t="s">
        <v>113</v>
      </c>
    </row>
    <row r="73" spans="1:10" x14ac:dyDescent="0.3">
      <c r="A73" t="str">
        <f>A60</f>
        <v>хб</v>
      </c>
      <c r="E73" t="s">
        <v>116</v>
      </c>
      <c r="G73" t="s">
        <v>105</v>
      </c>
      <c r="I73" t="s">
        <v>106</v>
      </c>
    </row>
    <row r="74" spans="1:10" x14ac:dyDescent="0.3">
      <c r="A74">
        <f t="shared" ref="A74:A77" si="10">A61</f>
        <v>2.0000000000000031</v>
      </c>
      <c r="E74">
        <f>D24</f>
        <v>1.6666666666666665</v>
      </c>
      <c r="G74" s="9">
        <f>IF(E74&gt;0,A74/E74,"inf")</f>
        <v>1.200000000000002</v>
      </c>
      <c r="I74" s="9" t="str">
        <f>IF(E74&lt;0, -1*A74/E74,"inf")</f>
        <v>inf</v>
      </c>
    </row>
    <row r="75" spans="1:10" x14ac:dyDescent="0.3">
      <c r="A75">
        <f t="shared" si="10"/>
        <v>9.3333333333333321</v>
      </c>
      <c r="E75">
        <f t="shared" ref="E75:E77" si="11">D25</f>
        <v>-0.55555555555555558</v>
      </c>
      <c r="G75" s="9" t="str">
        <f t="shared" ref="G75:G77" si="12">IF(E75&gt;0,A75/E75,"inf")</f>
        <v>inf</v>
      </c>
      <c r="I75" s="9">
        <f t="shared" ref="I75:I77" si="13">IF(E75&lt;0, -1*A75/E75,"inf")</f>
        <v>16.799999999999997</v>
      </c>
    </row>
    <row r="76" spans="1:10" x14ac:dyDescent="0.3">
      <c r="A76">
        <f t="shared" si="10"/>
        <v>0.86666666666666647</v>
      </c>
      <c r="E76">
        <f t="shared" si="11"/>
        <v>-0.1111111111111111</v>
      </c>
      <c r="G76" s="9" t="str">
        <f t="shared" si="12"/>
        <v>inf</v>
      </c>
      <c r="I76" s="9">
        <f t="shared" si="13"/>
        <v>7.7999999999999989</v>
      </c>
    </row>
    <row r="77" spans="1:10" x14ac:dyDescent="0.3">
      <c r="A77">
        <f t="shared" si="10"/>
        <v>5.6</v>
      </c>
      <c r="E77">
        <f t="shared" si="11"/>
        <v>-1</v>
      </c>
      <c r="G77" s="9" t="str">
        <f t="shared" si="12"/>
        <v>inf</v>
      </c>
      <c r="I77" s="9">
        <f t="shared" si="13"/>
        <v>5.6</v>
      </c>
    </row>
    <row r="80" spans="1:10" x14ac:dyDescent="0.3">
      <c r="G80" t="s">
        <v>107</v>
      </c>
      <c r="H80" t="s">
        <v>119</v>
      </c>
      <c r="I80" t="s">
        <v>108</v>
      </c>
    </row>
    <row r="81" spans="1:10" x14ac:dyDescent="0.3">
      <c r="F81" t="s">
        <v>110</v>
      </c>
      <c r="G81">
        <f t="array" ref="G81">IF(SUM(IF(ISNUMBER(G74:G77),1,0))&gt;0,MIN(G74:G77),"inf")</f>
        <v>1.200000000000002</v>
      </c>
      <c r="H81">
        <v>7.2</v>
      </c>
      <c r="I81">
        <f t="array" ref="I81">IF(SUM(IF(ISNUMBER(I74:I77),1,0))&gt;0,MIN(I74:I77),"inf")</f>
        <v>5.6</v>
      </c>
    </row>
    <row r="82" spans="1:10" x14ac:dyDescent="0.3">
      <c r="F82" t="s">
        <v>111</v>
      </c>
      <c r="G82">
        <f>IF(ISNUMBER(G81),H81-G81,"inf")</f>
        <v>5.9999999999999982</v>
      </c>
      <c r="H82" t="s">
        <v>112</v>
      </c>
      <c r="I82">
        <f>IF(ISNUMBER(I81),H81+I81,"inf")</f>
        <v>12.8</v>
      </c>
      <c r="J82" t="s">
        <v>113</v>
      </c>
    </row>
    <row r="87" spans="1:10" x14ac:dyDescent="0.3">
      <c r="A87" t="str">
        <f>A73</f>
        <v>хб</v>
      </c>
      <c r="E87" t="s">
        <v>117</v>
      </c>
      <c r="G87" t="s">
        <v>105</v>
      </c>
      <c r="I87" t="s">
        <v>106</v>
      </c>
    </row>
    <row r="88" spans="1:10" x14ac:dyDescent="0.3">
      <c r="A88">
        <f t="shared" ref="A88:A91" si="14">A74</f>
        <v>2.0000000000000031</v>
      </c>
      <c r="E88">
        <f>E24</f>
        <v>0</v>
      </c>
      <c r="G88" s="9" t="str">
        <f>IF(E88&gt;0,A88/E88,"inf")</f>
        <v>inf</v>
      </c>
      <c r="I88" s="9" t="str">
        <f>IF(E88&lt;0, -1*A88/E88,"inf")</f>
        <v>inf</v>
      </c>
    </row>
    <row r="89" spans="1:10" x14ac:dyDescent="0.3">
      <c r="A89">
        <f t="shared" si="14"/>
        <v>9.3333333333333321</v>
      </c>
      <c r="E89">
        <f t="shared" ref="E89:E91" si="15">E25</f>
        <v>0</v>
      </c>
      <c r="G89" s="9" t="str">
        <f t="shared" ref="G89:G91" si="16">IF(E89&gt;0,A89/E89,"inf")</f>
        <v>inf</v>
      </c>
      <c r="I89" s="9" t="str">
        <f t="shared" ref="I89:I91" si="17">IF(E89&lt;0, -1*A89/E89,"inf")</f>
        <v>inf</v>
      </c>
    </row>
    <row r="90" spans="1:10" x14ac:dyDescent="0.3">
      <c r="A90">
        <f t="shared" si="14"/>
        <v>0.86666666666666647</v>
      </c>
      <c r="E90">
        <f t="shared" si="15"/>
        <v>0</v>
      </c>
      <c r="G90" s="9" t="str">
        <f t="shared" si="16"/>
        <v>inf</v>
      </c>
      <c r="I90" s="9" t="str">
        <f t="shared" si="17"/>
        <v>inf</v>
      </c>
    </row>
    <row r="91" spans="1:10" x14ac:dyDescent="0.3">
      <c r="A91">
        <f t="shared" si="14"/>
        <v>5.6</v>
      </c>
      <c r="E91">
        <f t="shared" si="15"/>
        <v>1</v>
      </c>
      <c r="G91" s="9">
        <f t="shared" si="16"/>
        <v>5.6</v>
      </c>
      <c r="I91" s="9" t="str">
        <f t="shared" si="17"/>
        <v>inf</v>
      </c>
    </row>
    <row r="94" spans="1:10" x14ac:dyDescent="0.3">
      <c r="G94" t="s">
        <v>107</v>
      </c>
      <c r="H94" t="s">
        <v>118</v>
      </c>
      <c r="I94" t="s">
        <v>108</v>
      </c>
    </row>
    <row r="95" spans="1:10" x14ac:dyDescent="0.3">
      <c r="F95" t="s">
        <v>110</v>
      </c>
      <c r="G95">
        <f t="array" ref="G95">IF(SUM(IF(ISNUMBER(G88:G91),1,0))&gt;0,MIN(G88:G91),"inf")</f>
        <v>5.6</v>
      </c>
      <c r="H95">
        <v>12.8</v>
      </c>
      <c r="I95" t="str">
        <f t="array" ref="I95">IF(SUM(IF(ISNUMBER(I88:I91),1,0))&gt;0,MIN(I88:I91),"inf")</f>
        <v>inf</v>
      </c>
    </row>
    <row r="96" spans="1:10" x14ac:dyDescent="0.3">
      <c r="F96" t="s">
        <v>111</v>
      </c>
      <c r="G96">
        <f>IF(ISNUMBER(G95),H95-G95,"inf")</f>
        <v>7.2000000000000011</v>
      </c>
      <c r="H96" t="s">
        <v>112</v>
      </c>
      <c r="I96" t="str">
        <f>IF(ISNUMBER(I95),H95+I95,"inf")</f>
        <v>inf</v>
      </c>
      <c r="J9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workbookViewId="0">
      <selection activeCell="H48" sqref="H48"/>
    </sheetView>
  </sheetViews>
  <sheetFormatPr defaultRowHeight="14.4" x14ac:dyDescent="0.3"/>
  <sheetData>
    <row r="1" spans="1:15" x14ac:dyDescent="0.3">
      <c r="B1" t="s">
        <v>1</v>
      </c>
      <c r="C1" t="s">
        <v>2</v>
      </c>
    </row>
    <row r="2" spans="1:15" x14ac:dyDescent="0.3">
      <c r="A2" t="s">
        <v>0</v>
      </c>
      <c r="B2">
        <v>4</v>
      </c>
      <c r="C2">
        <v>5</v>
      </c>
    </row>
    <row r="3" spans="1:15" x14ac:dyDescent="0.3">
      <c r="A3" t="s">
        <v>3</v>
      </c>
      <c r="B3">
        <v>2.0000000000000031</v>
      </c>
      <c r="C3">
        <v>9.3333333333333321</v>
      </c>
      <c r="D3">
        <f>SUMPRODUCT($B$3:$C$3,B2:C2)</f>
        <v>54.666666666666671</v>
      </c>
    </row>
    <row r="4" spans="1:15" x14ac:dyDescent="0.3">
      <c r="A4" t="s">
        <v>4</v>
      </c>
      <c r="B4">
        <v>0.1</v>
      </c>
      <c r="C4">
        <v>0.1</v>
      </c>
      <c r="D4">
        <f>SUMPRODUCT($B$3:$C$3,B4:C4)</f>
        <v>1.1333333333333335</v>
      </c>
      <c r="E4" t="s">
        <v>5</v>
      </c>
      <c r="F4">
        <v>2</v>
      </c>
      <c r="I4" t="s">
        <v>66</v>
      </c>
    </row>
    <row r="5" spans="1:15" x14ac:dyDescent="0.3">
      <c r="B5">
        <v>0.1</v>
      </c>
      <c r="C5">
        <v>0.3</v>
      </c>
      <c r="D5">
        <f t="shared" ref="D5:D7" si="0">SUMPRODUCT($B$3:$C$3,B5:C5)</f>
        <v>2.9999999999999996</v>
      </c>
      <c r="E5" t="s">
        <v>6</v>
      </c>
      <c r="F5">
        <v>3</v>
      </c>
      <c r="I5" t="s">
        <v>67</v>
      </c>
    </row>
    <row r="6" spans="1:15" x14ac:dyDescent="0.3">
      <c r="B6">
        <v>0.8</v>
      </c>
      <c r="C6">
        <v>0.6</v>
      </c>
      <c r="D6">
        <f t="shared" si="0"/>
        <v>7.2000000000000011</v>
      </c>
      <c r="E6" t="s">
        <v>6</v>
      </c>
      <c r="F6">
        <v>7.2</v>
      </c>
      <c r="I6" t="s">
        <v>68</v>
      </c>
      <c r="L6" t="s">
        <v>72</v>
      </c>
      <c r="O6" t="s">
        <v>76</v>
      </c>
    </row>
    <row r="7" spans="1:15" x14ac:dyDescent="0.3">
      <c r="B7">
        <v>0.8</v>
      </c>
      <c r="C7">
        <v>0.6</v>
      </c>
      <c r="D7">
        <f t="shared" si="0"/>
        <v>7.2000000000000011</v>
      </c>
      <c r="E7" t="s">
        <v>5</v>
      </c>
      <c r="F7">
        <v>12.8</v>
      </c>
      <c r="I7" t="s">
        <v>69</v>
      </c>
      <c r="L7" t="s">
        <v>73</v>
      </c>
    </row>
    <row r="8" spans="1:15" x14ac:dyDescent="0.3">
      <c r="I8" t="s">
        <v>70</v>
      </c>
      <c r="L8" t="s">
        <v>74</v>
      </c>
    </row>
    <row r="9" spans="1:15" x14ac:dyDescent="0.3">
      <c r="I9" t="s">
        <v>71</v>
      </c>
      <c r="L9" t="s">
        <v>75</v>
      </c>
      <c r="O9" t="s">
        <v>76</v>
      </c>
    </row>
    <row r="12" spans="1:15" x14ac:dyDescent="0.3">
      <c r="L12" t="s">
        <v>77</v>
      </c>
    </row>
    <row r="13" spans="1:15" x14ac:dyDescent="0.3">
      <c r="L13" t="s">
        <v>78</v>
      </c>
    </row>
    <row r="14" spans="1:15" x14ac:dyDescent="0.3">
      <c r="L14" t="s">
        <v>81</v>
      </c>
    </row>
    <row r="15" spans="1:15" x14ac:dyDescent="0.3">
      <c r="A15" s="9"/>
      <c r="B15" s="9" t="s">
        <v>65</v>
      </c>
      <c r="C15" s="10" t="s">
        <v>1</v>
      </c>
      <c r="D15" s="9" t="s">
        <v>2</v>
      </c>
      <c r="E15" s="9" t="s">
        <v>62</v>
      </c>
      <c r="F15" s="9" t="s">
        <v>63</v>
      </c>
      <c r="L15" t="s">
        <v>79</v>
      </c>
    </row>
    <row r="16" spans="1:15" x14ac:dyDescent="0.3">
      <c r="A16" s="9" t="s">
        <v>87</v>
      </c>
      <c r="B16" s="9">
        <v>10.199999999999999</v>
      </c>
      <c r="C16" s="10">
        <v>-0.9</v>
      </c>
      <c r="D16" s="9">
        <v>-0.9</v>
      </c>
      <c r="E16" s="9">
        <v>1</v>
      </c>
      <c r="F16" s="9">
        <v>1</v>
      </c>
    </row>
    <row r="17" spans="1:13" x14ac:dyDescent="0.3">
      <c r="A17" s="9" t="s">
        <v>61</v>
      </c>
      <c r="B17" s="9">
        <v>2</v>
      </c>
      <c r="C17" s="10">
        <v>-0.1</v>
      </c>
      <c r="D17" s="9">
        <v>-0.1</v>
      </c>
      <c r="E17" s="9">
        <v>0</v>
      </c>
      <c r="F17" s="9">
        <v>0</v>
      </c>
      <c r="H17">
        <f>IF(C17&lt;0,B17/ABS(C17),"inf")</f>
        <v>20</v>
      </c>
      <c r="L17" t="s">
        <v>61</v>
      </c>
      <c r="M17" t="s">
        <v>83</v>
      </c>
    </row>
    <row r="18" spans="1:13" x14ac:dyDescent="0.3">
      <c r="A18" s="9" t="s">
        <v>80</v>
      </c>
      <c r="B18" s="9">
        <v>3</v>
      </c>
      <c r="C18" s="10">
        <v>-0.1</v>
      </c>
      <c r="D18" s="9">
        <v>-0.3</v>
      </c>
      <c r="E18" s="9">
        <v>1</v>
      </c>
      <c r="F18" s="9">
        <v>0</v>
      </c>
      <c r="H18">
        <f t="shared" ref="H18:H20" si="1">IF(C18&lt;0,B18/ABS(C18),"inf")</f>
        <v>30</v>
      </c>
      <c r="L18" t="s">
        <v>80</v>
      </c>
      <c r="M18" t="s">
        <v>84</v>
      </c>
    </row>
    <row r="19" spans="1:13" x14ac:dyDescent="0.3">
      <c r="A19" s="10" t="s">
        <v>82</v>
      </c>
      <c r="B19" s="10">
        <v>7.2</v>
      </c>
      <c r="C19" s="10">
        <v>-0.8</v>
      </c>
      <c r="D19" s="10">
        <v>-0.6</v>
      </c>
      <c r="E19" s="10">
        <v>0</v>
      </c>
      <c r="F19" s="10">
        <v>1</v>
      </c>
      <c r="H19" s="11">
        <f t="shared" si="1"/>
        <v>9</v>
      </c>
      <c r="L19" t="s">
        <v>82</v>
      </c>
      <c r="M19" t="s">
        <v>85</v>
      </c>
    </row>
    <row r="20" spans="1:13" x14ac:dyDescent="0.3">
      <c r="A20" s="9" t="s">
        <v>64</v>
      </c>
      <c r="B20" s="9">
        <v>12.8</v>
      </c>
      <c r="C20" s="10">
        <v>-0.8</v>
      </c>
      <c r="D20" s="9">
        <v>-0.6</v>
      </c>
      <c r="E20" s="9">
        <v>0</v>
      </c>
      <c r="F20" s="9">
        <v>0</v>
      </c>
      <c r="H20">
        <f t="shared" si="1"/>
        <v>16</v>
      </c>
      <c r="L20" t="s">
        <v>64</v>
      </c>
      <c r="M20" t="s">
        <v>86</v>
      </c>
    </row>
    <row r="22" spans="1:13" x14ac:dyDescent="0.3">
      <c r="L22" t="s">
        <v>88</v>
      </c>
    </row>
    <row r="23" spans="1:13" x14ac:dyDescent="0.3">
      <c r="L23" t="s">
        <v>89</v>
      </c>
    </row>
    <row r="25" spans="1:13" x14ac:dyDescent="0.3">
      <c r="A25" s="12"/>
      <c r="B25" s="12" t="s">
        <v>65</v>
      </c>
      <c r="C25" s="12" t="s">
        <v>82</v>
      </c>
      <c r="D25" s="10" t="s">
        <v>2</v>
      </c>
      <c r="E25" s="12" t="s">
        <v>62</v>
      </c>
      <c r="F25" s="12" t="s">
        <v>63</v>
      </c>
    </row>
    <row r="26" spans="1:13" x14ac:dyDescent="0.3">
      <c r="A26" s="12" t="s">
        <v>87</v>
      </c>
      <c r="B26" s="12">
        <f>B16-B19*$C$16/$C$19</f>
        <v>2.0999999999999996</v>
      </c>
      <c r="C26" s="12"/>
      <c r="D26" s="10">
        <f t="shared" ref="D26:F26" si="2">D16-D19*$C$16/$C$19</f>
        <v>-0.22499999999999998</v>
      </c>
      <c r="E26" s="12">
        <f t="shared" si="2"/>
        <v>1</v>
      </c>
      <c r="F26" s="12">
        <f t="shared" si="2"/>
        <v>-0.125</v>
      </c>
    </row>
    <row r="27" spans="1:13" x14ac:dyDescent="0.3">
      <c r="A27" s="12" t="s">
        <v>61</v>
      </c>
      <c r="B27" s="12">
        <f>B17-B19*$C$17/$C$19</f>
        <v>1.1000000000000001</v>
      </c>
      <c r="C27" s="12"/>
      <c r="D27" s="10">
        <f t="shared" ref="D27:E27" si="3">D17-D19*$C$17/$C$19</f>
        <v>-2.5000000000000008E-2</v>
      </c>
      <c r="E27" s="12">
        <f t="shared" si="3"/>
        <v>0</v>
      </c>
      <c r="F27" s="12">
        <f>F17-F19*$C$17/$C$19</f>
        <v>-0.125</v>
      </c>
      <c r="H27">
        <f>IF(D27&lt;0,B27/ABS(D27),"inf")</f>
        <v>43.999999999999986</v>
      </c>
    </row>
    <row r="28" spans="1:13" x14ac:dyDescent="0.3">
      <c r="A28" s="10" t="s">
        <v>80</v>
      </c>
      <c r="B28" s="10">
        <f>B18-B19*$C$18/$C$19</f>
        <v>2.1</v>
      </c>
      <c r="C28" s="10"/>
      <c r="D28" s="10">
        <f t="shared" ref="D28:F28" si="4">D18-D19*$C$18/$C$19</f>
        <v>-0.22499999999999998</v>
      </c>
      <c r="E28" s="10">
        <f t="shared" si="4"/>
        <v>1</v>
      </c>
      <c r="F28" s="10">
        <f t="shared" si="4"/>
        <v>-0.125</v>
      </c>
      <c r="H28" s="11">
        <f t="shared" ref="H28:H30" si="5">IF(D28&lt;0,B28/ABS(D28),"inf")</f>
        <v>9.3333333333333339</v>
      </c>
    </row>
    <row r="29" spans="1:13" x14ac:dyDescent="0.3">
      <c r="A29" s="12" t="s">
        <v>1</v>
      </c>
      <c r="B29" s="12">
        <f>-B19/$C$19</f>
        <v>9</v>
      </c>
      <c r="C29" s="12"/>
      <c r="D29" s="10">
        <f t="shared" ref="D29:F29" si="6">-D19/$C$19</f>
        <v>-0.74999999999999989</v>
      </c>
      <c r="E29" s="12">
        <f t="shared" si="6"/>
        <v>0</v>
      </c>
      <c r="F29" s="12">
        <f t="shared" si="6"/>
        <v>1.25</v>
      </c>
      <c r="H29">
        <f t="shared" si="5"/>
        <v>12.000000000000002</v>
      </c>
    </row>
    <row r="30" spans="1:13" x14ac:dyDescent="0.3">
      <c r="A30" s="12" t="s">
        <v>64</v>
      </c>
      <c r="B30" s="12">
        <f>B20-B19*$C$20/$C$19</f>
        <v>5.6000000000000005</v>
      </c>
      <c r="C30" s="12"/>
      <c r="D30" s="10">
        <f t="shared" ref="D30:F30" si="7">D20-D19*$C$20/$C$19</f>
        <v>0</v>
      </c>
      <c r="E30" s="12">
        <f t="shared" si="7"/>
        <v>0</v>
      </c>
      <c r="F30" s="12">
        <f t="shared" si="7"/>
        <v>-1</v>
      </c>
      <c r="H30" t="str">
        <f t="shared" si="5"/>
        <v>inf</v>
      </c>
    </row>
    <row r="36" spans="1:7" x14ac:dyDescent="0.3">
      <c r="A36" s="12"/>
      <c r="B36" s="12" t="s">
        <v>65</v>
      </c>
      <c r="C36" s="12" t="s">
        <v>82</v>
      </c>
      <c r="D36" s="12" t="s">
        <v>80</v>
      </c>
      <c r="E36" s="12" t="s">
        <v>62</v>
      </c>
      <c r="F36" s="12" t="s">
        <v>63</v>
      </c>
    </row>
    <row r="37" spans="1:7" x14ac:dyDescent="0.3">
      <c r="A37" s="12" t="s">
        <v>87</v>
      </c>
      <c r="B37" s="12">
        <f>B26-B28*$D$26/$D$28</f>
        <v>0</v>
      </c>
      <c r="C37" s="12"/>
      <c r="D37" s="12"/>
      <c r="E37" s="12">
        <f t="shared" ref="E37:F37" si="8">E26-E28*$D$26/$D$28</f>
        <v>0</v>
      </c>
      <c r="F37" s="12">
        <f t="shared" si="8"/>
        <v>0</v>
      </c>
    </row>
    <row r="38" spans="1:7" x14ac:dyDescent="0.3">
      <c r="A38" s="12" t="s">
        <v>61</v>
      </c>
      <c r="B38" s="12">
        <f>B27-B28*$D$27/$D$28</f>
        <v>0.8666666666666667</v>
      </c>
      <c r="C38" s="12"/>
      <c r="D38" s="12"/>
      <c r="E38" s="12">
        <f t="shared" ref="E38:F38" si="9">E27-E28*$D$27/$D$28</f>
        <v>-0.11111111111111116</v>
      </c>
      <c r="F38" s="12">
        <f t="shared" si="9"/>
        <v>-0.1111111111111111</v>
      </c>
    </row>
    <row r="39" spans="1:7" x14ac:dyDescent="0.3">
      <c r="A39" s="12" t="s">
        <v>2</v>
      </c>
      <c r="B39" s="12">
        <f>-B28/$D$28</f>
        <v>9.3333333333333339</v>
      </c>
      <c r="C39" s="12"/>
      <c r="D39" s="12"/>
      <c r="E39" s="12">
        <f t="shared" ref="E39:F39" si="10">-E28/$D$28</f>
        <v>4.4444444444444446</v>
      </c>
      <c r="F39" s="12">
        <f t="shared" si="10"/>
        <v>-0.55555555555555558</v>
      </c>
    </row>
    <row r="40" spans="1:7" x14ac:dyDescent="0.3">
      <c r="A40" s="12" t="s">
        <v>1</v>
      </c>
      <c r="B40" s="12">
        <f>B29-B28*$D$29/$D$28</f>
        <v>2.0000000000000009</v>
      </c>
      <c r="C40" s="12"/>
      <c r="D40" s="12"/>
      <c r="E40" s="12">
        <f t="shared" ref="E40:F40" si="11">E29-E28*$D$29/$D$28</f>
        <v>-3.333333333333333</v>
      </c>
      <c r="F40" s="12">
        <f t="shared" si="11"/>
        <v>1.6666666666666665</v>
      </c>
    </row>
    <row r="41" spans="1:7" x14ac:dyDescent="0.3">
      <c r="A41" s="12" t="s">
        <v>64</v>
      </c>
      <c r="B41" s="12">
        <f>B30-B28*$D$30/$D$28</f>
        <v>5.6000000000000005</v>
      </c>
      <c r="C41" s="12"/>
      <c r="D41" s="12"/>
      <c r="E41" s="12">
        <f t="shared" ref="E41:F41" si="12">E30-E28*$D$30/$D$28</f>
        <v>0</v>
      </c>
      <c r="F41" s="12">
        <f t="shared" si="12"/>
        <v>-1</v>
      </c>
    </row>
    <row r="44" spans="1:7" x14ac:dyDescent="0.3">
      <c r="A44" s="13" t="s">
        <v>90</v>
      </c>
      <c r="C44" t="s">
        <v>91</v>
      </c>
      <c r="F44" t="s">
        <v>92</v>
      </c>
      <c r="G44" t="s">
        <v>93</v>
      </c>
    </row>
    <row r="47" spans="1:7" x14ac:dyDescent="0.3">
      <c r="A47" s="9"/>
      <c r="B47" s="9" t="s">
        <v>65</v>
      </c>
      <c r="C47" s="9" t="s">
        <v>62</v>
      </c>
      <c r="D47" s="9" t="s">
        <v>63</v>
      </c>
    </row>
    <row r="48" spans="1:7" x14ac:dyDescent="0.3">
      <c r="A48" s="9" t="s">
        <v>60</v>
      </c>
      <c r="B48" s="9">
        <f>4*B40+5*B39</f>
        <v>54.666666666666671</v>
      </c>
      <c r="C48" s="9">
        <f>4*E40+5*E39</f>
        <v>8.8888888888888893</v>
      </c>
      <c r="D48" s="9">
        <f>4*F40+5*F39</f>
        <v>3.8888888888888884</v>
      </c>
    </row>
    <row r="49" spans="1:4" x14ac:dyDescent="0.3">
      <c r="A49" s="12" t="s">
        <v>61</v>
      </c>
      <c r="B49" s="12">
        <f>B38</f>
        <v>0.8666666666666667</v>
      </c>
      <c r="C49" s="9">
        <f>E38</f>
        <v>-0.11111111111111116</v>
      </c>
      <c r="D49" s="9">
        <f>F38</f>
        <v>-0.1111111111111111</v>
      </c>
    </row>
    <row r="50" spans="1:4" x14ac:dyDescent="0.3">
      <c r="A50" s="12" t="s">
        <v>2</v>
      </c>
      <c r="B50" s="12">
        <f t="shared" ref="B50:B52" si="13">B39</f>
        <v>9.3333333333333339</v>
      </c>
      <c r="C50" s="9">
        <f t="shared" ref="C50:C52" si="14">E39</f>
        <v>4.4444444444444446</v>
      </c>
      <c r="D50" s="9">
        <f t="shared" ref="D50:D51" si="15">F39</f>
        <v>-0.55555555555555558</v>
      </c>
    </row>
    <row r="51" spans="1:4" x14ac:dyDescent="0.3">
      <c r="A51" s="12" t="s">
        <v>1</v>
      </c>
      <c r="B51" s="12">
        <f t="shared" si="13"/>
        <v>2.0000000000000009</v>
      </c>
      <c r="C51" s="9">
        <f t="shared" si="14"/>
        <v>-3.333333333333333</v>
      </c>
      <c r="D51" s="9">
        <f t="shared" si="15"/>
        <v>1.6666666666666665</v>
      </c>
    </row>
    <row r="52" spans="1:4" x14ac:dyDescent="0.3">
      <c r="A52" s="12" t="s">
        <v>64</v>
      </c>
      <c r="B52" s="12">
        <f t="shared" si="13"/>
        <v>5.6000000000000005</v>
      </c>
      <c r="C52" s="9">
        <f t="shared" si="14"/>
        <v>0</v>
      </c>
      <c r="D52" s="9">
        <f>F41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о результатах 1</vt:lpstr>
      <vt:lpstr>Отчет об устойчивости 1</vt:lpstr>
      <vt:lpstr>Поиск реш. и устойчивость</vt:lpstr>
      <vt:lpstr>Симплекс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Admin</cp:lastModifiedBy>
  <dcterms:created xsi:type="dcterms:W3CDTF">2023-03-02T11:50:25Z</dcterms:created>
  <dcterms:modified xsi:type="dcterms:W3CDTF">2023-04-30T20:46:48Z</dcterms:modified>
</cp:coreProperties>
</file>