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5 - OSR" sheetId="1" r:id="rId1"/>
    <sheet name="Summator1" sheetId="2" r:id="rId2"/>
    <sheet name="Summator2" sheetId="4" r:id="rId3"/>
    <sheet name="Summator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G5" i="4"/>
  <c r="E6" i="4"/>
  <c r="E18" i="4"/>
  <c r="D18" i="4"/>
  <c r="D18" i="5"/>
  <c r="D16" i="5"/>
  <c r="H7" i="2" l="1"/>
  <c r="F17" i="2"/>
  <c r="E17" i="2"/>
  <c r="N8" i="1" l="1"/>
  <c r="H17" i="5"/>
  <c r="I17" i="5" s="1"/>
  <c r="M10" i="1"/>
  <c r="D14" i="5"/>
  <c r="H17" i="4"/>
  <c r="I17" i="4" s="1"/>
  <c r="D12" i="4"/>
  <c r="D16" i="4"/>
  <c r="F5" i="2" l="1"/>
  <c r="F4" i="2"/>
  <c r="E4" i="2"/>
  <c r="E5" i="2"/>
  <c r="I6" i="1" l="1"/>
  <c r="D12" i="5"/>
  <c r="D10" i="5"/>
  <c r="D6" i="5"/>
  <c r="D3" i="5"/>
  <c r="E3" i="5" s="1"/>
  <c r="D2" i="5"/>
  <c r="E2" i="5" s="1"/>
  <c r="D14" i="4"/>
  <c r="D10" i="4"/>
  <c r="D6" i="4"/>
  <c r="D3" i="4"/>
  <c r="E3" i="4" s="1"/>
  <c r="D2" i="4"/>
  <c r="E2" i="4" s="1"/>
  <c r="E15" i="2"/>
  <c r="E13" i="2"/>
  <c r="E11" i="2"/>
  <c r="E6" i="5" l="1"/>
  <c r="G5" i="5" s="1"/>
  <c r="H5" i="2" l="1"/>
  <c r="E8" i="2"/>
  <c r="I19" i="2" l="1"/>
  <c r="F8" i="2"/>
  <c r="F21" i="5" s="1"/>
  <c r="H21" i="5"/>
  <c r="J19" i="2"/>
  <c r="I21" i="5" s="1"/>
  <c r="M9" i="1"/>
  <c r="M8" i="1"/>
  <c r="K6" i="2" l="1"/>
  <c r="K11" i="2" s="1"/>
  <c r="G3" i="4" s="1"/>
  <c r="J4" i="4" s="1"/>
  <c r="J9" i="4" l="1"/>
  <c r="G3" i="5" s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<sst xmlns="http://schemas.openxmlformats.org/spreadsheetml/2006/main" count="76" uniqueCount="38">
  <si>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</si>
  <si>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</si>
  <si>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</si>
  <si>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</si>
  <si>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</si>
  <si>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</si>
  <si>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</si>
  <si>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</si>
  <si>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</si>
  <si>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</si>
  <si>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</si>
  <si>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</si>
  <si>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</si>
  <si>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>П2</t>
  </si>
  <si>
    <t xml:space="preserve">результат = </t>
  </si>
  <si>
    <t>положено =</t>
  </si>
  <si>
    <t xml:space="preserve">разность = </t>
  </si>
  <si>
    <t>П5</t>
  </si>
  <si>
    <t>ЭП1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</si>
  <si>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</si>
  <si>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</si>
  <si>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</si>
  <si>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</si>
  <si>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</si>
  <si>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</si>
  <si>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</si>
  <si>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ПП6</t>
  </si>
  <si>
    <t>П4</t>
  </si>
  <si>
    <t>П0</t>
  </si>
  <si>
    <t>-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</si>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</sst>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10"/>
  <sheetViews>
    <sheetView workbookViewId="0">
      <selection activeCell="I11" sqref="I11"/>
    </sheetView>
  </sheetViews>
  <sheetFormatPr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6384" width="8.88671875" style="1"/>
  </cols>
  <sheetData>
    <row r="6" spans="4:14" x14ac:dyDescent="0.3">
      <c r="D6" s="1" t="s">
        <v>0</v>
      </c>
      <c r="E6" s="1">
        <v>143815</v>
      </c>
      <c r="F6" s="1" t="s">
        <v>1</v>
      </c>
      <c r="G6" s="1">
        <v>1.2</v>
      </c>
      <c r="H6" s="1" t="s">
        <v>2</v>
      </c>
      <c r="I6" s="1">
        <f>E6*G6</f>
        <v>172578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0.5</v>
      </c>
      <c r="M8" s="1">
        <f>$I$6*L8</f>
        <v>86289</v>
      </c>
      <c r="N8" s="21">
        <f>SUM(M8:M10)</f>
        <v>172578</v>
      </c>
    </row>
    <row r="9" spans="4:14" x14ac:dyDescent="0.3">
      <c r="K9" s="1" t="s">
        <v>4</v>
      </c>
      <c r="L9" s="1">
        <v>0.2</v>
      </c>
      <c r="M9" s="1">
        <f t="shared" ref="M9" si="0">$I$6*L9</f>
        <v>34515.599999999999</v>
      </c>
      <c r="N9" s="21"/>
    </row>
    <row r="10" spans="4:14" x14ac:dyDescent="0.3">
      <c r="K10" s="1" t="s">
        <v>5</v>
      </c>
      <c r="L10" s="1">
        <v>0.3</v>
      </c>
      <c r="M10" s="1">
        <f>$I$6*L10</f>
        <v>51773.4</v>
      </c>
      <c r="N10" s="21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G12" sqref="G12"/>
    </sheetView>
  </sheetViews>
  <sheetFormatPr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3" spans="2:11" ht="15" thickBot="1" x14ac:dyDescent="0.35"/>
    <row r="4" spans="2:11" ht="15.6" thickTop="1" thickBot="1" x14ac:dyDescent="0.35">
      <c r="B4" s="11" t="s">
        <v>31</v>
      </c>
      <c r="C4" s="5" t="s">
        <v>7</v>
      </c>
      <c r="D4" s="5">
        <v>6200</v>
      </c>
      <c r="E4" s="6">
        <f>D4</f>
        <v>6200</v>
      </c>
      <c r="F4" s="9">
        <f>E4*'5 - OSR'!G6</f>
        <v>7440</v>
      </c>
    </row>
    <row r="5" spans="2:11" ht="15" thickTop="1" x14ac:dyDescent="0.3">
      <c r="B5" s="28" t="s">
        <v>32</v>
      </c>
      <c r="C5" s="5" t="s">
        <v>8</v>
      </c>
      <c r="D5" s="5">
        <v>7290</v>
      </c>
      <c r="E5" s="22">
        <f>SUM(D5:D7)</f>
        <v>34510</v>
      </c>
      <c r="F5" s="22">
        <f>E5*'5 - OSR'!G6</f>
        <v>41412</v>
      </c>
      <c r="G5" s="1" t="s">
        <v>15</v>
      </c>
      <c r="H5" s="1">
        <f>'5 - OSR'!M8</f>
        <v>86289</v>
      </c>
    </row>
    <row r="6" spans="2:11" x14ac:dyDescent="0.3">
      <c r="B6" s="29"/>
      <c r="C6" s="7" t="s">
        <v>9</v>
      </c>
      <c r="D6" s="7">
        <v>8190</v>
      </c>
      <c r="E6" s="23"/>
      <c r="F6" s="23"/>
      <c r="J6" s="1" t="s">
        <v>16</v>
      </c>
      <c r="K6" s="1">
        <f>H5-H7</f>
        <v>2634.6000000000058</v>
      </c>
    </row>
    <row r="7" spans="2:11" ht="15" thickBot="1" x14ac:dyDescent="0.35">
      <c r="B7" s="30"/>
      <c r="C7" s="8" t="s">
        <v>10</v>
      </c>
      <c r="D7" s="8">
        <v>19030</v>
      </c>
      <c r="E7" s="24"/>
      <c r="F7" s="24"/>
      <c r="G7" s="1" t="s">
        <v>14</v>
      </c>
      <c r="H7" s="1">
        <f>SUM(F4:F16)</f>
        <v>83654.399999999994</v>
      </c>
    </row>
    <row r="8" spans="2:11" ht="15" thickTop="1" x14ac:dyDescent="0.3">
      <c r="B8" s="28" t="s">
        <v>33</v>
      </c>
      <c r="C8" s="5" t="s">
        <v>11</v>
      </c>
      <c r="D8" s="5">
        <v>0</v>
      </c>
      <c r="E8" s="22">
        <f>SUM(D8:D10)</f>
        <v>1418</v>
      </c>
      <c r="F8" s="25">
        <f>SUM(E8:E16)*'5 - OSR'!G6</f>
        <v>34802.400000000001</v>
      </c>
      <c r="J8" s="1" t="s">
        <v>19</v>
      </c>
      <c r="K8" s="1">
        <f>ROUND((K6/H5) * 100, 2)</f>
        <v>3.05</v>
      </c>
    </row>
    <row r="9" spans="2:11" x14ac:dyDescent="0.3">
      <c r="B9" s="29"/>
      <c r="C9" s="7" t="s">
        <v>11</v>
      </c>
      <c r="D9" s="7">
        <v>1418</v>
      </c>
      <c r="E9" s="23"/>
      <c r="F9" s="26"/>
    </row>
    <row r="10" spans="2:11" x14ac:dyDescent="0.3">
      <c r="B10" s="29"/>
      <c r="C10" s="7" t="s">
        <v>11</v>
      </c>
      <c r="D10" s="7">
        <v>0</v>
      </c>
      <c r="E10" s="23"/>
      <c r="F10" s="26"/>
    </row>
    <row r="11" spans="2:11" x14ac:dyDescent="0.3">
      <c r="B11" s="29"/>
      <c r="C11" s="31" t="s">
        <v>12</v>
      </c>
      <c r="D11" s="7">
        <v>15598</v>
      </c>
      <c r="E11" s="23">
        <f>SUM(D11:D12)</f>
        <v>16858</v>
      </c>
      <c r="F11" s="26"/>
      <c r="J11" s="1" t="s">
        <v>22</v>
      </c>
      <c r="K11" s="1">
        <f>K6+'5 - OSR'!M9</f>
        <v>37150.200000000004</v>
      </c>
    </row>
    <row r="12" spans="2:11" x14ac:dyDescent="0.3">
      <c r="B12" s="29"/>
      <c r="C12" s="31"/>
      <c r="D12" s="7">
        <v>1260</v>
      </c>
      <c r="E12" s="23"/>
      <c r="F12" s="26"/>
    </row>
    <row r="13" spans="2:11" x14ac:dyDescent="0.3">
      <c r="B13" s="29"/>
      <c r="C13" s="31" t="s">
        <v>13</v>
      </c>
      <c r="D13" s="7">
        <v>5672</v>
      </c>
      <c r="E13" s="23">
        <f>SUM(D13:D14)</f>
        <v>6092</v>
      </c>
      <c r="F13" s="26"/>
      <c r="H13" s="20"/>
    </row>
    <row r="14" spans="2:11" x14ac:dyDescent="0.3">
      <c r="B14" s="29"/>
      <c r="C14" s="31"/>
      <c r="D14" s="7">
        <v>420</v>
      </c>
      <c r="E14" s="23"/>
      <c r="F14" s="26"/>
    </row>
    <row r="15" spans="2:11" x14ac:dyDescent="0.3">
      <c r="B15" s="29"/>
      <c r="C15" s="31" t="s">
        <v>17</v>
      </c>
      <c r="D15" s="7">
        <v>4254</v>
      </c>
      <c r="E15" s="23">
        <f>SUM(D15:D16)</f>
        <v>4634</v>
      </c>
      <c r="F15" s="26"/>
    </row>
    <row r="16" spans="2:11" ht="15" thickBot="1" x14ac:dyDescent="0.35">
      <c r="B16" s="30"/>
      <c r="C16" s="32"/>
      <c r="D16" s="8">
        <v>380</v>
      </c>
      <c r="E16" s="24"/>
      <c r="F16" s="27"/>
    </row>
    <row r="17" spans="2:10" ht="15.6" thickTop="1" thickBot="1" x14ac:dyDescent="0.35">
      <c r="B17" s="10" t="s">
        <v>31</v>
      </c>
      <c r="C17" s="2" t="s">
        <v>28</v>
      </c>
      <c r="D17" s="2">
        <v>0</v>
      </c>
      <c r="E17" s="3">
        <f>D17</f>
        <v>0</v>
      </c>
      <c r="F17" s="3">
        <f>E17*'5 - OSR'!G6</f>
        <v>0</v>
      </c>
    </row>
    <row r="18" spans="2:10" ht="15" thickTop="1" x14ac:dyDescent="0.3">
      <c r="H18" s="20"/>
    </row>
    <row r="19" spans="2:10" x14ac:dyDescent="0.3">
      <c r="H19" s="1" t="s">
        <v>21</v>
      </c>
      <c r="I19" s="1">
        <f>E4+E5+SUM(E8:E16)</f>
        <v>69712</v>
      </c>
      <c r="J19" s="1">
        <f>I19*1.2</f>
        <v>83654.399999999994</v>
      </c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24" sqref="D24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9" t="s">
        <v>31</v>
      </c>
      <c r="B2" s="10" t="s">
        <v>23</v>
      </c>
      <c r="C2" s="2">
        <v>12440</v>
      </c>
      <c r="D2" s="3">
        <f>C2</f>
        <v>12440</v>
      </c>
      <c r="E2" s="3">
        <f>D2*'5 - OSR'!G6</f>
        <v>14928</v>
      </c>
      <c r="F2" s="1"/>
      <c r="G2" s="1"/>
      <c r="H2" s="1"/>
      <c r="I2" s="1"/>
      <c r="J2" s="1"/>
    </row>
    <row r="3" spans="1:10" ht="15" thickTop="1" x14ac:dyDescent="0.3">
      <c r="A3" s="36" t="s">
        <v>32</v>
      </c>
      <c r="B3" s="14" t="s">
        <v>24</v>
      </c>
      <c r="C3" s="19">
        <v>0</v>
      </c>
      <c r="D3" s="22">
        <f>SUM(C3:C5)</f>
        <v>7630</v>
      </c>
      <c r="E3" s="22">
        <f>D3*'5 - OSR'!G6</f>
        <v>9156</v>
      </c>
      <c r="F3" s="1" t="s">
        <v>15</v>
      </c>
      <c r="G3" s="1">
        <f>Summator1!K11</f>
        <v>37150.200000000004</v>
      </c>
      <c r="H3" s="1"/>
      <c r="I3" s="1"/>
      <c r="J3" s="1"/>
    </row>
    <row r="4" spans="1:10" x14ac:dyDescent="0.3">
      <c r="A4" s="37"/>
      <c r="B4" s="15" t="s">
        <v>25</v>
      </c>
      <c r="C4" s="17">
        <v>7630</v>
      </c>
      <c r="D4" s="23"/>
      <c r="E4" s="23"/>
      <c r="F4" s="1"/>
      <c r="G4" s="1"/>
      <c r="H4" s="1"/>
      <c r="I4" s="1" t="s">
        <v>16</v>
      </c>
      <c r="J4" s="1">
        <f>G3-G5</f>
        <v>-56.999999999992724</v>
      </c>
    </row>
    <row r="5" spans="1:10" ht="15" thickBot="1" x14ac:dyDescent="0.35">
      <c r="A5" s="38"/>
      <c r="B5" s="16" t="s">
        <v>26</v>
      </c>
      <c r="C5" s="18">
        <v>0</v>
      </c>
      <c r="D5" s="24"/>
      <c r="E5" s="24"/>
      <c r="F5" s="1" t="s">
        <v>14</v>
      </c>
      <c r="G5" s="1">
        <f>SUM(E2:E18)</f>
        <v>37207.199999999997</v>
      </c>
      <c r="H5" s="1"/>
      <c r="I5" s="1"/>
      <c r="J5" s="1"/>
    </row>
    <row r="6" spans="1:10" ht="15" thickTop="1" x14ac:dyDescent="0.3">
      <c r="A6" s="39" t="s">
        <v>33</v>
      </c>
      <c r="B6" s="19" t="s">
        <v>11</v>
      </c>
      <c r="C6" s="19">
        <v>0</v>
      </c>
      <c r="D6" s="22">
        <f>SUM(C6:C8)</f>
        <v>0</v>
      </c>
      <c r="E6" s="22">
        <f>SUM(C6:C17)*'5 - OSR'!G6</f>
        <v>13123.199999999999</v>
      </c>
      <c r="F6" s="1"/>
      <c r="G6" s="1"/>
      <c r="H6" s="1"/>
      <c r="I6" s="1" t="s">
        <v>19</v>
      </c>
      <c r="J6" s="1">
        <f>ROUND((J4/G3) * 100, 2)</f>
        <v>-0.15</v>
      </c>
    </row>
    <row r="7" spans="1:10" x14ac:dyDescent="0.3">
      <c r="A7" s="40"/>
      <c r="B7" s="17" t="s">
        <v>11</v>
      </c>
      <c r="C7" s="17">
        <v>0</v>
      </c>
      <c r="D7" s="23"/>
      <c r="E7" s="23"/>
      <c r="F7" s="1"/>
      <c r="G7" s="1"/>
      <c r="H7" s="1"/>
      <c r="I7" s="1"/>
      <c r="J7" s="1"/>
    </row>
    <row r="8" spans="1:10" x14ac:dyDescent="0.3">
      <c r="A8" s="40"/>
      <c r="B8" s="17" t="s">
        <v>11</v>
      </c>
      <c r="C8" s="17">
        <v>0</v>
      </c>
      <c r="D8" s="23"/>
      <c r="E8" s="23"/>
      <c r="F8" s="1"/>
      <c r="G8" s="1"/>
      <c r="H8" s="1"/>
      <c r="I8" s="1"/>
      <c r="J8" s="1"/>
    </row>
    <row r="9" spans="1:10" x14ac:dyDescent="0.3">
      <c r="A9" s="40"/>
      <c r="B9" s="34"/>
      <c r="C9" s="34"/>
      <c r="D9" s="43"/>
      <c r="E9" s="23"/>
      <c r="F9" s="1"/>
      <c r="G9" s="1"/>
      <c r="H9" s="1"/>
      <c r="I9" s="1" t="s">
        <v>34</v>
      </c>
      <c r="J9" s="1">
        <f>J4+'5 - OSR'!M10</f>
        <v>51716.400000000009</v>
      </c>
    </row>
    <row r="10" spans="1:10" x14ac:dyDescent="0.3">
      <c r="A10" s="40"/>
      <c r="B10" s="31" t="s">
        <v>20</v>
      </c>
      <c r="C10" s="17">
        <v>4254</v>
      </c>
      <c r="D10" s="23">
        <f>SUM(C10:C11)</f>
        <v>4634</v>
      </c>
      <c r="E10" s="23"/>
      <c r="F10" s="1"/>
      <c r="G10" s="1"/>
      <c r="H10" s="1"/>
      <c r="I10" s="1"/>
      <c r="J10" s="1"/>
    </row>
    <row r="11" spans="1:10" x14ac:dyDescent="0.3">
      <c r="A11" s="40"/>
      <c r="B11" s="31"/>
      <c r="C11" s="17">
        <v>380</v>
      </c>
      <c r="D11" s="23"/>
      <c r="E11" s="23"/>
      <c r="F11" s="1"/>
      <c r="G11" s="1"/>
      <c r="H11" s="1"/>
      <c r="I11" s="1"/>
      <c r="J11" s="1"/>
    </row>
    <row r="12" spans="1:10" x14ac:dyDescent="0.3">
      <c r="A12" s="40"/>
      <c r="B12" s="31" t="s">
        <v>27</v>
      </c>
      <c r="C12" s="17">
        <v>5672</v>
      </c>
      <c r="D12" s="23">
        <f>SUM(C12:C13)</f>
        <v>6302</v>
      </c>
      <c r="E12" s="23"/>
      <c r="F12" s="1"/>
      <c r="G12" s="1"/>
      <c r="H12" s="1"/>
      <c r="I12" s="1"/>
      <c r="J12" s="1"/>
    </row>
    <row r="13" spans="1:10" x14ac:dyDescent="0.3">
      <c r="A13" s="40"/>
      <c r="B13" s="31"/>
      <c r="C13" s="17">
        <v>630</v>
      </c>
      <c r="D13" s="23"/>
      <c r="E13" s="23"/>
      <c r="F13" s="1"/>
      <c r="G13" s="1"/>
      <c r="H13" s="1"/>
      <c r="I13" s="1"/>
      <c r="J13" s="1"/>
    </row>
    <row r="14" spans="1:10" x14ac:dyDescent="0.3">
      <c r="A14" s="40"/>
      <c r="B14" s="31" t="s">
        <v>29</v>
      </c>
      <c r="C14" s="17">
        <v>0</v>
      </c>
      <c r="D14" s="23">
        <f>SUM(C14:C15)</f>
        <v>0</v>
      </c>
      <c r="E14" s="23"/>
      <c r="F14" s="1"/>
      <c r="G14" s="1"/>
      <c r="H14" s="1"/>
      <c r="I14" s="1"/>
      <c r="J14" s="1"/>
    </row>
    <row r="15" spans="1:10" x14ac:dyDescent="0.3">
      <c r="A15" s="40"/>
      <c r="B15" s="31"/>
      <c r="C15" s="17">
        <v>0</v>
      </c>
      <c r="D15" s="23"/>
      <c r="E15" s="23"/>
      <c r="F15" s="1"/>
      <c r="G15" s="1"/>
      <c r="H15" s="1"/>
      <c r="I15" s="1"/>
      <c r="J15" s="1"/>
    </row>
    <row r="16" spans="1:10" x14ac:dyDescent="0.3">
      <c r="A16" s="40"/>
      <c r="B16" s="31" t="s">
        <v>18</v>
      </c>
      <c r="C16" s="17">
        <v>0</v>
      </c>
      <c r="D16" s="23">
        <f>SUM(C16:C17)</f>
        <v>0</v>
      </c>
      <c r="E16" s="23"/>
      <c r="F16" s="1"/>
      <c r="G16" s="1"/>
      <c r="H16" s="1"/>
      <c r="I16" s="1"/>
      <c r="J16" s="1"/>
    </row>
    <row r="17" spans="1:10" ht="15" thickBot="1" x14ac:dyDescent="0.35">
      <c r="A17" s="41"/>
      <c r="B17" s="31"/>
      <c r="C17" s="17">
        <v>0</v>
      </c>
      <c r="D17" s="23"/>
      <c r="E17" s="23"/>
      <c r="F17" s="1"/>
      <c r="G17" s="1" t="s">
        <v>21</v>
      </c>
      <c r="H17" s="1">
        <f>SUM(C2:C17)</f>
        <v>31006</v>
      </c>
      <c r="I17" s="1">
        <f>H17*1.2</f>
        <v>37207.199999999997</v>
      </c>
      <c r="J17" s="1"/>
    </row>
    <row r="18" spans="1:10" ht="15.6" thickTop="1" thickBot="1" x14ac:dyDescent="0.35">
      <c r="A18" s="9" t="s">
        <v>31</v>
      </c>
      <c r="B18" s="2" t="s">
        <v>28</v>
      </c>
      <c r="C18" s="2">
        <v>0</v>
      </c>
      <c r="D18" s="3">
        <f>C18</f>
        <v>0</v>
      </c>
      <c r="E18" s="3">
        <f>D18*'5 - OSR'!G6</f>
        <v>0</v>
      </c>
    </row>
    <row r="19" spans="1:10" ht="15" thickTop="1" x14ac:dyDescent="0.3">
      <c r="E19" s="35"/>
    </row>
    <row r="21" spans="1:10" x14ac:dyDescent="0.3">
      <c r="E21" s="4"/>
    </row>
    <row r="25" spans="1:10" x14ac:dyDescent="0.3">
      <c r="E25" s="35"/>
    </row>
  </sheetData>
  <mergeCells count="14">
    <mergeCell ref="A6:A17"/>
    <mergeCell ref="A3:A5"/>
    <mergeCell ref="B16:B17"/>
    <mergeCell ref="D16:D17"/>
    <mergeCell ref="D3:D5"/>
    <mergeCell ref="D6:D8"/>
    <mergeCell ref="E6:E17"/>
    <mergeCell ref="B10:B11"/>
    <mergeCell ref="D10:D11"/>
    <mergeCell ref="B12:B13"/>
    <mergeCell ref="D12:D13"/>
    <mergeCell ref="B14:B15"/>
    <mergeCell ref="D14:D15"/>
    <mergeCell ref="E3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D25" sqref="D25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9" t="s">
        <v>31</v>
      </c>
      <c r="B2" s="10" t="s">
        <v>30</v>
      </c>
      <c r="C2" s="2">
        <v>20244</v>
      </c>
      <c r="D2" s="3">
        <f>C2</f>
        <v>20244</v>
      </c>
      <c r="E2" s="3">
        <f>D2*'5 - OSR'!G6</f>
        <v>24292.799999999999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36" t="s">
        <v>32</v>
      </c>
      <c r="B3" s="11" t="s">
        <v>24</v>
      </c>
      <c r="C3" s="5">
        <v>6615</v>
      </c>
      <c r="D3" s="22">
        <f>SUM(C3:C5)</f>
        <v>6615</v>
      </c>
      <c r="E3" s="22">
        <f>D3*'5 - OSR'!G6</f>
        <v>7938</v>
      </c>
      <c r="F3" s="1" t="s">
        <v>15</v>
      </c>
      <c r="G3" s="1">
        <f>Summator2!J9</f>
        <v>51716.400000000009</v>
      </c>
      <c r="H3" s="1"/>
      <c r="I3" s="1"/>
      <c r="J3" s="1"/>
      <c r="K3" s="1"/>
      <c r="L3" s="1"/>
      <c r="M3" s="1"/>
    </row>
    <row r="4" spans="1:13" x14ac:dyDescent="0.3">
      <c r="A4" s="37"/>
      <c r="B4" s="12" t="s">
        <v>25</v>
      </c>
      <c r="C4" s="7">
        <v>0</v>
      </c>
      <c r="D4" s="23"/>
      <c r="E4" s="23"/>
      <c r="F4" s="1"/>
      <c r="G4" s="1"/>
      <c r="H4" s="1"/>
      <c r="I4" s="1" t="s">
        <v>16</v>
      </c>
      <c r="J4" s="1">
        <f>G3-G5</f>
        <v>0</v>
      </c>
      <c r="K4" s="1"/>
      <c r="L4" s="1"/>
      <c r="M4" s="1"/>
    </row>
    <row r="5" spans="1:13" ht="15" thickBot="1" x14ac:dyDescent="0.35">
      <c r="A5" s="38"/>
      <c r="B5" s="13" t="s">
        <v>26</v>
      </c>
      <c r="C5" s="8">
        <v>0</v>
      </c>
      <c r="D5" s="24"/>
      <c r="E5" s="24"/>
      <c r="F5" s="1" t="s">
        <v>14</v>
      </c>
      <c r="G5" s="1">
        <f>SUM(E2:E18)</f>
        <v>51716.4</v>
      </c>
      <c r="H5" s="1"/>
      <c r="I5" s="1"/>
      <c r="J5" s="1"/>
      <c r="K5" s="1"/>
      <c r="L5" s="1"/>
      <c r="M5" s="1"/>
    </row>
    <row r="6" spans="1:13" ht="15" thickTop="1" x14ac:dyDescent="0.3">
      <c r="A6" s="39" t="s">
        <v>33</v>
      </c>
      <c r="B6" s="11" t="s">
        <v>11</v>
      </c>
      <c r="C6" s="5">
        <v>0</v>
      </c>
      <c r="D6" s="22">
        <f>SUM(C6:C8)</f>
        <v>0</v>
      </c>
      <c r="E6" s="22">
        <f>SUM(D6:D17)*'5 - OSR'!G6</f>
        <v>1953.6</v>
      </c>
      <c r="F6" s="1"/>
      <c r="G6" s="1"/>
      <c r="H6" s="1"/>
      <c r="I6" s="1" t="s">
        <v>19</v>
      </c>
      <c r="J6" s="1">
        <f>ROUND((J4/G3) * 100, 2)</f>
        <v>0</v>
      </c>
      <c r="K6" s="1"/>
      <c r="L6" s="1"/>
      <c r="M6" s="1"/>
    </row>
    <row r="7" spans="1:13" x14ac:dyDescent="0.3">
      <c r="A7" s="40"/>
      <c r="B7" s="12" t="s">
        <v>11</v>
      </c>
      <c r="C7" s="7">
        <v>0</v>
      </c>
      <c r="D7" s="23"/>
      <c r="E7" s="23"/>
      <c r="F7" s="1"/>
      <c r="G7" s="1"/>
      <c r="H7" s="1"/>
      <c r="I7" s="1"/>
      <c r="J7" s="1"/>
      <c r="K7" s="1"/>
      <c r="L7" s="1"/>
      <c r="M7" s="1"/>
    </row>
    <row r="8" spans="1:13" x14ac:dyDescent="0.3">
      <c r="A8" s="40"/>
      <c r="B8" s="12" t="s">
        <v>11</v>
      </c>
      <c r="C8" s="7">
        <v>0</v>
      </c>
      <c r="D8" s="23"/>
      <c r="E8" s="23"/>
      <c r="F8" s="1"/>
      <c r="G8" s="1"/>
      <c r="H8" s="1"/>
      <c r="I8" s="1"/>
      <c r="J8" s="1"/>
      <c r="K8" s="1"/>
      <c r="L8" s="1"/>
      <c r="M8" s="1"/>
    </row>
    <row r="9" spans="1:13" x14ac:dyDescent="0.3">
      <c r="A9" s="40"/>
      <c r="B9" s="33">
        <v>0</v>
      </c>
      <c r="C9" s="34">
        <v>0</v>
      </c>
      <c r="D9" s="43">
        <v>0</v>
      </c>
      <c r="E9" s="23"/>
      <c r="F9" s="1"/>
      <c r="G9" s="1"/>
      <c r="H9" s="1"/>
      <c r="I9" s="1" t="s">
        <v>22</v>
      </c>
      <c r="J9" s="1">
        <f>J4+'5 - OSR'!M10</f>
        <v>51773.4</v>
      </c>
      <c r="K9" s="1"/>
      <c r="L9" s="1"/>
      <c r="M9" s="1"/>
    </row>
    <row r="10" spans="1:13" x14ac:dyDescent="0.3">
      <c r="A10" s="40"/>
      <c r="B10" s="29" t="s">
        <v>20</v>
      </c>
      <c r="C10" s="7">
        <v>0</v>
      </c>
      <c r="D10" s="23">
        <f>SUM(C10:C11)</f>
        <v>0</v>
      </c>
      <c r="E10" s="23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0"/>
      <c r="B11" s="29"/>
      <c r="C11" s="7">
        <v>0</v>
      </c>
      <c r="D11" s="23"/>
      <c r="E11" s="23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0"/>
      <c r="B12" s="29" t="s">
        <v>27</v>
      </c>
      <c r="C12" s="7">
        <v>0</v>
      </c>
      <c r="D12" s="23">
        <f>SUM(C12:C13)</f>
        <v>0</v>
      </c>
      <c r="E12" s="23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0"/>
      <c r="B13" s="29"/>
      <c r="C13" s="7">
        <v>0</v>
      </c>
      <c r="D13" s="23"/>
      <c r="E13" s="23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40"/>
      <c r="B14" s="29" t="s">
        <v>29</v>
      </c>
      <c r="C14" s="7">
        <v>0</v>
      </c>
      <c r="D14" s="23">
        <f>SUM(C14:C15)</f>
        <v>0</v>
      </c>
      <c r="E14" s="23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0"/>
      <c r="B15" s="29"/>
      <c r="C15" s="7">
        <v>0</v>
      </c>
      <c r="D15" s="23"/>
      <c r="E15" s="23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40"/>
      <c r="B16" s="29" t="s">
        <v>18</v>
      </c>
      <c r="C16" s="7">
        <v>1418</v>
      </c>
      <c r="D16" s="23">
        <f>SUM(C16:C17)</f>
        <v>1628</v>
      </c>
      <c r="E16" s="23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41"/>
      <c r="B17" s="30"/>
      <c r="C17" s="8">
        <v>210</v>
      </c>
      <c r="D17" s="24"/>
      <c r="E17" s="24"/>
      <c r="F17" s="1"/>
      <c r="G17" s="1" t="s">
        <v>21</v>
      </c>
      <c r="H17" s="1">
        <f>SUM(C2:C17)</f>
        <v>28487</v>
      </c>
      <c r="I17" s="1">
        <f>H17*1.2</f>
        <v>34184.400000000001</v>
      </c>
      <c r="J17" s="1"/>
      <c r="K17" s="1"/>
      <c r="L17" s="1"/>
      <c r="M17" s="1"/>
    </row>
    <row r="18" spans="1:13" ht="15.6" thickTop="1" thickBot="1" x14ac:dyDescent="0.35">
      <c r="A18" s="9" t="s">
        <v>31</v>
      </c>
      <c r="B18" s="10" t="s">
        <v>28</v>
      </c>
      <c r="C18" s="2">
        <v>14610</v>
      </c>
      <c r="D18" s="3">
        <f>C18</f>
        <v>14610</v>
      </c>
      <c r="E18" s="3">
        <f>D18*'5 - OSR'!G6</f>
        <v>17532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42"/>
      <c r="F19" s="1"/>
      <c r="G19" s="1"/>
      <c r="H19" s="1"/>
      <c r="I19" s="1"/>
      <c r="J19" s="1"/>
      <c r="K19" s="1"/>
      <c r="L19" s="1"/>
      <c r="M19" s="1"/>
    </row>
    <row r="20" spans="1:13" x14ac:dyDescent="0.3">
      <c r="B20" s="1"/>
      <c r="C20" s="1"/>
      <c r="D20" s="1"/>
      <c r="E20" s="1"/>
      <c r="F20" s="1" t="s">
        <v>35</v>
      </c>
      <c r="G20" s="1" t="s">
        <v>36</v>
      </c>
      <c r="H20" s="1" t="s">
        <v>37</v>
      </c>
      <c r="I20" s="1" t="s">
        <v>37</v>
      </c>
      <c r="J20" s="1"/>
      <c r="K20" s="1"/>
      <c r="L20" s="1"/>
      <c r="M20" s="1"/>
    </row>
    <row r="21" spans="1:13" x14ac:dyDescent="0.3">
      <c r="B21" s="1"/>
      <c r="C21" s="1"/>
      <c r="D21" s="1"/>
      <c r="E21" s="1"/>
      <c r="F21" s="1">
        <f>G5+Summator2!G5+Summator1!H7</f>
        <v>172578</v>
      </c>
      <c r="G21" s="1">
        <f>G3+Summator2!G5+Summator1!H7</f>
        <v>172578</v>
      </c>
      <c r="H21" s="1">
        <f>H17+Summator2!H17+Summator1!I19</f>
        <v>129205</v>
      </c>
      <c r="I21" s="1">
        <f>I17+Summator2!I17+Summator1!J19</f>
        <v>155046</v>
      </c>
      <c r="J21" s="1"/>
      <c r="K21" s="1"/>
      <c r="L21" s="1"/>
      <c r="M21" s="1"/>
    </row>
    <row r="22" spans="1:13" x14ac:dyDescent="0.3">
      <c r="B22" s="1"/>
      <c r="C22" s="1"/>
      <c r="D22" s="1"/>
      <c r="E22" s="1"/>
      <c r="F22" s="1"/>
      <c r="G22" s="1"/>
      <c r="H22" s="20"/>
      <c r="I22" s="1"/>
      <c r="J22" s="1"/>
      <c r="K22" s="1"/>
      <c r="L22" s="1"/>
      <c r="M22" s="1"/>
    </row>
    <row r="23" spans="1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3" x14ac:dyDescent="0.3">
      <c r="E26" s="35"/>
    </row>
  </sheetData>
  <mergeCells count="14">
    <mergeCell ref="A3:A5"/>
    <mergeCell ref="A6:A17"/>
    <mergeCell ref="D16:D17"/>
    <mergeCell ref="D3:D5"/>
    <mergeCell ref="D6:D8"/>
    <mergeCell ref="E6:E17"/>
    <mergeCell ref="B10:B11"/>
    <mergeCell ref="D10:D11"/>
    <mergeCell ref="B12:B13"/>
    <mergeCell ref="D12:D13"/>
    <mergeCell ref="B14:B15"/>
    <mergeCell ref="D14:D15"/>
    <mergeCell ref="B16:B17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2023-11-07T07:04:35Z</dcterms:modified>
</cp:coreProperties>
</file>