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20" windowWidth="11280" windowHeight="6225"/>
  </bookViews>
  <sheets>
    <sheet name="data" sheetId="1" r:id="rId1"/>
    <sheet name="grafiek" sheetId="2" r:id="rId2"/>
  </sheets>
  <calcPr calcId="145621" iterateDelta="9.9999999999999995E-7" fullPrecision="0"/>
</workbook>
</file>

<file path=xl/calcChain.xml><?xml version="1.0" encoding="utf-8"?>
<calcChain xmlns="http://schemas.openxmlformats.org/spreadsheetml/2006/main">
  <c r="J4" i="1" l="1"/>
  <c r="J6" i="1"/>
  <c r="J3" i="1"/>
  <c r="J5" i="1"/>
  <c r="J7" i="1"/>
  <c r="E17" i="1"/>
  <c r="F17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J10" i="1" l="1"/>
  <c r="J12" i="1" s="1"/>
  <c r="E3" i="1" s="1"/>
  <c r="F3" i="1" s="1"/>
  <c r="E4" i="1" l="1"/>
  <c r="F4" i="1" s="1"/>
  <c r="E7" i="1"/>
  <c r="F7" i="1" s="1"/>
  <c r="E8" i="1"/>
  <c r="F8" i="1" s="1"/>
  <c r="E5" i="1"/>
  <c r="F5" i="1" s="1"/>
  <c r="E6" i="1"/>
  <c r="F6" i="1" s="1"/>
  <c r="F18" i="1" l="1"/>
  <c r="M7" i="1"/>
  <c r="L12" i="1" s="1"/>
  <c r="L10" i="1" l="1"/>
</calcChain>
</file>

<file path=xl/sharedStrings.xml><?xml version="1.0" encoding="utf-8"?>
<sst xmlns="http://schemas.openxmlformats.org/spreadsheetml/2006/main" count="15" uniqueCount="14">
  <si>
    <t>Xi</t>
  </si>
  <si>
    <t>Yi</t>
  </si>
  <si>
    <t>Yi best</t>
  </si>
  <si>
    <t>di</t>
  </si>
  <si>
    <t>gemXi :</t>
  </si>
  <si>
    <t>gemYi :</t>
  </si>
  <si>
    <t>gemXiXi :</t>
  </si>
  <si>
    <t>gemXiYi :</t>
  </si>
  <si>
    <t>N :</t>
  </si>
  <si>
    <t>S(mbest,cbest) :</t>
  </si>
  <si>
    <t>±</t>
  </si>
  <si>
    <t>di gem :</t>
  </si>
  <si>
    <t>beste a:</t>
  </si>
  <si>
    <t>beste 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</si>
</sst>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0"/>
      <name val="Symbol"/>
      <family val="1"/>
      <charset val="2"/>
    </font>
    <font>
      <sz val="8"/>
      <name val="Arial"/>
    </font>
    <font>
      <b/>
      <sz val="12"/>
      <color indexed="40"/>
      <name val="Arial"/>
      <family val="2"/>
    </font>
    <font>
      <sz val="12"/>
      <color indexed="10"/>
      <name val="Arial"/>
      <family val="2"/>
    </font>
    <font>
      <sz val="8"/>
      <color rgb="FF000000"/>
      <name val="Tahom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42">
    <xf numFmtId="0" fontId="0" fillId="0" borderId="0" xfId="0"/>
    <xf numFmtId="49" fontId="2" fillId="2" borderId="0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3" borderId="1" xfId="0" applyFill="1" applyBorder="1" applyAlignment="1" applyProtection="1">
      <alignment horizontal="center"/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49" fontId="2" fillId="2" borderId="0" xfId="0" applyNumberFormat="1" applyFont="1" applyFill="1" applyAlignment="1" applyProtection="1">
      <alignment horizontal="right"/>
      <protection hidden="1"/>
    </xf>
    <xf numFmtId="164" fontId="0" fillId="2" borderId="0" xfId="0" applyNumberFormat="1" applyFill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49" fontId="2" fillId="2" borderId="0" xfId="0" applyNumberFormat="1" applyFont="1" applyFill="1" applyProtection="1">
      <protection hidden="1"/>
    </xf>
    <xf numFmtId="1" fontId="0" fillId="2" borderId="0" xfId="0" applyNumberForma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4" borderId="3" xfId="0" applyFill="1" applyBorder="1" applyProtection="1">
      <protection hidden="1"/>
    </xf>
    <xf numFmtId="49" fontId="2" fillId="4" borderId="4" xfId="0" applyNumberFormat="1" applyFont="1" applyFill="1" applyBorder="1" applyAlignment="1" applyProtection="1">
      <alignment horizontal="right"/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0" fillId="4" borderId="4" xfId="0" applyFill="1" applyBorder="1" applyProtection="1">
      <protection hidden="1"/>
    </xf>
    <xf numFmtId="49" fontId="2" fillId="4" borderId="5" xfId="0" applyNumberFormat="1" applyFont="1" applyFill="1" applyBorder="1" applyAlignment="1" applyProtection="1">
      <alignment horizontal="right"/>
      <protection hidden="1"/>
    </xf>
    <xf numFmtId="0" fontId="0" fillId="4" borderId="6" xfId="0" applyFill="1" applyBorder="1" applyProtection="1">
      <protection hidden="1"/>
    </xf>
    <xf numFmtId="49" fontId="3" fillId="4" borderId="0" xfId="0" applyNumberFormat="1" applyFont="1" applyFill="1" applyBorder="1" applyAlignment="1" applyProtection="1">
      <alignment horizontal="right"/>
      <protection hidden="1"/>
    </xf>
    <xf numFmtId="49" fontId="4" fillId="4" borderId="0" xfId="0" applyNumberFormat="1" applyFont="1" applyFill="1" applyBorder="1" applyProtection="1">
      <protection hidden="1"/>
    </xf>
    <xf numFmtId="49" fontId="2" fillId="4" borderId="0" xfId="0" applyNumberFormat="1" applyFont="1" applyFill="1" applyBorder="1" applyAlignment="1" applyProtection="1">
      <alignment horizontal="right"/>
      <protection hidden="1"/>
    </xf>
    <xf numFmtId="0" fontId="0" fillId="4" borderId="0" xfId="0" applyFill="1" applyBorder="1" applyAlignment="1" applyProtection="1">
      <alignment horizontal="center"/>
      <protection hidden="1"/>
    </xf>
    <xf numFmtId="0" fontId="0" fillId="4" borderId="0" xfId="0" applyFill="1" applyBorder="1" applyProtection="1">
      <protection hidden="1"/>
    </xf>
    <xf numFmtId="49" fontId="2" fillId="4" borderId="7" xfId="0" applyNumberFormat="1" applyFont="1" applyFill="1" applyBorder="1" applyAlignment="1" applyProtection="1">
      <alignment horizontal="right"/>
      <protection hidden="1"/>
    </xf>
    <xf numFmtId="0" fontId="0" fillId="4" borderId="8" xfId="0" applyFill="1" applyBorder="1" applyProtection="1">
      <protection hidden="1"/>
    </xf>
    <xf numFmtId="0" fontId="0" fillId="4" borderId="9" xfId="0" applyFill="1" applyBorder="1" applyProtection="1">
      <protection hidden="1"/>
    </xf>
    <xf numFmtId="0" fontId="0" fillId="4" borderId="10" xfId="0" applyFill="1" applyBorder="1" applyProtection="1"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0" fillId="3" borderId="12" xfId="0" applyFill="1" applyBorder="1" applyAlignment="1" applyProtection="1">
      <alignment horizontal="center"/>
      <protection hidden="1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7" fillId="4" borderId="0" xfId="0" applyFont="1" applyFill="1" applyBorder="1" applyAlignment="1" applyProtection="1">
      <alignment horizontal="center"/>
      <protection hidden="1"/>
    </xf>
    <xf numFmtId="0" fontId="7" fillId="4" borderId="7" xfId="0" applyFont="1" applyFill="1" applyBorder="1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0" fillId="5" borderId="0" xfId="0" applyFill="1"/>
    <xf numFmtId="49" fontId="2" fillId="3" borderId="14" xfId="0" applyNumberFormat="1" applyFont="1" applyFill="1" applyBorder="1" applyAlignment="1" applyProtection="1">
      <alignment horizontal="center" vertical="center"/>
      <protection hidden="1"/>
    </xf>
    <xf numFmtId="49" fontId="2" fillId="3" borderId="15" xfId="0" applyNumberFormat="1" applyFont="1" applyFill="1" applyBorder="1" applyAlignment="1" applyProtection="1">
      <alignment horizontal="center" vertical="center"/>
      <protection hidden="1"/>
    </xf>
    <xf numFmtId="49" fontId="6" fillId="3" borderId="16" xfId="0" applyNumberFormat="1" applyFont="1" applyFill="1" applyBorder="1" applyAlignment="1" applyProtection="1">
      <alignment horizontal="center" vertical="center"/>
      <protection locked="0" hidden="1"/>
    </xf>
    <xf numFmtId="49" fontId="2" fillId="3" borderId="17" xfId="0" applyNumberFormat="1" applyFont="1" applyFill="1" applyBorder="1" applyAlignment="1" applyProtection="1">
      <alignment horizontal="center"/>
      <protection hidden="1"/>
    </xf>
    <xf numFmtId="49" fontId="2" fillId="3" borderId="18" xfId="0" applyNumberFormat="1" applyFont="1" applyFill="1" applyBorder="1" applyAlignment="1" applyProtection="1">
      <alignment horizontal="center"/>
      <protection hidden="1"/>
    </xf>
    <xf numFmtId="0" fontId="9" fillId="0" borderId="1" xfId="2" applyFill="1" applyBorder="1" applyAlignment="1" applyProtection="1">
      <alignment horizontal="center"/>
      <protection locked="0"/>
    </xf>
  </cellXfs>
  <cellStyles count="3">
    <cellStyle name="Standaard" xfId="0" builtinId="0"/>
    <cellStyle name="Standaard 2" xfId="2"/>
    <cellStyle name="Standaard 3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l-BE"/>
              <a:t>grafiek</a:t>
            </a:r>
          </a:p>
        </c:rich>
      </c:tx>
      <c:layout>
        <c:manualLayout>
          <c:xMode val="edge"/>
          <c:yMode val="edge"/>
          <c:x val="0.46794028442901364"/>
          <c:y val="3.38542527624836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49118595134637E-2"/>
          <c:y val="0.16145874394415269"/>
          <c:w val="0.89222433240983945"/>
          <c:h val="0.6744808819602508"/>
        </c:manualLayout>
      </c:layout>
      <c:scatterChart>
        <c:scatterStyle val="lineMarker"/>
        <c:varyColors val="0"/>
        <c:ser>
          <c:idx val="0"/>
          <c:order val="0"/>
          <c:tx>
            <c:v>meetpunten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339933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data!$C$3:$C$17</c:f>
              <c:numCache>
                <c:formatCode>General</c:formatCode>
                <c:ptCount val="15"/>
                <c:pt idx="0">
                  <c:v>28.9</c:v>
                </c:pt>
                <c:pt idx="1">
                  <c:v>57.9</c:v>
                </c:pt>
                <c:pt idx="2">
                  <c:v>86.9</c:v>
                </c:pt>
                <c:pt idx="3">
                  <c:v>116</c:v>
                </c:pt>
                <c:pt idx="4">
                  <c:v>144.9</c:v>
                </c:pt>
              </c:numCache>
            </c:numRef>
          </c:xVal>
          <c:yVal>
            <c:numRef>
              <c:f>data!$D$3:$D$17</c:f>
              <c:numCache>
                <c:formatCode>General</c:formatCode>
                <c:ptCount val="15"/>
                <c:pt idx="0">
                  <c:v>3.4</c:v>
                </c:pt>
                <c:pt idx="1">
                  <c:v>6.4</c:v>
                </c:pt>
                <c:pt idx="2">
                  <c:v>9.6</c:v>
                </c:pt>
                <c:pt idx="3">
                  <c:v>13.1</c:v>
                </c:pt>
                <c:pt idx="4">
                  <c:v>16.5</c:v>
                </c:pt>
              </c:numCache>
            </c:numRef>
          </c:yVal>
          <c:smooth val="0"/>
        </c:ser>
        <c:ser>
          <c:idx val="1"/>
          <c:order val="1"/>
          <c:tx>
            <c:v>beste rechte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data!$C$3:$C$17</c:f>
              <c:numCache>
                <c:formatCode>General</c:formatCode>
                <c:ptCount val="15"/>
                <c:pt idx="0">
                  <c:v>28.9</c:v>
                </c:pt>
                <c:pt idx="1">
                  <c:v>57.9</c:v>
                </c:pt>
                <c:pt idx="2">
                  <c:v>86.9</c:v>
                </c:pt>
                <c:pt idx="3">
                  <c:v>116</c:v>
                </c:pt>
                <c:pt idx="4">
                  <c:v>144.9</c:v>
                </c:pt>
              </c:numCache>
            </c:numRef>
          </c:xVal>
          <c:yVal>
            <c:numRef>
              <c:f>data!$E$3:$E$17</c:f>
              <c:numCache>
                <c:formatCode>General</c:formatCode>
                <c:ptCount val="15"/>
                <c:pt idx="0">
                  <c:v>3.2199985788649101</c:v>
                </c:pt>
                <c:pt idx="1">
                  <c:v>6.508865197495</c:v>
                </c:pt>
                <c:pt idx="2">
                  <c:v>9.7977318161250793</c:v>
                </c:pt>
                <c:pt idx="3">
                  <c:v>13.097939354129799</c:v>
                </c:pt>
                <c:pt idx="4">
                  <c:v>16.375465053385302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4832"/>
        <c:axId val="97087488"/>
      </c:scatterChart>
      <c:valAx>
        <c:axId val="970648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BE"/>
                  <a:t>Xi</a:t>
                </a:r>
              </a:p>
            </c:rich>
          </c:tx>
          <c:layout>
            <c:manualLayout>
              <c:xMode val="edge"/>
              <c:yMode val="edge"/>
              <c:x val="0.51705355043322498"/>
              <c:y val="0.906252304718792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97087488"/>
        <c:crosses val="autoZero"/>
        <c:crossBetween val="midCat"/>
      </c:valAx>
      <c:valAx>
        <c:axId val="9708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BE"/>
                  <a:t>Yi</a:t>
                </a:r>
              </a:p>
            </c:rich>
          </c:tx>
          <c:layout>
            <c:manualLayout>
              <c:xMode val="edge"/>
              <c:yMode val="edge"/>
              <c:x val="2.1828118224093931E-2"/>
              <c:y val="0.47916788525361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97064832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E3E3E3" mc:Ignorable="a14" a14:legacySpreadsheetColorIndex="47"/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path path="rect">
            <a:fillToRect r="100000" b="100000"/>
          </a:path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58390216249451266"/>
          <c:y val="2.3437559604796359E-2"/>
          <c:w val="0.13506148151158121"/>
          <c:h val="0.101562758287450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BE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00CCFF" mc:Ignorable="a14" a14:legacySpreadsheetColorIndex="40"/>
        </a:gs>
        <a:gs pos="100000">
          <a:srgbClr xmlns:mc="http://schemas.openxmlformats.org/markup-compatibility/2006" xmlns:a14="http://schemas.microsoft.com/office/drawing/2010/main" val="C0C0FF" mc:Ignorable="a14" a14:legacySpreadsheetColorIndex="31"/>
        </a:gs>
      </a:gsLst>
      <a:lin ang="2700000" scaled="1"/>
    </a:gra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BE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CheckBox" fmlaLink="$B$2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133350</xdr:rowOff>
        </xdr:from>
        <xdr:to>
          <xdr:col>9</xdr:col>
          <xdr:colOff>800100</xdr:colOff>
          <xdr:row>17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nl-B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Rechte door de oorsprong (c=0)</a:t>
              </a:r>
            </a:p>
          </xdr:txBody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76200</xdr:rowOff>
    </xdr:from>
    <xdr:to>
      <xdr:col>11</xdr:col>
      <xdr:colOff>447675</xdr:colOff>
      <xdr:row>23</xdr:row>
      <xdr:rowOff>9525</xdr:rowOff>
    </xdr:to>
    <xdr:graphicFrame macro="">
      <xdr:nvGraphicFramePr>
        <xdr:cNvPr id="2050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8"/>
  <sheetViews>
    <sheetView tabSelected="1" topLeftCell="C1" workbookViewId="0">
      <selection activeCell="D4" sqref="D4"/>
    </sheetView>
  </sheetViews>
  <sheetFormatPr defaultRowHeight="12.75" x14ac:dyDescent="0.2"/>
  <cols>
    <col min="1" max="1" width="1.85546875" style="2" customWidth="1"/>
    <col min="2" max="2" width="4.5703125" style="2" customWidth="1"/>
    <col min="3" max="5" width="9.140625" style="2"/>
    <col min="6" max="6" width="10.85546875" style="2" customWidth="1"/>
    <col min="7" max="7" width="4.5703125" style="2" customWidth="1"/>
    <col min="8" max="8" width="4.7109375" style="2" customWidth="1"/>
    <col min="9" max="9" width="9.140625" style="2"/>
    <col min="10" max="10" width="12.140625" style="2" customWidth="1"/>
    <col min="11" max="11" width="5.28515625" style="2" customWidth="1"/>
    <col min="12" max="12" width="15.140625" style="2" customWidth="1"/>
    <col min="13" max="13" width="12.140625" style="2" customWidth="1"/>
    <col min="14" max="16384" width="9.140625" style="2"/>
  </cols>
  <sheetData>
    <row r="1" spans="2:13" ht="8.25" customHeight="1" x14ac:dyDescent="0.2"/>
    <row r="2" spans="2:13" ht="18" customHeight="1" thickBot="1" x14ac:dyDescent="0.3">
      <c r="B2" s="38" t="b">
        <v>0</v>
      </c>
      <c r="C2" s="39" t="s">
        <v>0</v>
      </c>
      <c r="D2" s="39" t="s">
        <v>1</v>
      </c>
      <c r="E2" s="39" t="s">
        <v>2</v>
      </c>
      <c r="F2" s="40" t="s">
        <v>3</v>
      </c>
      <c r="G2" s="1"/>
    </row>
    <row r="3" spans="2:13" ht="15.75" x14ac:dyDescent="0.25">
      <c r="B3" s="36">
        <v>1</v>
      </c>
      <c r="C3" s="30">
        <v>28.9</v>
      </c>
      <c r="D3" s="41">
        <v>3.4</v>
      </c>
      <c r="E3" s="3">
        <f>IF(ISBLANK(C3),C24,C3*$J$10+$J$12)</f>
        <v>3.2199985788649101</v>
      </c>
      <c r="F3" s="4">
        <f>D3-E3</f>
        <v>0.18000142113508999</v>
      </c>
      <c r="G3" s="5"/>
      <c r="I3" s="6" t="s">
        <v>4</v>
      </c>
      <c r="J3" s="7">
        <f>AVERAGE(C3:C17)</f>
        <v>86.92</v>
      </c>
      <c r="K3" s="8"/>
      <c r="L3" s="9"/>
    </row>
    <row r="4" spans="2:13" ht="15.75" x14ac:dyDescent="0.25">
      <c r="B4" s="36">
        <v>2</v>
      </c>
      <c r="C4" s="30">
        <v>57.9</v>
      </c>
      <c r="D4" s="41">
        <v>6.4</v>
      </c>
      <c r="E4" s="3">
        <f t="shared" ref="E4:E17" si="0">IF(ISBLANK(C4),C25,C4*$J$10+$J$12)</f>
        <v>6.508865197495</v>
      </c>
      <c r="F4" s="4">
        <f t="shared" ref="F4:F17" si="1">D4-E4</f>
        <v>-0.108865197495</v>
      </c>
      <c r="G4" s="5"/>
      <c r="I4" s="6" t="s">
        <v>5</v>
      </c>
      <c r="J4" s="7">
        <f>AVERAGE(D3:D17)</f>
        <v>9.8000000000000007</v>
      </c>
      <c r="K4" s="8"/>
      <c r="L4" s="9"/>
    </row>
    <row r="5" spans="2:13" ht="15.75" x14ac:dyDescent="0.25">
      <c r="B5" s="36">
        <v>3</v>
      </c>
      <c r="C5" s="30">
        <v>86.9</v>
      </c>
      <c r="D5" s="41">
        <v>9.6</v>
      </c>
      <c r="E5" s="3">
        <f t="shared" si="0"/>
        <v>9.7977318161250793</v>
      </c>
      <c r="F5" s="4">
        <f t="shared" si="1"/>
        <v>-0.19773181612508001</v>
      </c>
      <c r="G5" s="5"/>
      <c r="I5" s="6" t="s">
        <v>6</v>
      </c>
      <c r="J5" s="7">
        <f>SUMPRODUCT(C3:C17,C3:C17)/COUNT(C3:C17)</f>
        <v>9238.2479999999996</v>
      </c>
      <c r="K5" s="8"/>
      <c r="L5" s="9"/>
    </row>
    <row r="6" spans="2:13" ht="15.75" x14ac:dyDescent="0.25">
      <c r="B6" s="36">
        <v>4</v>
      </c>
      <c r="C6" s="30">
        <v>116</v>
      </c>
      <c r="D6" s="41">
        <v>13.1</v>
      </c>
      <c r="E6" s="3">
        <f t="shared" si="0"/>
        <v>13.097939354129799</v>
      </c>
      <c r="F6" s="4">
        <f t="shared" si="1"/>
        <v>2.06064587020016E-3</v>
      </c>
      <c r="G6" s="5"/>
      <c r="I6" s="6" t="s">
        <v>7</v>
      </c>
      <c r="J6" s="7">
        <f>SUMPRODUCT(C3:C17,D3:D17)/COUNT(C3:C17)</f>
        <v>1042.702</v>
      </c>
      <c r="K6" s="8"/>
      <c r="L6" s="9"/>
    </row>
    <row r="7" spans="2:13" ht="15.75" x14ac:dyDescent="0.25">
      <c r="B7" s="36">
        <v>5</v>
      </c>
      <c r="C7" s="30">
        <v>144.9</v>
      </c>
      <c r="D7" s="41">
        <v>16.5</v>
      </c>
      <c r="E7" s="3">
        <f t="shared" si="0"/>
        <v>16.375465053385302</v>
      </c>
      <c r="F7" s="4">
        <f t="shared" si="1"/>
        <v>0.12453494661469799</v>
      </c>
      <c r="G7" s="5"/>
      <c r="I7" s="6" t="s">
        <v>8</v>
      </c>
      <c r="J7" s="10">
        <f>COUNT(C3:C17)</f>
        <v>5</v>
      </c>
      <c r="K7" s="8"/>
      <c r="L7" s="6" t="s">
        <v>9</v>
      </c>
      <c r="M7" s="34">
        <f>SUMPRODUCT(F3:F17,F3:F17)</f>
        <v>9.8863213134127895E-2</v>
      </c>
    </row>
    <row r="8" spans="2:13" ht="16.5" thickBot="1" x14ac:dyDescent="0.3">
      <c r="B8" s="36">
        <v>6</v>
      </c>
      <c r="C8" s="30"/>
      <c r="D8" s="30"/>
      <c r="E8" s="3">
        <f t="shared" si="0"/>
        <v>0</v>
      </c>
      <c r="F8" s="4">
        <f t="shared" si="1"/>
        <v>0</v>
      </c>
      <c r="G8" s="5"/>
      <c r="I8" s="6"/>
      <c r="J8" s="11"/>
      <c r="L8" s="6"/>
      <c r="M8" s="11"/>
    </row>
    <row r="9" spans="2:13" ht="15.75" x14ac:dyDescent="0.25">
      <c r="B9" s="36">
        <v>7</v>
      </c>
      <c r="C9" s="30"/>
      <c r="D9" s="30"/>
      <c r="E9" s="3">
        <f t="shared" si="0"/>
        <v>0</v>
      </c>
      <c r="F9" s="4">
        <f t="shared" si="1"/>
        <v>0</v>
      </c>
      <c r="G9" s="5"/>
      <c r="H9" s="12"/>
      <c r="I9" s="13"/>
      <c r="J9" s="14"/>
      <c r="K9" s="15"/>
      <c r="L9" s="16"/>
    </row>
    <row r="10" spans="2:13" ht="15.75" x14ac:dyDescent="0.25">
      <c r="B10" s="36">
        <v>8</v>
      </c>
      <c r="C10" s="30"/>
      <c r="D10" s="30"/>
      <c r="E10" s="3">
        <f t="shared" si="0"/>
        <v>0</v>
      </c>
      <c r="F10" s="4">
        <f t="shared" si="1"/>
        <v>0</v>
      </c>
      <c r="G10" s="5"/>
      <c r="H10" s="17"/>
      <c r="I10" s="18" t="s">
        <v>12</v>
      </c>
      <c r="J10" s="32">
        <f>IF(B2,J6/J5,(J6-J4*J3)/(J5-J3*J3))</f>
        <v>0.113409193745865</v>
      </c>
      <c r="K10" s="19" t="s">
        <v>10</v>
      </c>
      <c r="L10" s="33">
        <f>IF(B2,SQRT(1/(J5*J7)*M7/(J7-2)),SQRT(1/((J5-J3^2)*J7)*M7/(J7-2)))</f>
        <v>1.9788315401024501E-3</v>
      </c>
      <c r="M10" s="11"/>
    </row>
    <row r="11" spans="2:13" ht="15.75" x14ac:dyDescent="0.25">
      <c r="B11" s="36">
        <v>9</v>
      </c>
      <c r="C11" s="30"/>
      <c r="D11" s="30"/>
      <c r="E11" s="3">
        <f t="shared" si="0"/>
        <v>0</v>
      </c>
      <c r="F11" s="4">
        <f t="shared" si="1"/>
        <v>0</v>
      </c>
      <c r="G11" s="5"/>
      <c r="H11" s="17"/>
      <c r="I11" s="20"/>
      <c r="J11" s="21"/>
      <c r="K11" s="22"/>
      <c r="L11" s="23"/>
    </row>
    <row r="12" spans="2:13" ht="15.75" x14ac:dyDescent="0.25">
      <c r="B12" s="36">
        <v>10</v>
      </c>
      <c r="C12" s="30"/>
      <c r="D12" s="30"/>
      <c r="E12" s="3">
        <f t="shared" si="0"/>
        <v>0</v>
      </c>
      <c r="F12" s="4">
        <f t="shared" si="1"/>
        <v>0</v>
      </c>
      <c r="G12" s="5"/>
      <c r="H12" s="17"/>
      <c r="I12" s="18" t="s">
        <v>13</v>
      </c>
      <c r="J12" s="32">
        <f>IF(B2,0,J4-J10*J3)</f>
        <v>-5.7527120390584899E-2</v>
      </c>
      <c r="K12" s="19" t="s">
        <v>10</v>
      </c>
      <c r="L12" s="33">
        <f>IF(B2,0,SQRT((1/J7+J3^2/((J5-J3^2)*J7))*M7/(J7-2)))</f>
        <v>0.19019698673694199</v>
      </c>
    </row>
    <row r="13" spans="2:13" ht="16.5" thickBot="1" x14ac:dyDescent="0.25">
      <c r="B13" s="36">
        <v>11</v>
      </c>
      <c r="C13" s="30"/>
      <c r="D13" s="30"/>
      <c r="E13" s="3">
        <f t="shared" si="0"/>
        <v>0</v>
      </c>
      <c r="F13" s="4">
        <f t="shared" si="1"/>
        <v>0</v>
      </c>
      <c r="G13" s="5"/>
      <c r="H13" s="24"/>
      <c r="I13" s="25"/>
      <c r="J13" s="25"/>
      <c r="K13" s="25"/>
      <c r="L13" s="26"/>
    </row>
    <row r="14" spans="2:13" ht="15.75" x14ac:dyDescent="0.2">
      <c r="B14" s="36">
        <v>12</v>
      </c>
      <c r="C14" s="30"/>
      <c r="D14" s="30"/>
      <c r="E14" s="3">
        <f t="shared" si="0"/>
        <v>0</v>
      </c>
      <c r="F14" s="4">
        <f t="shared" si="1"/>
        <v>0</v>
      </c>
      <c r="G14" s="5"/>
    </row>
    <row r="15" spans="2:13" ht="15.75" x14ac:dyDescent="0.2">
      <c r="B15" s="36">
        <v>13</v>
      </c>
      <c r="C15" s="30"/>
      <c r="D15" s="30"/>
      <c r="E15" s="3">
        <f t="shared" si="0"/>
        <v>0</v>
      </c>
      <c r="F15" s="4">
        <f t="shared" si="1"/>
        <v>0</v>
      </c>
      <c r="G15" s="5"/>
    </row>
    <row r="16" spans="2:13" ht="15.75" x14ac:dyDescent="0.2">
      <c r="B16" s="36">
        <v>14</v>
      </c>
      <c r="C16" s="30"/>
      <c r="D16" s="30"/>
      <c r="E16" s="3">
        <f t="shared" si="0"/>
        <v>0</v>
      </c>
      <c r="F16" s="4">
        <f t="shared" si="1"/>
        <v>0</v>
      </c>
      <c r="G16" s="5"/>
    </row>
    <row r="17" spans="2:7" ht="16.5" thickBot="1" x14ac:dyDescent="0.25">
      <c r="B17" s="37">
        <v>15</v>
      </c>
      <c r="C17" s="31"/>
      <c r="D17" s="31"/>
      <c r="E17" s="27">
        <f t="shared" si="0"/>
        <v>0</v>
      </c>
      <c r="F17" s="28">
        <f t="shared" si="1"/>
        <v>0</v>
      </c>
      <c r="G17" s="5"/>
    </row>
    <row r="18" spans="2:7" ht="15.75" x14ac:dyDescent="0.25">
      <c r="E18" s="6" t="s">
        <v>11</v>
      </c>
      <c r="F18" s="29">
        <f>SUM(F3:F17)/J7</f>
        <v>-1.83741910575463E-14</v>
      </c>
      <c r="G18" s="5"/>
    </row>
  </sheetData>
  <sheetProtection sheet="1" objects="1" scenarios="1"/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133350</xdr:rowOff>
                  </from>
                  <to>
                    <xdr:col>9</xdr:col>
                    <xdr:colOff>800100</xdr:colOff>
                    <xdr:row>17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K24" sqref="K24"/>
    </sheetView>
  </sheetViews>
  <sheetFormatPr defaultRowHeight="12.75" x14ac:dyDescent="0.2"/>
  <cols>
    <col min="1" max="16384" width="9.140625" style="35"/>
  </cols>
  <sheetData/>
  <phoneticPr fontId="5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</vt:lpstr>
      <vt:lpstr>grafiek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nouwen</dc:creator>
  <cp:lastModifiedBy>KeunenK</cp:lastModifiedBy>
  <dcterms:created xsi:type="dcterms:W3CDTF">2003-02-13T14:57:48Z</dcterms:created>
  <dcterms:modified xsi:type="dcterms:W3CDTF">2016-01-28T12:31:02Z</dcterms:modified>
</cp:coreProperties>
</file>