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Cdeee\Informe Desempeño\INFORMES FINANCIEROS\"/>
    </mc:Choice>
  </mc:AlternateContent>
  <xr:revisionPtr revIDLastSave="0" documentId="13_ncr:1_{05688C3C-DAE3-4BB6-92D3-47E1131399DF}" xr6:coauthVersionLast="47" xr6:coauthVersionMax="47" xr10:uidLastSave="{00000000-0000-0000-0000-000000000000}"/>
  <bookViews>
    <workbookView xWindow="-108" yWindow="-108" windowWidth="23256" windowHeight="12576" tabRatio="822" activeTab="6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#REF!</definedName>
    <definedName name="__123Graph_AChart1" localSheetId="6" hidden="1">#REF!</definedName>
    <definedName name="__123Graph_AChart1" localSheetId="2" hidden="1">#REF!</definedName>
    <definedName name="__123Graph_AChart1" localSheetId="1" hidden="1">#REF!</definedName>
    <definedName name="__123Graph_AChart1" localSheetId="3" hidden="1">#REF!</definedName>
    <definedName name="__123Graph_AChart1" localSheetId="5" hidden="1">#REF!</definedName>
    <definedName name="__123Graph_AChart1" localSheetId="4" hidden="1">#REF!</definedName>
    <definedName name="__123Graph_AChart1" localSheetId="9" hidden="1">#REF!</definedName>
    <definedName name="__123Graph_AChart1" hidden="1">#REF!</definedName>
    <definedName name="__123Graph_AChart2" localSheetId="8" hidden="1">#REF!</definedName>
    <definedName name="__123Graph_AChart2" localSheetId="6" hidden="1">#REF!</definedName>
    <definedName name="__123Graph_AChart2" localSheetId="2" hidden="1">#REF!</definedName>
    <definedName name="__123Graph_AChart2" localSheetId="1" hidden="1">#REF!</definedName>
    <definedName name="__123Graph_AChart2" localSheetId="3" hidden="1">#REF!</definedName>
    <definedName name="__123Graph_AChart2" localSheetId="5" hidden="1">#REF!</definedName>
    <definedName name="__123Graph_AChart2" localSheetId="4" hidden="1">#REF!</definedName>
    <definedName name="__123Graph_AChart2" localSheetId="9" hidden="1">#REF!</definedName>
    <definedName name="__123Graph_AChart2" hidden="1">#REF!</definedName>
    <definedName name="__123Graph_AChart3" localSheetId="8" hidden="1">#REF!</definedName>
    <definedName name="__123Graph_AChart3" localSheetId="6" hidden="1">#REF!</definedName>
    <definedName name="__123Graph_AChart3" localSheetId="2" hidden="1">#REF!</definedName>
    <definedName name="__123Graph_AChart3" localSheetId="1" hidden="1">#REF!</definedName>
    <definedName name="__123Graph_AChart3" localSheetId="3" hidden="1">#REF!</definedName>
    <definedName name="__123Graph_AChart3" localSheetId="5" hidden="1">#REF!</definedName>
    <definedName name="__123Graph_AChart3" localSheetId="4" hidden="1">#REF!</definedName>
    <definedName name="__123Graph_AChart3" localSheetId="9" hidden="1">#REF!</definedName>
    <definedName name="__123Graph_AChart3" hidden="1">#REF!</definedName>
    <definedName name="__123Graph_AChart4" localSheetId="8" hidden="1">#REF!</definedName>
    <definedName name="__123Graph_AChart4" localSheetId="6" hidden="1">#REF!</definedName>
    <definedName name="__123Graph_AChart4" localSheetId="2" hidden="1">#REF!</definedName>
    <definedName name="__123Graph_AChart4" localSheetId="1" hidden="1">#REF!</definedName>
    <definedName name="__123Graph_AChart4" localSheetId="3" hidden="1">#REF!</definedName>
    <definedName name="__123Graph_AChart4" localSheetId="5" hidden="1">#REF!</definedName>
    <definedName name="__123Graph_AChart4" localSheetId="4" hidden="1">#REF!</definedName>
    <definedName name="__123Graph_AChart4" localSheetId="9" hidden="1">#REF!</definedName>
    <definedName name="__123Graph_AChart4" hidden="1">#REF!</definedName>
    <definedName name="__123Graph_AChart5" localSheetId="8" hidden="1">#REF!</definedName>
    <definedName name="__123Graph_AChart5" localSheetId="6" hidden="1">#REF!</definedName>
    <definedName name="__123Graph_AChart5" localSheetId="2" hidden="1">#REF!</definedName>
    <definedName name="__123Graph_AChart5" localSheetId="1" hidden="1">#REF!</definedName>
    <definedName name="__123Graph_AChart5" localSheetId="3" hidden="1">#REF!</definedName>
    <definedName name="__123Graph_AChart5" localSheetId="5" hidden="1">#REF!</definedName>
    <definedName name="__123Graph_AChart5" localSheetId="4" hidden="1">#REF!</definedName>
    <definedName name="__123Graph_AChart5" localSheetId="9" hidden="1">#REF!</definedName>
    <definedName name="__123Graph_AChart5" hidden="1">#REF!</definedName>
    <definedName name="__123Graph_AChart6" localSheetId="8" hidden="1">#REF!</definedName>
    <definedName name="__123Graph_AChart6" localSheetId="6" hidden="1">#REF!</definedName>
    <definedName name="__123Graph_AChart6" localSheetId="2" hidden="1">#REF!</definedName>
    <definedName name="__123Graph_AChart6" localSheetId="1" hidden="1">#REF!</definedName>
    <definedName name="__123Graph_AChart6" localSheetId="3" hidden="1">#REF!</definedName>
    <definedName name="__123Graph_AChart6" localSheetId="5" hidden="1">#REF!</definedName>
    <definedName name="__123Graph_AChart6" localSheetId="4" hidden="1">#REF!</definedName>
    <definedName name="__123Graph_AChart6" localSheetId="9" hidden="1">#REF!</definedName>
    <definedName name="__123Graph_AChart6" hidden="1">#REF!</definedName>
    <definedName name="__123Graph_AChart7" localSheetId="8" hidden="1">#REF!</definedName>
    <definedName name="__123Graph_AChart7" localSheetId="6" hidden="1">#REF!</definedName>
    <definedName name="__123Graph_AChart7" localSheetId="2" hidden="1">#REF!</definedName>
    <definedName name="__123Graph_AChart7" localSheetId="1" hidden="1">#REF!</definedName>
    <definedName name="__123Graph_AChart7" localSheetId="3" hidden="1">#REF!</definedName>
    <definedName name="__123Graph_AChart7" localSheetId="5" hidden="1">#REF!</definedName>
    <definedName name="__123Graph_AChart7" localSheetId="4" hidden="1">#REF!</definedName>
    <definedName name="__123Graph_AChart7" localSheetId="9" hidden="1">#REF!</definedName>
    <definedName name="__123Graph_AChart7" hidden="1">#REF!</definedName>
    <definedName name="__123Graph_ACurrent" localSheetId="8" hidden="1">#REF!</definedName>
    <definedName name="__123Graph_ACurrent" localSheetId="6" hidden="1">#REF!</definedName>
    <definedName name="__123Graph_ACurrent" localSheetId="2" hidden="1">#REF!</definedName>
    <definedName name="__123Graph_ACurrent" localSheetId="1" hidden="1">#REF!</definedName>
    <definedName name="__123Graph_ACurrent" localSheetId="3" hidden="1">#REF!</definedName>
    <definedName name="__123Graph_ACurrent" localSheetId="5" hidden="1">#REF!</definedName>
    <definedName name="__123Graph_ACurrent" localSheetId="4" hidden="1">#REF!</definedName>
    <definedName name="__123Graph_ACurrent" localSheetId="9" hidden="1">#REF!</definedName>
    <definedName name="__123Graph_ACurrent" hidden="1">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#REF!</definedName>
    <definedName name="__123Graph_ADIFFERENTIAL" localSheetId="6" hidden="1">#REF!</definedName>
    <definedName name="__123Graph_ADIFFERENTIAL" localSheetId="2" hidden="1">#REF!</definedName>
    <definedName name="__123Graph_ADIFFERENTIAL" localSheetId="1" hidden="1">#REF!</definedName>
    <definedName name="__123Graph_ADIFFERENTIAL" localSheetId="3" hidden="1">#REF!</definedName>
    <definedName name="__123Graph_ADIFFERENTIAL" localSheetId="5" hidden="1">#REF!</definedName>
    <definedName name="__123Graph_ADIFFERENTIAL" localSheetId="4" hidden="1">#REF!</definedName>
    <definedName name="__123Graph_ADIFFERENTIAL" localSheetId="9" hidden="1">#REF!</definedName>
    <definedName name="__123Graph_ADIFFERENTIAL" hidden="1">#REF!</definedName>
    <definedName name="__123Graph_AINTEREST" localSheetId="8" hidden="1">#REF!</definedName>
    <definedName name="__123Graph_AINTEREST" localSheetId="6" hidden="1">#REF!</definedName>
    <definedName name="__123Graph_AINTEREST" localSheetId="2" hidden="1">#REF!</definedName>
    <definedName name="__123Graph_AINTEREST" localSheetId="1" hidden="1">#REF!</definedName>
    <definedName name="__123Graph_AINTEREST" localSheetId="3" hidden="1">#REF!</definedName>
    <definedName name="__123Graph_AINTEREST" localSheetId="5" hidden="1">#REF!</definedName>
    <definedName name="__123Graph_AINTEREST" localSheetId="4" hidden="1">#REF!</definedName>
    <definedName name="__123Graph_AINTEREST" localSheetId="9" hidden="1">#REF!</definedName>
    <definedName name="__123Graph_AINTEREST" hidden="1">#REF!</definedName>
    <definedName name="__123Graph_ASPREAD" localSheetId="8" hidden="1">#REF!</definedName>
    <definedName name="__123Graph_ASPREAD" localSheetId="6" hidden="1">#REF!</definedName>
    <definedName name="__123Graph_ASPREAD" localSheetId="2" hidden="1">#REF!</definedName>
    <definedName name="__123Graph_ASPREAD" localSheetId="1" hidden="1">#REF!</definedName>
    <definedName name="__123Graph_ASPREAD" localSheetId="3" hidden="1">#REF!</definedName>
    <definedName name="__123Graph_ASPREAD" localSheetId="5" hidden="1">#REF!</definedName>
    <definedName name="__123Graph_ASPREAD" localSheetId="4" hidden="1">#REF!</definedName>
    <definedName name="__123Graph_ASPREAD" localSheetId="9" hidden="1">#REF!</definedName>
    <definedName name="__123Graph_ASPREAD" hidden="1">#REF!</definedName>
    <definedName name="__123Graph_B" localSheetId="8" hidden="1">#REF!</definedName>
    <definedName name="__123Graph_B" localSheetId="6" hidden="1">#REF!</definedName>
    <definedName name="__123Graph_B" localSheetId="2" hidden="1">#REF!</definedName>
    <definedName name="__123Graph_B" localSheetId="1" hidden="1">#REF!</definedName>
    <definedName name="__123Graph_B" localSheetId="3" hidden="1">#REF!</definedName>
    <definedName name="__123Graph_B" localSheetId="5" hidden="1">#REF!</definedName>
    <definedName name="__123Graph_B" localSheetId="4" hidden="1">#REF!</definedName>
    <definedName name="__123Graph_B" localSheetId="9" hidden="1">#REF!</definedName>
    <definedName name="__123Graph_B" hidden="1">#REF!</definedName>
    <definedName name="__123Graph_BCurrent" localSheetId="8" hidden="1">#REF!</definedName>
    <definedName name="__123Graph_BCurrent" localSheetId="6" hidden="1">#REF!</definedName>
    <definedName name="__123Graph_BCurrent" localSheetId="2" hidden="1">#REF!</definedName>
    <definedName name="__123Graph_BCurrent" localSheetId="1" hidden="1">#REF!</definedName>
    <definedName name="__123Graph_BCurrent" localSheetId="3" hidden="1">#REF!</definedName>
    <definedName name="__123Graph_BCurrent" localSheetId="5" hidden="1">#REF!</definedName>
    <definedName name="__123Graph_BCurrent" localSheetId="4" hidden="1">#REF!</definedName>
    <definedName name="__123Graph_BCurrent" localSheetId="9" hidden="1">#REF!</definedName>
    <definedName name="__123Graph_BCurrent" hidden="1">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#REF!</definedName>
    <definedName name="__123Graph_BINTEREST" localSheetId="6" hidden="1">#REF!</definedName>
    <definedName name="__123Graph_BINTEREST" localSheetId="2" hidden="1">#REF!</definedName>
    <definedName name="__123Graph_BINTEREST" localSheetId="1" hidden="1">#REF!</definedName>
    <definedName name="__123Graph_BINTEREST" localSheetId="3" hidden="1">#REF!</definedName>
    <definedName name="__123Graph_BINTEREST" localSheetId="5" hidden="1">#REF!</definedName>
    <definedName name="__123Graph_BINTEREST" localSheetId="4" hidden="1">#REF!</definedName>
    <definedName name="__123Graph_BINTEREST" localSheetId="9" hidden="1">#REF!</definedName>
    <definedName name="__123Graph_BINTEREST" hidden="1">#REF!</definedName>
    <definedName name="__123Graph_C" localSheetId="8" hidden="1">#REF!</definedName>
    <definedName name="__123Graph_C" localSheetId="6" hidden="1">#REF!</definedName>
    <definedName name="__123Graph_C" localSheetId="2" hidden="1">#REF!</definedName>
    <definedName name="__123Graph_C" localSheetId="1" hidden="1">#REF!</definedName>
    <definedName name="__123Graph_C" localSheetId="3" hidden="1">#REF!</definedName>
    <definedName name="__123Graph_C" localSheetId="5" hidden="1">#REF!</definedName>
    <definedName name="__123Graph_C" localSheetId="4" hidden="1">#REF!</definedName>
    <definedName name="__123Graph_C" localSheetId="9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8" hidden="1">#REF!</definedName>
    <definedName name="__123Graph_E" localSheetId="6" hidden="1">#REF!</definedName>
    <definedName name="__123Graph_E" localSheetId="2" hidden="1">#REF!</definedName>
    <definedName name="__123Graph_E" localSheetId="1" hidden="1">#REF!</definedName>
    <definedName name="__123Graph_E" localSheetId="3" hidden="1">#REF!</definedName>
    <definedName name="__123Graph_E" localSheetId="5" hidden="1">#REF!</definedName>
    <definedName name="__123Graph_E" localSheetId="4" hidden="1">#REF!</definedName>
    <definedName name="__123Graph_E" localSheetId="9" hidden="1">#REF!</definedName>
    <definedName name="__123Graph_E" hidden="1">#REF!</definedName>
    <definedName name="__123Graph_F" localSheetId="8" hidden="1">#REF!</definedName>
    <definedName name="__123Graph_F" localSheetId="6" hidden="1">#REF!</definedName>
    <definedName name="__123Graph_F" localSheetId="2" hidden="1">#REF!</definedName>
    <definedName name="__123Graph_F" localSheetId="1" hidden="1">#REF!</definedName>
    <definedName name="__123Graph_F" localSheetId="3" hidden="1">#REF!</definedName>
    <definedName name="__123Graph_F" localSheetId="5" hidden="1">#REF!</definedName>
    <definedName name="__123Graph_F" localSheetId="4" hidden="1">#REF!</definedName>
    <definedName name="__123Graph_F" localSheetId="9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DIFFERENTIAL" localSheetId="8" hidden="1">#REF!</definedName>
    <definedName name="__123Graph_XDIFFERENTIAL" localSheetId="6" hidden="1">#REF!</definedName>
    <definedName name="__123Graph_XDIFFERENTIAL" localSheetId="2" hidden="1">#REF!</definedName>
    <definedName name="__123Graph_XDIFFERENTIAL" localSheetId="1" hidden="1">#REF!</definedName>
    <definedName name="__123Graph_XDIFFERENTIAL" localSheetId="3" hidden="1">#REF!</definedName>
    <definedName name="__123Graph_XDIFFERENTIAL" localSheetId="5" hidden="1">#REF!</definedName>
    <definedName name="__123Graph_XDIFFERENTIAL" localSheetId="4" hidden="1">#REF!</definedName>
    <definedName name="__123Graph_XDIFFERENTIAL" localSheetId="9" hidden="1">#REF!</definedName>
    <definedName name="__123Graph_XDIFFERENTIAL" hidden="1">#REF!</definedName>
    <definedName name="__123Graph_XSPREAD" localSheetId="8" hidden="1">#REF!</definedName>
    <definedName name="__123Graph_XSPREAD" localSheetId="6" hidden="1">#REF!</definedName>
    <definedName name="__123Graph_XSPREAD" localSheetId="2" hidden="1">#REF!</definedName>
    <definedName name="__123Graph_XSPREAD" localSheetId="1" hidden="1">#REF!</definedName>
    <definedName name="__123Graph_XSPREAD" localSheetId="3" hidden="1">#REF!</definedName>
    <definedName name="__123Graph_XSPREAD" localSheetId="5" hidden="1">#REF!</definedName>
    <definedName name="__123Graph_XSPREAD" localSheetId="4" hidden="1">#REF!</definedName>
    <definedName name="__123Graph_XSPREAD" localSheetId="9" hidden="1">#REF!</definedName>
    <definedName name="__123Graph_XSPREAD" hidden="1">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#REF!</definedName>
    <definedName name="_1__123Graph_AChart_1A" localSheetId="6" hidden="1">#REF!</definedName>
    <definedName name="_1__123Graph_AChart_1A" localSheetId="2" hidden="1">#REF!</definedName>
    <definedName name="_1__123Graph_AChart_1A" localSheetId="1" hidden="1">#REF!</definedName>
    <definedName name="_1__123Graph_AChart_1A" localSheetId="3" hidden="1">#REF!</definedName>
    <definedName name="_1__123Graph_AChart_1A" localSheetId="5" hidden="1">#REF!</definedName>
    <definedName name="_1__123Graph_AChart_1A" localSheetId="4" hidden="1">#REF!</definedName>
    <definedName name="_1__123Graph_AChart_1A" localSheetId="9" hidden="1">#REF!</definedName>
    <definedName name="_1__123Graph_AChart_1A" hidden="1">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#REF!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#REF!</definedName>
    <definedName name="_19__123Graph_BCPI_ER_LOG" localSheetId="8" hidden="1">#REF!</definedName>
    <definedName name="_19__123Graph_BCPI_ER_LOG" localSheetId="6" hidden="1">#REF!</definedName>
    <definedName name="_19__123Graph_BCPI_ER_LOG" localSheetId="2" hidden="1">#REF!</definedName>
    <definedName name="_19__123Graph_BCPI_ER_LOG" localSheetId="1" hidden="1">#REF!</definedName>
    <definedName name="_19__123Graph_BCPI_ER_LOG" localSheetId="3" hidden="1">#REF!</definedName>
    <definedName name="_19__123Graph_BCPI_ER_LOG" localSheetId="5" hidden="1">#REF!</definedName>
    <definedName name="_19__123Graph_BCPI_ER_LOG" localSheetId="4" hidden="1">#REF!</definedName>
    <definedName name="_19__123Graph_BCPI_ER_LOG" localSheetId="9" hidden="1">#REF!</definedName>
    <definedName name="_19__123Graph_BCPI_ER_LOG" hidden="1">#REF!</definedName>
    <definedName name="_2__123Graph_AChart_1A" localSheetId="8" hidden="1">#REF!</definedName>
    <definedName name="_2__123Graph_AChart_1A" localSheetId="6" hidden="1">#REF!</definedName>
    <definedName name="_2__123Graph_AChart_1A" localSheetId="2" hidden="1">#REF!</definedName>
    <definedName name="_2__123Graph_AChart_1A" localSheetId="1" hidden="1">#REF!</definedName>
    <definedName name="_2__123Graph_AChart_1A" localSheetId="3" hidden="1">#REF!</definedName>
    <definedName name="_2__123Graph_AChart_1A" localSheetId="5" hidden="1">#REF!</definedName>
    <definedName name="_2__123Graph_AChart_1A" localSheetId="4" hidden="1">#REF!</definedName>
    <definedName name="_2__123Graph_AChart_1A" localSheetId="9" hidden="1">#REF!</definedName>
    <definedName name="_2__123Graph_AChart_1A" hidden="1">#REF!</definedName>
    <definedName name="_2__123Graph_BChart_1A" localSheetId="8" hidden="1">#REF!</definedName>
    <definedName name="_2__123Graph_BChart_1A" localSheetId="6" hidden="1">#REF!</definedName>
    <definedName name="_2__123Graph_BChart_1A" localSheetId="2" hidden="1">#REF!</definedName>
    <definedName name="_2__123Graph_BChart_1A" localSheetId="1" hidden="1">#REF!</definedName>
    <definedName name="_2__123Graph_BChart_1A" localSheetId="3" hidden="1">#REF!</definedName>
    <definedName name="_2__123Graph_BChart_1A" localSheetId="5" hidden="1">#REF!</definedName>
    <definedName name="_2__123Graph_BChart_1A" localSheetId="4" hidden="1">#REF!</definedName>
    <definedName name="_2__123Graph_BChart_1A" localSheetId="9" hidden="1">#REF!</definedName>
    <definedName name="_2__123Graph_BChart_1A" hidden="1">#REF!</definedName>
    <definedName name="_20__123Graph_BIBA_IBRD" localSheetId="8" hidden="1">#REF!</definedName>
    <definedName name="_20__123Graph_BIBA_IBRD" localSheetId="6" hidden="1">#REF!</definedName>
    <definedName name="_20__123Graph_BIBA_IBRD" localSheetId="2" hidden="1">#REF!</definedName>
    <definedName name="_20__123Graph_BIBA_IBRD" localSheetId="1" hidden="1">#REF!</definedName>
    <definedName name="_20__123Graph_BIBA_IBRD" localSheetId="3" hidden="1">#REF!</definedName>
    <definedName name="_20__123Graph_BIBA_IBRD" localSheetId="5" hidden="1">#REF!</definedName>
    <definedName name="_20__123Graph_BIBA_IBRD" localSheetId="4" hidden="1">#REF!</definedName>
    <definedName name="_20__123Graph_BIBA_IBRD" localSheetId="9" hidden="1">#REF!</definedName>
    <definedName name="_20__123Graph_BIBA_IBRD" hidden="1">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#REF!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#REF!</definedName>
    <definedName name="_3__123Graph_AChart_1A" localSheetId="6" hidden="1">#REF!</definedName>
    <definedName name="_3__123Graph_AChart_1A" localSheetId="2" hidden="1">#REF!</definedName>
    <definedName name="_3__123Graph_AChart_1A" localSheetId="1" hidden="1">#REF!</definedName>
    <definedName name="_3__123Graph_AChart_1A" localSheetId="3" hidden="1">#REF!</definedName>
    <definedName name="_3__123Graph_AChart_1A" localSheetId="5" hidden="1">#REF!</definedName>
    <definedName name="_3__123Graph_AChart_1A" localSheetId="4" hidden="1">#REF!</definedName>
    <definedName name="_3__123Graph_AChart_1A" localSheetId="9" hidden="1">#REF!</definedName>
    <definedName name="_3__123Graph_AChart_1A" hidden="1">#REF!</definedName>
    <definedName name="_30__123Graph_XREALEX_WAGE" localSheetId="8" hidden="1">#REF!</definedName>
    <definedName name="_30__123Graph_XREALEX_WAGE" localSheetId="6" hidden="1">#REF!</definedName>
    <definedName name="_30__123Graph_XREALEX_WAGE" localSheetId="2" hidden="1">#REF!</definedName>
    <definedName name="_30__123Graph_XREALEX_WAGE" localSheetId="1" hidden="1">#REF!</definedName>
    <definedName name="_30__123Graph_XREALEX_WAGE" localSheetId="3" hidden="1">#REF!</definedName>
    <definedName name="_30__123Graph_XREALEX_WAGE" localSheetId="5" hidden="1">#REF!</definedName>
    <definedName name="_30__123Graph_XREALEX_WAGE" localSheetId="4" hidden="1">#REF!</definedName>
    <definedName name="_30__123Graph_XREALEX_WAGE" localSheetId="9" hidden="1">#REF!</definedName>
    <definedName name="_30__123Graph_XREALEX_WAGE" hidden="1">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#REF!</definedName>
    <definedName name="_4__123Graph_BChart_1A" localSheetId="6" hidden="1">#REF!</definedName>
    <definedName name="_4__123Graph_BChart_1A" localSheetId="2" hidden="1">#REF!</definedName>
    <definedName name="_4__123Graph_BChart_1A" localSheetId="1" hidden="1">#REF!</definedName>
    <definedName name="_4__123Graph_BChart_1A" localSheetId="3" hidden="1">#REF!</definedName>
    <definedName name="_4__123Graph_BChart_1A" localSheetId="5" hidden="1">#REF!</definedName>
    <definedName name="_4__123Graph_BChart_1A" localSheetId="4" hidden="1">#REF!</definedName>
    <definedName name="_4__123Graph_BChart_1A" localSheetId="9" hidden="1">#REF!</definedName>
    <definedName name="_4__123Graph_BChart_1A" hidden="1">#REF!</definedName>
    <definedName name="_6__123Graph_BChart_1A" localSheetId="8" hidden="1">#REF!</definedName>
    <definedName name="_6__123Graph_BChart_1A" localSheetId="6" hidden="1">#REF!</definedName>
    <definedName name="_6__123Graph_BChart_1A" localSheetId="2" hidden="1">#REF!</definedName>
    <definedName name="_6__123Graph_BChart_1A" localSheetId="1" hidden="1">#REF!</definedName>
    <definedName name="_6__123Graph_BChart_1A" localSheetId="3" hidden="1">#REF!</definedName>
    <definedName name="_6__123Graph_BChart_1A" localSheetId="5" hidden="1">#REF!</definedName>
    <definedName name="_6__123Graph_BChart_1A" localSheetId="4" hidden="1">#REF!</definedName>
    <definedName name="_6__123Graph_BChart_1A" localSheetId="9" hidden="1">#REF!</definedName>
    <definedName name="_6__123Graph_BChart_1A" hidden="1">#REF!</definedName>
    <definedName name="_7__123Graph_ACPI_ER_LOG" localSheetId="8" hidden="1">#REF!</definedName>
    <definedName name="_7__123Graph_ACPI_ER_LOG" localSheetId="6" hidden="1">#REF!</definedName>
    <definedName name="_7__123Graph_ACPI_ER_LOG" localSheetId="2" hidden="1">#REF!</definedName>
    <definedName name="_7__123Graph_ACPI_ER_LOG" localSheetId="1" hidden="1">#REF!</definedName>
    <definedName name="_7__123Graph_ACPI_ER_LOG" localSheetId="3" hidden="1">#REF!</definedName>
    <definedName name="_7__123Graph_ACPI_ER_LOG" localSheetId="5" hidden="1">#REF!</definedName>
    <definedName name="_7__123Graph_ACPI_ER_LOG" localSheetId="4" hidden="1">#REF!</definedName>
    <definedName name="_7__123Graph_ACPI_ER_LOG" localSheetId="9" hidden="1">#REF!</definedName>
    <definedName name="_7__123Graph_ACPI_ER_LOG" hidden="1">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#REF!</definedName>
    <definedName name="_xlnm._FilterDatabase" hidden="1">#REF!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#REF!</definedName>
    <definedName name="a" localSheetId="5" hidden="1">#REF!</definedName>
    <definedName name="a" hidden="1">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#REF!</definedName>
    <definedName name="aaaaaaaa" localSheetId="5" hidden="1">#REF!</definedName>
    <definedName name="aaaaaaaa" hidden="1">#REF!</definedName>
    <definedName name="aaaaaaaaaaaaaaaaa" localSheetId="1" hidden="1">#REF!</definedName>
    <definedName name="aaaaaaaaaaaaaaaaa" localSheetId="5" hidden="1">#REF!</definedName>
    <definedName name="aaaaaaaaaaaaaaaaa" hidden="1">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#REF!</definedName>
    <definedName name="ACwvu.PLA1." localSheetId="8" hidden="1">#REF!</definedName>
    <definedName name="ACwvu.PLA1." localSheetId="6" hidden="1">#REF!</definedName>
    <definedName name="ACwvu.PLA1." localSheetId="2" hidden="1">#REF!</definedName>
    <definedName name="ACwvu.PLA1." localSheetId="1" hidden="1">#REF!</definedName>
    <definedName name="ACwvu.PLA1." localSheetId="3" hidden="1">#REF!</definedName>
    <definedName name="ACwvu.PLA1." localSheetId="5" hidden="1">#REF!</definedName>
    <definedName name="ACwvu.PLA1." localSheetId="4" hidden="1">#REF!</definedName>
    <definedName name="ACwvu.PLA1." localSheetId="9" hidden="1">#REF!</definedName>
    <definedName name="ACwvu.PLA1." hidden="1">#REF!</definedName>
    <definedName name="ACwvu.PLA2." localSheetId="5" hidden="1">#REF!</definedName>
    <definedName name="ACwvu.PLA2." hidden="1">#REF!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#REF!</definedName>
    <definedName name="ana" localSheetId="5" hidden="1">#REF!</definedName>
    <definedName name="ana" hidden="1">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#REF!</definedName>
    <definedName name="BLPH1" hidden="1">#REF!</definedName>
    <definedName name="BLPH2" localSheetId="5" hidden="1">#REF!</definedName>
    <definedName name="BLPH2" hidden="1">#REF!</definedName>
    <definedName name="BLPH3" localSheetId="5" hidden="1">#REF!</definedName>
    <definedName name="BLPH3" hidden="1">#REF!</definedName>
    <definedName name="BLPH4" localSheetId="5" hidden="1">#REF!</definedName>
    <definedName name="BLPH4" hidden="1">#REF!</definedName>
    <definedName name="BLPH5" localSheetId="5" hidden="1">#REF!</definedName>
    <definedName name="BLPH5" hidden="1">#REF!</definedName>
    <definedName name="BLPH6" localSheetId="5" hidden="1">#REF!</definedName>
    <definedName name="BLPH6" hidden="1">#REF!</definedName>
    <definedName name="BLPH7" localSheetId="5" hidden="1">#REF!</definedName>
    <definedName name="BLPH7" hidden="1">#REF!</definedName>
    <definedName name="BLPH8" localSheetId="5" hidden="1">#REF!</definedName>
    <definedName name="BLPH8" hidden="1">#REF!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#REF!</definedName>
    <definedName name="cp" localSheetId="6" hidden="1">#REF!</definedName>
    <definedName name="cp" localSheetId="2" hidden="1">#REF!</definedName>
    <definedName name="cp" localSheetId="1" hidden="1">#REF!</definedName>
    <definedName name="cp" localSheetId="3" hidden="1">#REF!</definedName>
    <definedName name="cp" localSheetId="5" hidden="1">#REF!</definedName>
    <definedName name="cp" localSheetId="4" hidden="1">#REF!</definedName>
    <definedName name="cp" localSheetId="9" hidden="1">#REF!</definedName>
    <definedName name="cp" hidden="1">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#REF!</definedName>
    <definedName name="ggggg" localSheetId="6" hidden="1">#REF!</definedName>
    <definedName name="ggggg" localSheetId="2" hidden="1">#REF!</definedName>
    <definedName name="ggggg" localSheetId="1" hidden="1">#REF!</definedName>
    <definedName name="ggggg" localSheetId="3" hidden="1">#REF!</definedName>
    <definedName name="ggggg" localSheetId="5" hidden="1">#REF!</definedName>
    <definedName name="ggggg" localSheetId="4" hidden="1">#REF!</definedName>
    <definedName name="ggggg" localSheetId="9" hidden="1">#REF!</definedName>
    <definedName name="ggggg" hidden="1">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#REF!</definedName>
    <definedName name="hhh" localSheetId="6" hidden="1">#REF!</definedName>
    <definedName name="hhh" localSheetId="2" hidden="1">#REF!</definedName>
    <definedName name="hhh" localSheetId="1" hidden="1">#REF!</definedName>
    <definedName name="hhh" localSheetId="3" hidden="1">#REF!</definedName>
    <definedName name="hhh" localSheetId="5" hidden="1">#REF!</definedName>
    <definedName name="hhh" localSheetId="4" hidden="1">#REF!</definedName>
    <definedName name="hhh" localSheetId="9" hidden="1">#REF!</definedName>
    <definedName name="hhh" hidden="1">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#REF!</definedName>
    <definedName name="jjj" localSheetId="6" hidden="1">#REF!</definedName>
    <definedName name="jjj" localSheetId="2" hidden="1">#REF!</definedName>
    <definedName name="jjj" localSheetId="1" hidden="1">#REF!</definedName>
    <definedName name="jjj" localSheetId="3" hidden="1">#REF!</definedName>
    <definedName name="jjj" localSheetId="5" hidden="1">#REF!</definedName>
    <definedName name="jjj" localSheetId="4" hidden="1">#REF!</definedName>
    <definedName name="jjj" localSheetId="9" hidden="1">#REF!</definedName>
    <definedName name="jjj" hidden="1">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#REF!</definedName>
    <definedName name="jjjjjj" localSheetId="6" hidden="1">#REF!</definedName>
    <definedName name="jjjjjj" localSheetId="2" hidden="1">#REF!</definedName>
    <definedName name="jjjjjj" localSheetId="1" hidden="1">#REF!</definedName>
    <definedName name="jjjjjj" localSheetId="3" hidden="1">#REF!</definedName>
    <definedName name="jjjjjj" localSheetId="5" hidden="1">#REF!</definedName>
    <definedName name="jjjjjj" localSheetId="4" hidden="1">#REF!</definedName>
    <definedName name="jjjjjj" localSheetId="9" hidden="1">#REF!</definedName>
    <definedName name="jjjjjj" hidden="1">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#REF!</definedName>
    <definedName name="kkkk" localSheetId="6" hidden="1">#REF!</definedName>
    <definedName name="kkkk" localSheetId="2" hidden="1">#REF!</definedName>
    <definedName name="kkkk" localSheetId="1" hidden="1">#REF!</definedName>
    <definedName name="kkkk" localSheetId="3" hidden="1">#REF!</definedName>
    <definedName name="kkkk" localSheetId="5" hidden="1">#REF!</definedName>
    <definedName name="kkkk" localSheetId="4" hidden="1">#REF!</definedName>
    <definedName name="kkkk" localSheetId="9" hidden="1">#REF!</definedName>
    <definedName name="kkkk" hidden="1">#REF!</definedName>
    <definedName name="kkkkk" localSheetId="8" hidden="1">#REF!</definedName>
    <definedName name="kkkkk" localSheetId="6" hidden="1">#REF!</definedName>
    <definedName name="kkkkk" localSheetId="2" hidden="1">#REF!</definedName>
    <definedName name="kkkkk" localSheetId="1" hidden="1">#REF!</definedName>
    <definedName name="kkkkk" localSheetId="3" hidden="1">#REF!</definedName>
    <definedName name="kkkkk" localSheetId="5" hidden="1">#REF!</definedName>
    <definedName name="kkkkk" localSheetId="4" hidden="1">#REF!</definedName>
    <definedName name="kkkkk" localSheetId="9" hidden="1">#REF!</definedName>
    <definedName name="kkkkk" hidden="1">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#REF!</definedName>
    <definedName name="llll" localSheetId="6" hidden="1">#REF!</definedName>
    <definedName name="llll" localSheetId="2" hidden="1">#REF!</definedName>
    <definedName name="llll" localSheetId="1" hidden="1">#REF!</definedName>
    <definedName name="llll" localSheetId="3" hidden="1">#REF!</definedName>
    <definedName name="llll" localSheetId="5" hidden="1">#REF!</definedName>
    <definedName name="llll" localSheetId="4" hidden="1">#REF!</definedName>
    <definedName name="llll" localSheetId="9" hidden="1">#REF!</definedName>
    <definedName name="llll" hidden="1">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#REF!</definedName>
    <definedName name="Mes" localSheetId="5">#REF!</definedName>
    <definedName name="Mes" localSheetId="9">#REF!</definedName>
    <definedName name="Mes">#REF!</definedName>
    <definedName name="Meses" localSheetId="8">#REF!</definedName>
    <definedName name="Meses" localSheetId="5">#REF!</definedName>
    <definedName name="Meses" localSheetId="9">#REF!</definedName>
    <definedName name="Meses">#REF!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#REF!</definedName>
    <definedName name="qq" localSheetId="6" hidden="1">#REF!</definedName>
    <definedName name="qq" localSheetId="2" hidden="1">#REF!</definedName>
    <definedName name="qq" localSheetId="1" hidden="1">#REF!</definedName>
    <definedName name="qq" localSheetId="3" hidden="1">#REF!</definedName>
    <definedName name="qq" localSheetId="5" hidden="1">#REF!</definedName>
    <definedName name="qq" localSheetId="4" hidden="1">#REF!</definedName>
    <definedName name="qq" localSheetId="9" hidden="1">#REF!</definedName>
    <definedName name="qq" hidden="1">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#REF!</definedName>
    <definedName name="Rwvu.PLA2." localSheetId="6" hidden="1">#REF!</definedName>
    <definedName name="Rwvu.PLA2." localSheetId="2" hidden="1">#REF!</definedName>
    <definedName name="Rwvu.PLA2." localSheetId="1" hidden="1">#REF!</definedName>
    <definedName name="Rwvu.PLA2." localSheetId="3" hidden="1">#REF!</definedName>
    <definedName name="Rwvu.PLA2." localSheetId="5" hidden="1">#REF!</definedName>
    <definedName name="Rwvu.PLA2." localSheetId="4" hidden="1">#REF!</definedName>
    <definedName name="Rwvu.PLA2." localSheetId="9" hidden="1">#REF!</definedName>
    <definedName name="Rwvu.PLA2." hidden="1">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#REF!</definedName>
    <definedName name="Start_12">#REF!</definedName>
    <definedName name="Start_13" localSheetId="8">#REF!</definedName>
    <definedName name="Start_13">#REF!</definedName>
    <definedName name="Start_14" localSheetId="8">#REF!</definedName>
    <definedName name="Start_14">#REF!</definedName>
    <definedName name="Start_15" localSheetId="8">#REF!</definedName>
    <definedName name="Start_15">#REF!</definedName>
    <definedName name="Start_16" localSheetId="8">#REF!</definedName>
    <definedName name="Start_16">#REF!</definedName>
    <definedName name="Start_17" localSheetId="8">#REF!</definedName>
    <definedName name="Start_17">#REF!</definedName>
    <definedName name="Start_18">#REF!</definedName>
    <definedName name="Start_3">#REF!</definedName>
    <definedName name="Start_62">#REF!</definedName>
    <definedName name="Start_63">#REF!</definedName>
    <definedName name="Status" localSheetId="9">#REF!</definedName>
    <definedName name="Status">#REF!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#REF!</definedName>
    <definedName name="Swvu.PLA1." localSheetId="6" hidden="1">#REF!</definedName>
    <definedName name="Swvu.PLA1." localSheetId="2" hidden="1">#REF!</definedName>
    <definedName name="Swvu.PLA1." localSheetId="1" hidden="1">#REF!</definedName>
    <definedName name="Swvu.PLA1." localSheetId="3" hidden="1">#REF!</definedName>
    <definedName name="Swvu.PLA1." localSheetId="5" hidden="1">#REF!</definedName>
    <definedName name="Swvu.PLA1." localSheetId="4" hidden="1">#REF!</definedName>
    <definedName name="Swvu.PLA1." localSheetId="9" hidden="1">#REF!</definedName>
    <definedName name="Swvu.PLA1." hidden="1">#REF!</definedName>
    <definedName name="Swvu.PLA2." localSheetId="5" hidden="1">#REF!</definedName>
    <definedName name="Swvu.PLA2." hidden="1">#REF!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#REF!</definedName>
    <definedName name="Toggle">#REF!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#REF!</definedName>
    <definedName name="ttttt" localSheetId="6" hidden="1">#REF!</definedName>
    <definedName name="ttttt" localSheetId="2" hidden="1">#REF!</definedName>
    <definedName name="ttttt" localSheetId="1" hidden="1">#REF!</definedName>
    <definedName name="ttttt" localSheetId="3" hidden="1">#REF!</definedName>
    <definedName name="ttttt" localSheetId="5" hidden="1">#REF!</definedName>
    <definedName name="ttttt" localSheetId="4" hidden="1">#REF!</definedName>
    <definedName name="ttttt" localSheetId="9" hidden="1">#REF!</definedName>
    <definedName name="ttttt" hidden="1">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#REF!</definedName>
    <definedName name="ww" localSheetId="6" hidden="1">#REF!</definedName>
    <definedName name="ww" localSheetId="2" hidden="1">#REF!</definedName>
    <definedName name="ww" localSheetId="1" hidden="1">#REF!</definedName>
    <definedName name="ww" localSheetId="3" hidden="1">#REF!</definedName>
    <definedName name="ww" localSheetId="5" hidden="1">#REF!</definedName>
    <definedName name="ww" localSheetId="4" hidden="1">#REF!</definedName>
    <definedName name="ww" localSheetId="9" hidden="1">#REF!</definedName>
    <definedName name="ww" hidden="1">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#REF!</definedName>
    <definedName name="wwww" localSheetId="6" hidden="1">#REF!</definedName>
    <definedName name="wwww" localSheetId="2" hidden="1">#REF!</definedName>
    <definedName name="wwww" localSheetId="1" hidden="1">#REF!</definedName>
    <definedName name="wwww" localSheetId="3" hidden="1">#REF!</definedName>
    <definedName name="wwww" localSheetId="5" hidden="1">#REF!</definedName>
    <definedName name="wwww" localSheetId="4" hidden="1">#REF!</definedName>
    <definedName name="wwww" localSheetId="9" hidden="1">#REF!</definedName>
    <definedName name="wwww" hidden="1">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5" l="1"/>
  <c r="C50" i="15"/>
  <c r="C48" i="15"/>
  <c r="C47" i="15"/>
  <c r="C46" i="15"/>
  <c r="C45" i="15"/>
  <c r="C44" i="15"/>
  <c r="C22" i="15"/>
  <c r="C21" i="15"/>
  <c r="C20" i="15"/>
  <c r="C18" i="15"/>
  <c r="C139" i="15"/>
  <c r="D181" i="15"/>
  <c r="D182" i="15"/>
  <c r="D94" i="15" l="1"/>
  <c r="D137" i="15"/>
  <c r="D138" i="15"/>
  <c r="C19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D48" i="15"/>
  <c r="D50" i="15"/>
  <c r="D92" i="15"/>
  <c r="D93" i="15"/>
  <c r="CT25" i="16"/>
  <c r="CT26" i="16" s="1"/>
  <c r="CT24" i="16"/>
  <c r="CT18" i="16"/>
  <c r="CT19" i="16" s="1"/>
  <c r="CT17" i="16"/>
  <c r="CS17" i="16"/>
  <c r="CS18" i="16" s="1"/>
  <c r="CS19" i="16" s="1"/>
  <c r="CT14" i="16"/>
  <c r="D44" i="15" l="1"/>
  <c r="D45" i="15"/>
  <c r="D46" i="15"/>
  <c r="D47" i="15"/>
  <c r="D176" i="15"/>
  <c r="D177" i="15"/>
  <c r="D178" i="15"/>
  <c r="D179" i="15"/>
  <c r="D180" i="15"/>
  <c r="D132" i="15"/>
  <c r="D133" i="15"/>
  <c r="D134" i="15"/>
  <c r="D135" i="15"/>
  <c r="D136" i="15"/>
  <c r="D85" i="15"/>
  <c r="D86" i="15"/>
  <c r="D87" i="15"/>
  <c r="D88" i="15"/>
  <c r="D89" i="15"/>
  <c r="D90" i="15"/>
  <c r="D91" i="15"/>
  <c r="C245" i="15" l="1"/>
  <c r="CN26" i="16"/>
  <c r="CM26" i="16"/>
  <c r="CN25" i="16"/>
  <c r="CM25" i="16"/>
  <c r="CO24" i="16"/>
  <c r="CO25" i="16" s="1"/>
  <c r="CO26" i="16" s="1"/>
  <c r="CN24" i="16"/>
  <c r="CM24" i="16"/>
  <c r="CO19" i="16"/>
  <c r="CN19" i="16"/>
  <c r="CO18" i="16"/>
  <c r="CN18" i="16"/>
  <c r="CM18" i="16"/>
  <c r="CM19" i="16" s="1"/>
  <c r="CO17" i="16"/>
  <c r="CN17" i="16"/>
  <c r="CM17" i="16"/>
  <c r="CO14" i="16"/>
  <c r="CN14" i="16"/>
  <c r="C61" i="15" l="1"/>
  <c r="C95" i="15" s="1"/>
  <c r="D277" i="15" l="1"/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57" i="15" l="1"/>
  <c r="D257" i="15"/>
  <c r="C257" i="15"/>
  <c r="BV25" i="16"/>
  <c r="BV26" i="16" s="1"/>
  <c r="BV24" i="16"/>
  <c r="BV18" i="16"/>
  <c r="BV19" i="16" s="1"/>
  <c r="BV17" i="16"/>
  <c r="BV14" i="16"/>
  <c r="D212" i="15" l="1"/>
  <c r="D218" i="15"/>
  <c r="C249" i="15" l="1"/>
  <c r="E245" i="15"/>
  <c r="D245" i="15"/>
  <c r="C241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220" i="15" l="1"/>
  <c r="BE14" i="16" l="1"/>
  <c r="BD14" i="16"/>
  <c r="F272" i="15" l="1"/>
  <c r="E269" i="15"/>
  <c r="D269" i="15"/>
  <c r="C269" i="15"/>
  <c r="F271" i="15"/>
  <c r="F269" i="15" l="1"/>
  <c r="F288" i="15" l="1"/>
  <c r="F284" i="15"/>
  <c r="F280" i="15"/>
  <c r="F276" i="15"/>
  <c r="F268" i="15"/>
  <c r="F264" i="15"/>
  <c r="F260" i="15"/>
  <c r="F256" i="15"/>
  <c r="F252" i="15"/>
  <c r="F248" i="15"/>
  <c r="E285" i="15"/>
  <c r="D285" i="15"/>
  <c r="C285" i="15"/>
  <c r="E281" i="15"/>
  <c r="D281" i="15"/>
  <c r="C281" i="15"/>
  <c r="E277" i="15"/>
  <c r="C277" i="15"/>
  <c r="E273" i="15"/>
  <c r="D273" i="15"/>
  <c r="C273" i="15"/>
  <c r="E265" i="15"/>
  <c r="D265" i="15"/>
  <c r="C265" i="15"/>
  <c r="E261" i="15"/>
  <c r="C261" i="15"/>
  <c r="E253" i="15"/>
  <c r="D253" i="15"/>
  <c r="C253" i="15"/>
  <c r="E249" i="15"/>
  <c r="D249" i="15"/>
  <c r="F244" i="15"/>
  <c r="D241" i="15"/>
  <c r="E241" i="15"/>
  <c r="D261" i="15"/>
  <c r="C289" i="15" l="1"/>
  <c r="E289" i="15"/>
  <c r="D289" i="15"/>
  <c r="F249" i="15"/>
  <c r="F245" i="15"/>
  <c r="F241" i="15"/>
  <c r="F253" i="15"/>
  <c r="F265" i="15"/>
  <c r="F257" i="15"/>
  <c r="F261" i="15"/>
  <c r="D174" i="15" l="1"/>
  <c r="D175" i="15"/>
  <c r="D42" i="15"/>
  <c r="D43" i="15"/>
  <c r="D130" i="15"/>
  <c r="D131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320" i="15"/>
  <c r="D320" i="15"/>
  <c r="C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87" i="15"/>
  <c r="F286" i="15"/>
  <c r="F283" i="15"/>
  <c r="F282" i="15"/>
  <c r="F279" i="15"/>
  <c r="F278" i="15"/>
  <c r="F275" i="15"/>
  <c r="F274" i="15"/>
  <c r="F270" i="15"/>
  <c r="F267" i="15"/>
  <c r="F266" i="15"/>
  <c r="F263" i="15"/>
  <c r="F262" i="15"/>
  <c r="F259" i="15"/>
  <c r="F258" i="15"/>
  <c r="F255" i="15"/>
  <c r="F254" i="15"/>
  <c r="F251" i="15"/>
  <c r="F250" i="15"/>
  <c r="F247" i="15"/>
  <c r="F246" i="15"/>
  <c r="F243" i="15"/>
  <c r="F242" i="15"/>
  <c r="F234" i="15"/>
  <c r="E234" i="15"/>
  <c r="D234" i="15"/>
  <c r="C234" i="15"/>
  <c r="G233" i="15"/>
  <c r="G232" i="15"/>
  <c r="G231" i="15"/>
  <c r="G230" i="15"/>
  <c r="D219" i="15"/>
  <c r="D217" i="15"/>
  <c r="D216" i="15"/>
  <c r="D215" i="15"/>
  <c r="D214" i="15"/>
  <c r="D213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C193" i="15"/>
  <c r="C192" i="15"/>
  <c r="B187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C149" i="15"/>
  <c r="C183" i="15" s="1"/>
  <c r="C148" i="15"/>
  <c r="B144" i="15"/>
  <c r="B143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C105" i="15"/>
  <c r="C104" i="15"/>
  <c r="B99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C60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39" i="15" l="1"/>
  <c r="D49" i="15"/>
  <c r="C51" i="15"/>
  <c r="C17" i="15"/>
  <c r="C141" i="15"/>
  <c r="F277" i="15"/>
  <c r="F285" i="15"/>
  <c r="F281" i="15"/>
  <c r="C185" i="15"/>
  <c r="D193" i="15"/>
  <c r="D221" i="15" s="1"/>
  <c r="C221" i="15"/>
  <c r="C223" i="15" s="1"/>
  <c r="F273" i="15"/>
  <c r="C97" i="15"/>
  <c r="F320" i="15"/>
  <c r="G234" i="15"/>
  <c r="D149" i="15"/>
  <c r="D183" i="15" s="1"/>
  <c r="D105" i="15"/>
  <c r="D61" i="15"/>
  <c r="D95" i="15" s="1"/>
  <c r="D21" i="15"/>
  <c r="F289" i="15" l="1"/>
  <c r="D17" i="15"/>
  <c r="D51" i="15" s="1"/>
  <c r="C53" i="15"/>
  <c r="HE209" i="7" l="1"/>
  <c r="HE210" i="7"/>
  <c r="HE149" i="7"/>
  <c r="HE208" i="7"/>
  <c r="HE150" i="7"/>
  <c r="HE148" i="7"/>
  <c r="HE147" i="7"/>
  <c r="HE25" i="7"/>
  <c r="HE74" i="7"/>
  <c r="HE54" i="7"/>
  <c r="HE103" i="7"/>
  <c r="HE73" i="7"/>
  <c r="HE53" i="7"/>
  <c r="HE105" i="7"/>
  <c r="HE106" i="7"/>
  <c r="HE75" i="7"/>
  <c r="HE55" i="7"/>
  <c r="HE24" i="7"/>
  <c r="HE104" i="7"/>
  <c r="HE76" i="7"/>
  <c r="HE56" i="7"/>
  <c r="HE64" i="7" l="1"/>
  <c r="HE113" i="7"/>
  <c r="HE207" i="7"/>
  <c r="HE26" i="7"/>
  <c r="HE65" i="7"/>
  <c r="HE66" i="7"/>
  <c r="HE63" i="7"/>
  <c r="HE114" i="7" l="1"/>
  <c r="HE23" i="7"/>
  <c r="HE115" i="7" l="1"/>
  <c r="HE34" i="7"/>
  <c r="HE112" i="7" l="1"/>
  <c r="HE117" i="7"/>
  <c r="HE35" i="7"/>
  <c r="HE29" i="7"/>
  <c r="HE118" i="7" l="1"/>
  <c r="HE36" i="7"/>
  <c r="HE30" i="7"/>
  <c r="HE119" i="7" l="1"/>
  <c r="HE33" i="7"/>
  <c r="HE31" i="7"/>
  <c r="HE116" i="7" l="1"/>
  <c r="HE121" i="7"/>
  <c r="HE39" i="7"/>
  <c r="HE28" i="7"/>
  <c r="HE9" i="7" l="1"/>
  <c r="HE21" i="4"/>
  <c r="HE10" i="4"/>
  <c r="HE13" i="4"/>
  <c r="HE14" i="4"/>
  <c r="HE12" i="4"/>
  <c r="HE39" i="4"/>
  <c r="HE11" i="4"/>
  <c r="HE19" i="4"/>
  <c r="HE20" i="4"/>
  <c r="HE122" i="7"/>
  <c r="HE22" i="4"/>
  <c r="HE40" i="7"/>
  <c r="HE12" i="1" l="1"/>
  <c r="HE11" i="1"/>
  <c r="HE25" i="1"/>
  <c r="HE27" i="1"/>
  <c r="HE45" i="1"/>
  <c r="HE47" i="1"/>
  <c r="HE14" i="1"/>
  <c r="HE20" i="1"/>
  <c r="HE49" i="1"/>
  <c r="HE21" i="1"/>
  <c r="HE9" i="1"/>
  <c r="HE13" i="1"/>
  <c r="HE25" i="5"/>
  <c r="HE15" i="1"/>
  <c r="HE22" i="1"/>
  <c r="HE10" i="1"/>
  <c r="HE26" i="1"/>
  <c r="HE44" i="1"/>
  <c r="HE29" i="1"/>
  <c r="HE16" i="1"/>
  <c r="HE19" i="1"/>
  <c r="HE46" i="1"/>
  <c r="HE24" i="1"/>
  <c r="HE23" i="1"/>
  <c r="HE28" i="1"/>
  <c r="HE123" i="7"/>
  <c r="HE10" i="7"/>
  <c r="HE23" i="4"/>
  <c r="HE41" i="7"/>
  <c r="HE153" i="7"/>
  <c r="HE36" i="1" l="1"/>
  <c r="HE41" i="1"/>
  <c r="HE38" i="1"/>
  <c r="HE37" i="1"/>
  <c r="HE40" i="1"/>
  <c r="HE35" i="1"/>
  <c r="HE34" i="1"/>
  <c r="HE33" i="1"/>
  <c r="HE32" i="1"/>
  <c r="HE39" i="1"/>
  <c r="HE125" i="7"/>
  <c r="HE120" i="7"/>
  <c r="HE24" i="4"/>
  <c r="HE11" i="7"/>
  <c r="HE38" i="7"/>
  <c r="HE154" i="7"/>
  <c r="HE126" i="7" l="1"/>
  <c r="HE49" i="7"/>
  <c r="HE8" i="7"/>
  <c r="HE155" i="7"/>
  <c r="HE18" i="4"/>
  <c r="HE19" i="7" l="1"/>
  <c r="HE127" i="7"/>
  <c r="HE50" i="7"/>
  <c r="HE152" i="7"/>
  <c r="HE44" i="7"/>
  <c r="HE14" i="7" l="1"/>
  <c r="HE124" i="7"/>
  <c r="HE129" i="7"/>
  <c r="HE51" i="7"/>
  <c r="HE20" i="7"/>
  <c r="HE45" i="7"/>
  <c r="HE130" i="7" l="1"/>
  <c r="HE21" i="7"/>
  <c r="HE48" i="7"/>
  <c r="HE15" i="7"/>
  <c r="HE46" i="7"/>
  <c r="HE131" i="7" l="1"/>
  <c r="HE18" i="7"/>
  <c r="HE16" i="7"/>
  <c r="HE43" i="7"/>
  <c r="HE128" i="7" l="1"/>
  <c r="HE13" i="7"/>
  <c r="HE133" i="7" l="1"/>
  <c r="HE134" i="7" l="1"/>
  <c r="HE109" i="7"/>
  <c r="HE110" i="7" l="1"/>
  <c r="HE135" i="7"/>
  <c r="HE132" i="7" l="1"/>
  <c r="HE111" i="7"/>
  <c r="HE108" i="7" l="1"/>
  <c r="HE139" i="7"/>
  <c r="HE199" i="7"/>
  <c r="HE71" i="7"/>
  <c r="HE198" i="7"/>
  <c r="HE204" i="7"/>
  <c r="HE195" i="7"/>
  <c r="HE95" i="7"/>
  <c r="HE193" i="7"/>
  <c r="HE203" i="7"/>
  <c r="HE81" i="7"/>
  <c r="HE86" i="7"/>
  <c r="HE96" i="7"/>
  <c r="HE70" i="7"/>
  <c r="HE84" i="7"/>
  <c r="HE194" i="7"/>
  <c r="HE79" i="7"/>
  <c r="HE90" i="7"/>
  <c r="HE80" i="7"/>
  <c r="HE85" i="7"/>
  <c r="HE89" i="7"/>
  <c r="HE94" i="7"/>
  <c r="HE101" i="7"/>
  <c r="HE91" i="7"/>
  <c r="HE205" i="7"/>
  <c r="HE99" i="7"/>
  <c r="HE69" i="7"/>
  <c r="HE100" i="7"/>
  <c r="HE200" i="7"/>
  <c r="HE78" i="7" l="1"/>
  <c r="HE140" i="7"/>
  <c r="HE61" i="7"/>
  <c r="HE93" i="7"/>
  <c r="HE98" i="7"/>
  <c r="HE165" i="7"/>
  <c r="HE192" i="7"/>
  <c r="HE164" i="7"/>
  <c r="HE60" i="7"/>
  <c r="HE83" i="7"/>
  <c r="HE185" i="7"/>
  <c r="HE184" i="7"/>
  <c r="HE163" i="7"/>
  <c r="HE68" i="7"/>
  <c r="HE88" i="7"/>
  <c r="HE202" i="7"/>
  <c r="HE59" i="7"/>
  <c r="HE183" i="7"/>
  <c r="HE197" i="7"/>
  <c r="HE175" i="7" l="1"/>
  <c r="HE162" i="7"/>
  <c r="HE173" i="7"/>
  <c r="HE182" i="7"/>
  <c r="HE58" i="7"/>
  <c r="HE174" i="7"/>
  <c r="HE144" i="7" l="1"/>
  <c r="HE172" i="7"/>
  <c r="HE26" i="4" l="1"/>
  <c r="HE29" i="4" l="1"/>
  <c r="HE30" i="4" l="1"/>
  <c r="HE31" i="4" l="1"/>
  <c r="HE32" i="4" l="1"/>
  <c r="HE28" i="4" l="1"/>
  <c r="HE35" i="4" l="1"/>
  <c r="HE34" i="4" l="1"/>
  <c r="HE37" i="4"/>
  <c r="HE12" i="5" l="1"/>
  <c r="HE15" i="5" l="1"/>
  <c r="HE16" i="5" l="1"/>
  <c r="HE17" i="5" l="1"/>
  <c r="HE18" i="5" l="1"/>
  <c r="HE14" i="5" l="1"/>
  <c r="HE21" i="5"/>
  <c r="HE20" i="5" l="1"/>
  <c r="HE23" i="5"/>
  <c r="HE9" i="4" l="1"/>
  <c r="HE8" i="4" l="1"/>
  <c r="HE16" i="4" l="1"/>
  <c r="HE138" i="7" l="1"/>
  <c r="HE137" i="7" l="1"/>
  <c r="HE145" i="7" l="1"/>
  <c r="HE143" i="7" l="1"/>
  <c r="HE142" i="7"/>
  <c r="HE9" i="5" l="1"/>
  <c r="HE10" i="5" l="1"/>
  <c r="HE8" i="5" l="1"/>
</calcChain>
</file>

<file path=xl/sharedStrings.xml><?xml version="1.0" encoding="utf-8"?>
<sst xmlns="http://schemas.openxmlformats.org/spreadsheetml/2006/main" count="1682" uniqueCount="424">
  <si>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</si>
  <si>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</si>
  <si>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</si>
  <si>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</si>
  <si>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</si>
  <si>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</si>
  <si>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</si>
  <si>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</si>
  <si>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</si>
  <si>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</si>
  <si>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</si>
  <si>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</si>
  <si>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</si>
  <si>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</si>
  <si>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</si>
  <si>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</si>
  <si>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</si>
  <si>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</si>
  <si>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</si>
  <si>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</si>
  <si>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</si>
  <si>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</si>
  <si>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</si>
  <si>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</si>
  <si>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</si>
  <si>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</si>
  <si>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</si>
  <si>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</si>
  <si>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</si>
  <si>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</si>
  <si>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</si>
  <si>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</si>
  <si>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</si>
  <si>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</si>
  <si>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</si>
  <si>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</si>
  <si>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</si>
  <si>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</si>
  <si>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</si>
  <si>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</si>
  <si>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</si>
  <si>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</si>
  <si>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</si>
  <si>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</si>
  <si>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</si>
  <si>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</si>
  <si>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</si>
  <si>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</si>
  <si>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</si>
  <si>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</si>
  <si>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</si>
  <si>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</si>
  <si>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</si>
  <si>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</si>
  <si>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</si>
  <si>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</si>
  <si>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</si>
  <si>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</si>
  <si>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</si>
  <si>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</si>
  <si>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</si>
  <si>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</si>
  <si>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</si>
  <si>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</si>
  <si>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</si>
  <si>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</si>
  <si>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</si>
  <si>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</si>
  <si>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</si>
  <si>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</si>
  <si>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</si>
  <si>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</si>
  <si>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</si>
  <si>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</si>
  <si>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</si>
  <si>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</si>
  <si>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</si>
  <si>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</si>
  <si>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</si>
  <si>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</si>
  <si>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</si>
  <si>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</si>
  <si>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</si>
  <si>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</si>
  <si>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</si>
  <si>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</si>
  <si>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</si>
  <si>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</si>
  <si>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</si>
  <si>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</si>
  <si>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</si>
  <si>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</si>
  <si>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</si>
  <si>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</si>
  <si>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</si>
  <si>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</si>
  <si>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</si>
  <si>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</si>
  <si>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</si>
  <si>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</si>
  <si>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</si>
  <si>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</si>
  <si>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</si>
  <si>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</si>
  <si>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</si>
  <si>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</si>
  <si>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</si>
  <si>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</si>
  <si>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</si>
  <si>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</si>
  <si>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</si>
  <si>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</si>
  <si>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</si>
  <si>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</si>
  <si>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</si>
  <si>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</si>
  <si>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</si>
  <si>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</si>
  <si>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</si>
  <si>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</si>
  <si>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</si>
  <si>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</si>
  <si>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</si>
  <si>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</si>
  <si>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</si>
  <si>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</si>
  <si>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</si>
  <si>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</si>
  <si>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</si>
  <si>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</si>
  <si>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</si>
  <si>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</si>
  <si>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</si>
  <si>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</si>
  <si>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</si>
  <si>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</si>
  <si>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</si>
  <si>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</si>
  <si>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</si>
  <si>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</si>
  <si>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</si>
  <si>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</si>
  <si>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</si>
  <si>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</si>
  <si>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</si>
  <si>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</si>
  <si>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</si>
  <si>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</si>
  <si>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</si>
  <si>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</si>
  <si>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</si>
  <si>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</si>
  <si>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</si>
  <si>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</si>
  <si>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</si>
  <si>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</si>
  <si>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</si>
  <si>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</si>
  <si>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</si>
  <si>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</si>
  <si>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</si>
  <si>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</si>
  <si>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</si>
  <si>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</si>
  <si>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</si>
  <si>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</si>
  <si>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</si>
  <si>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</si>
  <si>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</si>
  <si>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</si>
  <si>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</si>
  <si>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</si>
  <si>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</si>
  <si>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</si>
  <si>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</si>
  <si>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</si>
  <si>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</si>
  <si>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</si>
  <si>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</si>
  <si>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</si>
  <si>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</si>
  <si>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</si>
  <si>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</si>
  <si>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</si>
  <si>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</si>
  <si>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</si>
  <si>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</si>
  <si>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</si>
  <si>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</si>
  <si>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</si>
  <si>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</si>
  <si>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</si>
  <si>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</si>
  <si>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</si>
  <si>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</si>
  <si>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</si>
  <si>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</si>
  <si>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</si>
  <si>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</si>
  <si>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</si>
  <si>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</si>
  <si>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</si>
  <si>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</si>
  <si>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</si>
  <si>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</si>
  <si>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</si>
  <si>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</si>
  <si>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</si>
  <si>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</si>
  <si>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</si>
  <si>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</si>
  <si>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</si>
  <si>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</si>
  <si>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</si>
  <si>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</si>
  <si>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</si>
  <si>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</si>
  <si>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</si>
  <si>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</si>
  <si>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</si>
  <si>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</si>
  <si>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</si>
  <si>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</si>
  <si>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</si>
  <si>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</si>
  <si>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</si>
  <si>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</si>
  <si>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</si>
  <si>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</si>
  <si>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</si>
  <si>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</si>
  <si>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</si>
  <si>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</si>
  <si>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</si>
  <si>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</si>
  <si>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</si>
  <si>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</si>
  <si>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</si>
  <si>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</si>
  <si>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</si>
  <si>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</si>
  <si>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</si>
  <si>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</si>
  <si>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</si>
  <si>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</si>
  <si>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</si>
  <si>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</si>
  <si>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</si>
  <si>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</si>
  <si>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</si>
  <si>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</si>
  <si>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</si>
  <si>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</si>
  <si>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</si>
  <si>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</si>
  <si>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</si>
  <si>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</si>
  <si>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</si>
  <si>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</si>
  <si>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</si>
  <si>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</si>
  <si>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</si>
  <si>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</si>
  <si>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</si>
  <si>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</si>
  <si>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</si>
  <si>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</si>
  <si>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</si>
  <si>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</si>
  <si>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</si>
  <si>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</si>
  <si>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</si>
  <si>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</si>
  <si>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</si>
  <si>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</si>
  <si>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</si>
  <si>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</si>
  <si>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</si>
  <si>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</si>
  <si>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</si>
  <si>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</si>
  <si>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</si>
  <si>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</si>
  <si>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</si>
  <si>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</si>
  <si>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</si>
  <si>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</si>
  <si>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</si>
  <si>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</si>
  <si>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</si>
  <si>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</si>
  <si>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</si>
  <si>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</si>
  <si>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</si>
  <si>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</si>
  <si>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</si>
  <si>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</si>
  <si>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</si>
  <si>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</si>
  <si>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</si>
  <si>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</si>
  <si>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</si>
  <si>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</si>
  <si>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</si>
  <si>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</si>
  <si>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</si>
  <si>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</si>
  <si>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</si>
  <si>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</si>
  <si>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</si>
  <si>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</si>
  <si>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</si>
  <si>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</si>
  <si>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</si>
  <si>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</si>
  <si>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</si>
  <si>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</si>
  <si>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</si>
  <si>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</si>
  <si>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</si>
  <si>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</si>
  <si>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</si>
  <si>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</si>
  <si>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</si>
  <si>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</si>
  <si>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</si>
  <si>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</si>
  <si>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</si>
  <si>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</si>
  <si>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</si>
  <si>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</si>
  <si>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</si>
  <si>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</si>
  <si>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</si>
  <si>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</si>
  <si>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</si>
  <si>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</si>
  <si>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</si>
  <si>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</si>
  <si>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</si>
  <si>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</si>
  <si>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</si>
  <si>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</si>
  <si>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</si>
  <si>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</si>
  <si>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</si>
  <si>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</si>
  <si>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</si>
  <si>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</si>
  <si>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Total 2024</t>
  </si>
  <si>
    <t>Ene - Mar 2024</t>
  </si>
  <si>
    <t>KOROR BUSINESS</t>
  </si>
  <si>
    <t>SIBA</t>
  </si>
  <si>
    <t>ENREN</t>
  </si>
  <si>
    <t xml:space="preserve">KARPOWERSHIP </t>
  </si>
  <si>
    <t xml:space="preserve">Certificados de Depositos </t>
  </si>
  <si>
    <t>Abr - Jun 2024</t>
  </si>
  <si>
    <t>Deuda Corriente mayo 2024</t>
  </si>
  <si>
    <t>Pagos EDEs Por Compra de Energía,  Derecho de Conexión, Intereses, Reliquidaciones y Deuda Congelada enero-mayo 2024</t>
  </si>
  <si>
    <t>ECONER FOTOVOLTICA DOM.</t>
  </si>
  <si>
    <t>PHINIE &amp; DEVELOPMENT</t>
  </si>
  <si>
    <t>FIDEICOMISO LARIMAR I</t>
  </si>
  <si>
    <t>Ene24-May24</t>
  </si>
  <si>
    <t>Ene23-May23</t>
  </si>
  <si>
    <t>Comparación 2023 - 2024</t>
  </si>
  <si>
    <t>Ene22-May22</t>
  </si>
  <si>
    <t>Comparación 2022 - 2023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</si>
  <si>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</si>
  <si>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</si>
  <si>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</si>
  <si>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</si>
  <si>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</si>
  <si>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</si>
  <si>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</si>
  <si>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</si>
  <si>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</si>
  <si>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</si>
  <si>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</si>
  <si>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</si>
  <si>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</si>
  <si>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</si>
  <si>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</si>
  <si>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</si>
  <si>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</si>
  <si>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</si>
  <si>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</si>
  <si>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</si>
  <si>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</si>
  <si>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</si>
  <si>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</si>
  <si>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</si>
  <si>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</si>
  <si>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</si>
  <si>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</si>
  <si>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</si>
  <si>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</si>
  <si>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</si>
  <si>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</si>
  <si>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</si>
  <si>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</si>
  <si>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</si>
  <si>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</si>
  <si>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</si>
  <si>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</si>
  <si>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</si>
  <si>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</si>
  <si>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</si>
  <si>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</si>
  <si>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</si>
  <si>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</si>
  <si>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</si>
  <si>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</si>
  <si>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</si>
  <si>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Empresas Distribuidoras de Electricidad (EDE)</t>
  </si>
  <si>
    <t>A Mayo 2024</t>
  </si>
  <si>
    <t>Ejecutado Enero - Mayo 2024</t>
  </si>
  <si>
    <t>Acumulado a Mayo 2024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</si>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</sst>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2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19" fillId="0" borderId="135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94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64" fillId="0" borderId="128" applyNumberFormat="0" applyFill="0" applyAlignment="0" applyProtection="0"/>
    <xf numFmtId="0" fontId="64" fillId="0" borderId="128" applyNumberFormat="0" applyFill="0" applyAlignment="0" applyProtection="0"/>
    <xf numFmtId="0" fontId="64" fillId="0" borderId="128" applyNumberFormat="0" applyFill="0" applyAlignment="0" applyProtection="0"/>
    <xf numFmtId="0" fontId="87" fillId="0" borderId="140" applyNumberFormat="0" applyFill="0" applyAlignment="0" applyProtection="0"/>
    <xf numFmtId="0" fontId="87" fillId="0" borderId="140" applyNumberFormat="0" applyFill="0" applyAlignment="0" applyProtection="0"/>
    <xf numFmtId="0" fontId="87" fillId="0" borderId="140" applyNumberFormat="0" applyFill="0" applyAlignment="0" applyProtection="0"/>
    <xf numFmtId="0" fontId="63" fillId="0" borderId="127" applyNumberFormat="0" applyFill="0" applyAlignment="0" applyProtection="0"/>
    <xf numFmtId="0" fontId="63" fillId="0" borderId="127" applyNumberFormat="0" applyFill="0" applyAlignment="0" applyProtection="0"/>
    <xf numFmtId="0" fontId="63" fillId="0" borderId="127" applyNumberFormat="0" applyFill="0" applyAlignment="0" applyProtection="0"/>
    <xf numFmtId="0" fontId="86" fillId="0" borderId="139" applyNumberFormat="0" applyFill="0" applyAlignment="0" applyProtection="0"/>
    <xf numFmtId="0" fontId="86" fillId="0" borderId="139" applyNumberFormat="0" applyFill="0" applyAlignment="0" applyProtection="0"/>
    <xf numFmtId="0" fontId="86" fillId="0" borderId="139" applyNumberFormat="0" applyFill="0" applyAlignment="0" applyProtection="0"/>
    <xf numFmtId="0" fontId="93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9" fillId="24" borderId="131" applyNumberFormat="0" applyAlignment="0" applyProtection="0"/>
    <xf numFmtId="0" fontId="69" fillId="24" borderId="131" applyNumberFormat="0" applyAlignment="0" applyProtection="0"/>
    <xf numFmtId="0" fontId="69" fillId="24" borderId="131" applyNumberFormat="0" applyAlignment="0" applyProtection="0"/>
    <xf numFmtId="0" fontId="91" fillId="56" borderId="143" applyNumberFormat="0" applyAlignment="0" applyProtection="0"/>
    <xf numFmtId="0" fontId="91" fillId="56" borderId="143" applyNumberFormat="0" applyAlignment="0" applyProtection="0"/>
    <xf numFmtId="0" fontId="91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1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90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81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9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89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67" fillId="2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67" fillId="2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0" fontId="88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0" fillId="0" borderId="138" applyNumberFormat="0" applyFill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6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6" borderId="136" applyNumberFormat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75" fillId="52" borderId="0" applyNumberFormat="0" applyBorder="0" applyAlignment="0" applyProtection="0"/>
    <xf numFmtId="0" fontId="75" fillId="52" borderId="0" applyNumberFormat="0" applyBorder="0" applyAlignment="0" applyProtection="0"/>
    <xf numFmtId="0" fontId="75" fillId="52" borderId="0" applyNumberFormat="0" applyBorder="0" applyAlignment="0" applyProtection="0"/>
    <xf numFmtId="0" fontId="82" fillId="0" borderId="0" applyNumberFormat="0" applyFill="0" applyBorder="0" applyAlignment="0" applyProtection="0"/>
    <xf numFmtId="0" fontId="86" fillId="0" borderId="139" applyNumberFormat="0" applyFill="0" applyAlignment="0" applyProtection="0"/>
    <xf numFmtId="0" fontId="76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4" fillId="23" borderId="130" applyNumberFormat="0" applyAlignment="0" applyProtection="0"/>
    <xf numFmtId="0" fontId="68" fillId="23" borderId="130" applyNumberFormat="0" applyAlignment="0" applyProtection="0"/>
    <xf numFmtId="0" fontId="68" fillId="23" borderId="130" applyNumberFormat="0" applyAlignment="0" applyProtection="0"/>
    <xf numFmtId="0" fontId="68" fillId="23" borderId="130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83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80" fontId="7" fillId="0" borderId="0" applyFill="0" applyBorder="0" applyAlignment="0" applyProtection="0"/>
    <xf numFmtId="43" fontId="81" fillId="0" borderId="0" applyFont="0" applyFill="0" applyBorder="0" applyAlignment="0" applyProtection="0">
      <alignment vertical="top"/>
    </xf>
    <xf numFmtId="181" fontId="81" fillId="0" borderId="0" applyFont="0" applyFill="0" applyBorder="0" applyAlignment="0" applyProtection="0">
      <alignment vertical="top"/>
    </xf>
    <xf numFmtId="181" fontId="81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79" fillId="71" borderId="137" applyNumberFormat="0" applyAlignment="0" applyProtection="0"/>
    <xf numFmtId="0" fontId="71" fillId="0" borderId="132" applyNumberFormat="0" applyFill="0" applyAlignment="0" applyProtection="0"/>
    <xf numFmtId="0" fontId="71" fillId="0" borderId="132" applyNumberFormat="0" applyFill="0" applyAlignment="0" applyProtection="0"/>
    <xf numFmtId="0" fontId="71" fillId="0" borderId="132" applyNumberFormat="0" applyFill="0" applyAlignment="0" applyProtection="0"/>
    <xf numFmtId="0" fontId="80" fillId="0" borderId="138" applyNumberFormat="0" applyFill="0" applyAlignment="0" applyProtection="0"/>
    <xf numFmtId="0" fontId="80" fillId="0" borderId="138" applyNumberFormat="0" applyFill="0" applyAlignment="0" applyProtection="0"/>
    <xf numFmtId="0" fontId="80" fillId="0" borderId="138" applyNumberFormat="0" applyFill="0" applyAlignment="0" applyProtection="0"/>
    <xf numFmtId="0" fontId="61" fillId="25" borderId="133" applyNumberFormat="0" applyAlignment="0" applyProtection="0"/>
    <xf numFmtId="0" fontId="61" fillId="25" borderId="133" applyNumberFormat="0" applyAlignment="0" applyProtection="0"/>
    <xf numFmtId="0" fontId="61" fillId="25" borderId="133" applyNumberFormat="0" applyAlignment="0" applyProtection="0"/>
    <xf numFmtId="0" fontId="79" fillId="71" borderId="137" applyNumberFormat="0" applyAlignment="0" applyProtection="0"/>
    <xf numFmtId="0" fontId="79" fillId="71" borderId="137" applyNumberFormat="0" applyAlignment="0" applyProtection="0"/>
    <xf numFmtId="0" fontId="79" fillId="71" borderId="137" applyNumberFormat="0" applyAlignment="0" applyProtection="0"/>
    <xf numFmtId="0" fontId="78" fillId="24" borderId="130" applyNumberFormat="0" applyAlignment="0" applyProtection="0"/>
    <xf numFmtId="0" fontId="70" fillId="24" borderId="130" applyNumberFormat="0" applyAlignment="0" applyProtection="0"/>
    <xf numFmtId="0" fontId="70" fillId="24" borderId="130" applyNumberFormat="0" applyAlignment="0" applyProtection="0"/>
    <xf numFmtId="0" fontId="70" fillId="24" borderId="130" applyNumberFormat="0" applyAlignment="0" applyProtection="0"/>
    <xf numFmtId="0" fontId="77" fillId="56" borderId="136" applyNumberFormat="0" applyAlignment="0" applyProtection="0"/>
    <xf numFmtId="0" fontId="77" fillId="56" borderId="136" applyNumberFormat="0" applyAlignment="0" applyProtection="0"/>
    <xf numFmtId="0" fontId="77" fillId="56" borderId="136" applyNumberFormat="0" applyAlignment="0" applyProtection="0"/>
    <xf numFmtId="0" fontId="77" fillId="56" borderId="136" applyNumberFormat="0" applyAlignment="0" applyProtection="0"/>
    <xf numFmtId="0" fontId="77" fillId="56" borderId="136" applyNumberFormat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76" fillId="53" borderId="0" applyNumberFormat="0" applyBorder="0" applyAlignment="0" applyProtection="0"/>
    <xf numFmtId="0" fontId="76" fillId="53" borderId="0" applyNumberFormat="0" applyBorder="0" applyAlignment="0" applyProtection="0"/>
    <xf numFmtId="0" fontId="76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74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74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4" fillId="61" borderId="0" applyNumberFormat="0" applyBorder="0" applyAlignment="0" applyProtection="0"/>
    <xf numFmtId="0" fontId="74" fillId="61" borderId="0" applyNumberFormat="0" applyBorder="0" applyAlignment="0" applyProtection="0"/>
    <xf numFmtId="0" fontId="74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4" fillId="60" borderId="0" applyNumberFormat="0" applyBorder="0" applyAlignment="0" applyProtection="0"/>
    <xf numFmtId="0" fontId="74" fillId="60" borderId="0" applyNumberFormat="0" applyBorder="0" applyAlignment="0" applyProtection="0"/>
    <xf numFmtId="0" fontId="74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74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3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0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4" fillId="0" borderId="128" applyNumberFormat="0" applyFill="0" applyAlignment="0" applyProtection="0"/>
    <xf numFmtId="0" fontId="15" fillId="0" borderId="129" applyNumberFormat="0" applyFill="0" applyAlignment="0" applyProtection="0"/>
    <xf numFmtId="0" fontId="66" fillId="21" borderId="0" applyNumberFormat="0" applyBorder="0" applyAlignment="0" applyProtection="0"/>
    <xf numFmtId="0" fontId="67" fillId="22" borderId="0" applyNumberFormat="0" applyBorder="0" applyAlignment="0" applyProtection="0"/>
    <xf numFmtId="0" fontId="69" fillId="24" borderId="131" applyNumberFormat="0" applyAlignment="0" applyProtection="0"/>
    <xf numFmtId="0" fontId="70" fillId="24" borderId="130" applyNumberFormat="0" applyAlignment="0" applyProtection="0"/>
    <xf numFmtId="0" fontId="72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6" fillId="74" borderId="146">
      <alignment horizontal="center" vertical="center"/>
    </xf>
    <xf numFmtId="37" fontId="95" fillId="0" borderId="0"/>
    <xf numFmtId="3" fontId="102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2" fillId="0" borderId="141" applyNumberFormat="0" applyFill="0" applyAlignment="0" applyProtection="0"/>
    <xf numFmtId="0" fontId="12" fillId="0" borderId="0"/>
    <xf numFmtId="0" fontId="11" fillId="0" borderId="0"/>
    <xf numFmtId="0" fontId="82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2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2" fillId="0" borderId="141" applyNumberFormat="0" applyFill="0" applyAlignment="0" applyProtection="0"/>
    <xf numFmtId="0" fontId="12" fillId="0" borderId="0"/>
    <xf numFmtId="0" fontId="12" fillId="0" borderId="0"/>
    <xf numFmtId="0" fontId="82" fillId="0" borderId="141" applyNumberFormat="0" applyFill="0" applyAlignment="0" applyProtection="0"/>
    <xf numFmtId="0" fontId="11" fillId="0" borderId="0"/>
    <xf numFmtId="0" fontId="82" fillId="0" borderId="141" applyNumberFormat="0" applyFill="0" applyAlignment="0" applyProtection="0"/>
    <xf numFmtId="0" fontId="82" fillId="0" borderId="141" applyNumberFormat="0" applyFill="0" applyAlignment="0" applyProtection="0"/>
    <xf numFmtId="0" fontId="12" fillId="0" borderId="0"/>
    <xf numFmtId="0" fontId="82" fillId="0" borderId="141" applyNumberFormat="0" applyFill="0" applyAlignment="0" applyProtection="0"/>
    <xf numFmtId="0" fontId="11" fillId="0" borderId="0"/>
    <xf numFmtId="0" fontId="12" fillId="0" borderId="0"/>
    <xf numFmtId="0" fontId="82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98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5" fillId="77" borderId="0" applyNumberFormat="0" applyBorder="0" applyAlignment="0" applyProtection="0"/>
    <xf numFmtId="0" fontId="11" fillId="0" borderId="0"/>
    <xf numFmtId="190" fontId="101" fillId="0" borderId="0"/>
    <xf numFmtId="10" fontId="95" fillId="76" borderId="145" applyNumberFormat="0" applyBorder="0" applyAlignment="0" applyProtection="0"/>
    <xf numFmtId="38" fontId="95" fillId="75" borderId="0" applyNumberFormat="0" applyBorder="0" applyAlignment="0" applyProtection="0"/>
    <xf numFmtId="6" fontId="97" fillId="0" borderId="0">
      <protection locked="0"/>
    </xf>
    <xf numFmtId="0" fontId="11" fillId="0" borderId="0"/>
    <xf numFmtId="37" fontId="100" fillId="0" borderId="0"/>
    <xf numFmtId="0" fontId="11" fillId="0" borderId="0"/>
    <xf numFmtId="0" fontId="99" fillId="0" borderId="147" applyNumberFormat="0" applyFill="0" applyAlignment="0" applyProtection="0"/>
    <xf numFmtId="10" fontId="7" fillId="0" borderId="0" applyFont="0" applyFill="0" applyBorder="0" applyAlignment="0" applyProtection="0"/>
    <xf numFmtId="0" fontId="103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6" fillId="0" borderId="0" xfId="0" applyFont="1" applyAlignment="1" applyProtection="1">
      <alignment horizontal="left" indent="11"/>
      <protection hidden="1"/>
    </xf>
    <xf numFmtId="0" fontId="56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5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7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59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59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165" fontId="22" fillId="0" borderId="0" xfId="0" applyNumberFormat="1" applyFont="1" applyAlignment="1" applyProtection="1">
      <alignment horizontal="center"/>
      <protection locked="0"/>
    </xf>
    <xf numFmtId="165" fontId="58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O50"/>
  <sheetViews>
    <sheetView showGridLines="0" zoomScale="85" zoomScaleNormal="85" workbookViewId="0">
      <pane xSplit="11" ySplit="7" topLeftCell="GC8" activePane="bottomRight" state="frozen"/>
      <selection activeCell="B9" sqref="B9"/>
      <selection pane="topRight" activeCell="B9" sqref="B9"/>
      <selection pane="bottomLeft" activeCell="B9" sqref="B9"/>
      <selection pane="bottomRight" activeCell="C9" sqref="C9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96" width="9.33203125" style="1" customWidth="1"/>
    <col min="197" max="197" width="11.33203125" style="1" customWidth="1"/>
    <col min="198" max="205" width="9.33203125" style="1" customWidth="1"/>
    <col min="206" max="208" width="12.44140625" style="1" customWidth="1"/>
    <col min="209" max="211" width="13.44140625" style="1" customWidth="1"/>
    <col min="212" max="212" width="11" style="1" bestFit="1" customWidth="1"/>
    <col min="213" max="213" width="11" style="1" customWidth="1"/>
    <col min="214" max="219" width="11" style="1" bestFit="1" customWidth="1"/>
    <col min="220" max="220" width="11.109375" style="1" customWidth="1"/>
    <col min="221" max="221" width="10.44140625" style="1" customWidth="1"/>
    <col min="222" max="222" width="13.33203125" style="1" customWidth="1"/>
    <col min="223" max="16384" width="11.44140625" style="1"/>
  </cols>
  <sheetData>
    <row r="1" spans="1:223">
      <c r="A1" s="2"/>
    </row>
    <row r="2" spans="1:223" ht="15.6">
      <c r="B2" s="306" t="s">
        <v>307</v>
      </c>
      <c r="D2" s="28"/>
      <c r="H2" s="28" t="s">
        <v>312</v>
      </c>
    </row>
    <row r="3" spans="1:223">
      <c r="B3" s="4" t="s">
        <v>0</v>
      </c>
      <c r="GV3" s="238"/>
    </row>
    <row r="4" spans="1:223">
      <c r="B4" s="4" t="s">
        <v>1</v>
      </c>
      <c r="D4" s="5"/>
      <c r="GV4" s="20"/>
    </row>
    <row r="5" spans="1:223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V5" s="37"/>
    </row>
    <row r="6" spans="1:223" ht="12.75" customHeight="1">
      <c r="B6" s="8"/>
      <c r="C6" s="422" t="s">
        <v>362</v>
      </c>
      <c r="D6" s="422" t="s">
        <v>363</v>
      </c>
      <c r="E6" s="423" t="s">
        <v>364</v>
      </c>
      <c r="F6" s="423"/>
      <c r="G6" s="7"/>
      <c r="H6" s="422" t="s">
        <v>365</v>
      </c>
      <c r="I6" s="423" t="s">
        <v>366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P6" s="421" t="s">
        <v>2</v>
      </c>
      <c r="GQ6" s="421"/>
      <c r="GR6" s="421"/>
      <c r="GS6" s="421"/>
      <c r="GT6" s="421"/>
      <c r="GU6" s="421"/>
      <c r="GV6" s="421"/>
      <c r="GW6" s="421"/>
      <c r="GX6" s="28"/>
      <c r="GY6" s="28"/>
      <c r="GZ6" s="28"/>
    </row>
    <row r="7" spans="1:223">
      <c r="A7" s="9"/>
      <c r="B7" s="10"/>
      <c r="C7" s="422"/>
      <c r="D7" s="422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3"/>
      <c r="GP7" s="14">
        <v>2009</v>
      </c>
      <c r="GQ7" s="14">
        <v>2010</v>
      </c>
      <c r="GR7" s="14" t="s">
        <v>367</v>
      </c>
      <c r="GS7" s="14" t="s">
        <v>368</v>
      </c>
      <c r="GT7" s="14" t="s">
        <v>369</v>
      </c>
      <c r="GU7" s="14" t="s">
        <v>370</v>
      </c>
      <c r="GV7" s="14" t="s">
        <v>371</v>
      </c>
      <c r="GW7" s="14" t="s">
        <v>372</v>
      </c>
      <c r="GX7" s="14" t="s">
        <v>373</v>
      </c>
      <c r="GY7" s="14" t="s">
        <v>374</v>
      </c>
      <c r="GZ7" s="14" t="s">
        <v>375</v>
      </c>
      <c r="HA7" s="14" t="s">
        <v>376</v>
      </c>
      <c r="HB7" s="14" t="s">
        <v>377</v>
      </c>
      <c r="HC7" s="14" t="s">
        <v>378</v>
      </c>
      <c r="HD7" s="14" t="s">
        <v>379</v>
      </c>
      <c r="HE7" s="14" t="s">
        <v>380</v>
      </c>
    </row>
    <row r="8" spans="1:223">
      <c r="A8" s="15"/>
      <c r="B8" s="16" t="s">
        <v>381</v>
      </c>
      <c r="GP8" s="268"/>
      <c r="GQ8" s="268"/>
      <c r="GR8" s="268"/>
      <c r="GS8" s="268"/>
      <c r="GT8" s="268"/>
      <c r="GU8" s="268"/>
      <c r="GV8" s="268"/>
      <c r="GW8" s="268"/>
      <c r="GX8" s="268"/>
      <c r="GY8" s="268"/>
      <c r="GZ8" s="268"/>
      <c r="HA8" s="268"/>
      <c r="HB8" s="268"/>
      <c r="HC8" s="268"/>
    </row>
    <row r="9" spans="1:223">
      <c r="A9" s="15">
        <v>8</v>
      </c>
      <c r="B9" s="18" t="s">
        <v>382</v>
      </c>
      <c r="C9" s="19">
        <v>102.94742945454546</v>
      </c>
      <c r="D9" s="19">
        <v>103.12961707551487</v>
      </c>
      <c r="E9" s="19">
        <v>-0.18218762096941532</v>
      </c>
      <c r="F9" s="20">
        <v>-1.7665887466256332E-3</v>
      </c>
      <c r="G9" s="19"/>
      <c r="H9" s="19">
        <v>133.13293270022885</v>
      </c>
      <c r="I9" s="19">
        <v>-30.003315624713977</v>
      </c>
      <c r="J9" s="20">
        <v>-0.22536358973081047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>
        <v>94.490969999999976</v>
      </c>
      <c r="GJ9" s="19">
        <v>102.08520000000001</v>
      </c>
      <c r="GK9" s="19">
        <v>109.3806</v>
      </c>
      <c r="GL9" s="19">
        <v>104.67071999999999</v>
      </c>
      <c r="GM9" s="19">
        <v>103.22950909090906</v>
      </c>
      <c r="GN9" s="19">
        <v>95.37111818181819</v>
      </c>
      <c r="GO9" s="19"/>
      <c r="GP9" s="19">
        <v>68.158585606060598</v>
      </c>
      <c r="GQ9" s="19">
        <v>88.439219504108578</v>
      </c>
      <c r="GR9" s="19">
        <v>122.76751840961099</v>
      </c>
      <c r="GS9" s="19">
        <v>126.02046948009847</v>
      </c>
      <c r="GT9" s="19">
        <v>121.75226607291448</v>
      </c>
      <c r="GU9" s="19">
        <v>111.38595673150265</v>
      </c>
      <c r="GV9" s="19">
        <v>63.80755364832536</v>
      </c>
      <c r="GW9" s="19">
        <v>51.024839000762789</v>
      </c>
      <c r="GX9" s="19">
        <v>63.41624926912143</v>
      </c>
      <c r="GY9" s="19">
        <v>82.444337144268772</v>
      </c>
      <c r="GZ9" s="19">
        <v>76.522728240760003</v>
      </c>
      <c r="HA9" s="19">
        <v>46.90772128389154</v>
      </c>
      <c r="HB9" s="19">
        <v>76.894863005166087</v>
      </c>
      <c r="HC9" s="19">
        <v>136.71281315408086</v>
      </c>
      <c r="HD9" s="19">
        <v>105.4053107008876</v>
      </c>
      <c r="HE9" s="19">
        <f>+C9</f>
        <v>102.94742945454546</v>
      </c>
      <c r="HF9" s="37"/>
      <c r="HG9" s="37"/>
      <c r="HH9" s="37"/>
      <c r="HI9" s="37"/>
      <c r="HJ9" s="37"/>
      <c r="HK9" s="37"/>
      <c r="HL9" s="37"/>
      <c r="HM9" s="37"/>
      <c r="HN9" s="37"/>
      <c r="HO9" s="19"/>
    </row>
    <row r="10" spans="1:223">
      <c r="A10" s="15">
        <v>12</v>
      </c>
      <c r="B10" s="18" t="s">
        <v>383</v>
      </c>
      <c r="C10" s="19">
        <v>18.710910478834133</v>
      </c>
      <c r="D10" s="19">
        <v>18.744023459744604</v>
      </c>
      <c r="E10" s="19">
        <v>-3.3112980910470213E-2</v>
      </c>
      <c r="F10" s="20">
        <v>-1.7665887466255547E-3</v>
      </c>
      <c r="G10" s="19"/>
      <c r="H10" s="19">
        <v>24.19718878593762</v>
      </c>
      <c r="I10" s="19">
        <v>-5.453165326193016</v>
      </c>
      <c r="J10" s="20">
        <v>-0.22536358973081058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>
        <v>17.173931297709913</v>
      </c>
      <c r="GJ10" s="19">
        <v>18.55419847328244</v>
      </c>
      <c r="GK10" s="19">
        <v>19.880152671755717</v>
      </c>
      <c r="GL10" s="19">
        <v>19.024122137404571</v>
      </c>
      <c r="GM10" s="19">
        <v>18.762179042331702</v>
      </c>
      <c r="GN10" s="19">
        <v>17.333900069396247</v>
      </c>
      <c r="GO10" s="19"/>
      <c r="GP10" s="19">
        <v>12.387965395503556</v>
      </c>
      <c r="GQ10" s="19">
        <v>16.074012996021185</v>
      </c>
      <c r="GR10" s="19">
        <v>22.313253073357131</v>
      </c>
      <c r="GS10" s="19">
        <v>22.904483729570781</v>
      </c>
      <c r="GT10" s="19">
        <v>22.128728839133853</v>
      </c>
      <c r="GU10" s="19">
        <v>20.24463044920077</v>
      </c>
      <c r="GV10" s="19">
        <v>11.597156242879924</v>
      </c>
      <c r="GW10" s="19">
        <v>9.2738711379067187</v>
      </c>
      <c r="GX10" s="19">
        <v>11.526035854075134</v>
      </c>
      <c r="GY10" s="19">
        <v>14.984430596922708</v>
      </c>
      <c r="GZ10" s="19">
        <v>13.908165801664843</v>
      </c>
      <c r="HA10" s="19">
        <v>8.5255763874757395</v>
      </c>
      <c r="HB10" s="19">
        <v>13.975802072912769</v>
      </c>
      <c r="HC10" s="19">
        <v>24.847839540908911</v>
      </c>
      <c r="HD10" s="19">
        <v>19.157635532694936</v>
      </c>
      <c r="HE10" s="19">
        <f t="shared" ref="HE10:HE49" si="0">+C10</f>
        <v>18.710910478834133</v>
      </c>
      <c r="HF10" s="37"/>
      <c r="HG10" s="37"/>
      <c r="HH10" s="37"/>
      <c r="HI10" s="37"/>
      <c r="HJ10" s="37"/>
      <c r="HK10" s="37"/>
      <c r="HL10" s="37"/>
      <c r="HM10" s="37"/>
      <c r="HN10" s="37"/>
    </row>
    <row r="11" spans="1:223">
      <c r="A11" s="15">
        <v>9</v>
      </c>
      <c r="B11" s="18" t="s">
        <v>384</v>
      </c>
      <c r="C11" s="19">
        <v>68.889076190476189</v>
      </c>
      <c r="D11" s="19">
        <v>59.412167318493871</v>
      </c>
      <c r="E11" s="19">
        <v>9.4769088719823174</v>
      </c>
      <c r="F11" s="20">
        <v>0.1595112465966603</v>
      </c>
      <c r="G11" s="19"/>
      <c r="H11" s="19">
        <v>87.380211790345427</v>
      </c>
      <c r="I11" s="19">
        <v>-27.968044471851556</v>
      </c>
      <c r="J11" s="20">
        <v>-0.32007297646469796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70.40100000000001</v>
      </c>
      <c r="GI11" s="19">
        <v>70.650000000000006</v>
      </c>
      <c r="GJ11" s="19">
        <v>64.742380952380955</v>
      </c>
      <c r="GK11" s="19">
        <v>64.662999999999997</v>
      </c>
      <c r="GL11" s="19">
        <v>70.299999999999983</v>
      </c>
      <c r="GM11" s="19">
        <v>73.180454545454552</v>
      </c>
      <c r="GN11" s="19">
        <v>71.559545454545457</v>
      </c>
      <c r="GO11" s="19"/>
      <c r="GP11" s="19">
        <v>55.814058333333342</v>
      </c>
      <c r="GQ11" s="19">
        <v>69.703883333333337</v>
      </c>
      <c r="GR11" s="19">
        <v>95.703821626984123</v>
      </c>
      <c r="GS11" s="19">
        <v>99.373692120411363</v>
      </c>
      <c r="GT11" s="19">
        <v>93.047684039231811</v>
      </c>
      <c r="GU11" s="19">
        <v>82.669191895802314</v>
      </c>
      <c r="GV11" s="19">
        <v>40.761989832535889</v>
      </c>
      <c r="GW11" s="19">
        <v>31.998118734335836</v>
      </c>
      <c r="GX11" s="19">
        <v>47.201780901116429</v>
      </c>
      <c r="GY11" s="19">
        <v>61.221632420973386</v>
      </c>
      <c r="GZ11" s="19">
        <v>53.608773516465739</v>
      </c>
      <c r="HA11" s="19">
        <v>35.210805042910309</v>
      </c>
      <c r="HB11" s="19">
        <v>60.282155134501274</v>
      </c>
      <c r="HC11" s="19">
        <v>77.991670802913049</v>
      </c>
      <c r="HD11" s="19">
        <v>67.440591375507282</v>
      </c>
      <c r="HE11" s="19">
        <f t="shared" si="0"/>
        <v>68.889076190476189</v>
      </c>
      <c r="HF11" s="37"/>
      <c r="HG11" s="37"/>
      <c r="HH11" s="37"/>
      <c r="HI11" s="37"/>
      <c r="HJ11" s="37"/>
      <c r="HK11" s="37"/>
      <c r="HL11" s="37"/>
      <c r="HM11" s="37"/>
      <c r="HN11" s="37"/>
    </row>
    <row r="12" spans="1:223">
      <c r="A12" s="15">
        <v>13</v>
      </c>
      <c r="B12" s="18" t="s">
        <v>385</v>
      </c>
      <c r="C12" s="19">
        <v>11.632738296264128</v>
      </c>
      <c r="D12" s="19">
        <v>10.032449732943913</v>
      </c>
      <c r="E12" s="19">
        <v>1.6002885633202144</v>
      </c>
      <c r="F12" s="20">
        <v>0.15951124659666022</v>
      </c>
      <c r="G12" s="19"/>
      <c r="H12" s="19">
        <v>14.755186050379162</v>
      </c>
      <c r="I12" s="19">
        <v>-4.722736317435249</v>
      </c>
      <c r="J12" s="20">
        <v>-0.32007297646469796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11.88804457953394</v>
      </c>
      <c r="GI12" s="19">
        <v>11.930091185410332</v>
      </c>
      <c r="GJ12" s="19">
        <v>10.93251957993599</v>
      </c>
      <c r="GK12" s="19">
        <v>10.919115163796011</v>
      </c>
      <c r="GL12" s="19">
        <v>11.870989530563993</v>
      </c>
      <c r="GM12" s="19">
        <v>12.357388474409747</v>
      </c>
      <c r="GN12" s="19">
        <v>12.083678732614899</v>
      </c>
      <c r="GO12" s="19"/>
      <c r="GP12" s="19">
        <v>9.4248663176854652</v>
      </c>
      <c r="GQ12" s="19">
        <v>11.770328154902616</v>
      </c>
      <c r="GR12" s="19">
        <v>16.160726380780833</v>
      </c>
      <c r="GS12" s="19">
        <v>16.780427578590231</v>
      </c>
      <c r="GT12" s="19">
        <v>15.712206018107358</v>
      </c>
      <c r="GU12" s="19">
        <v>13.959674416717711</v>
      </c>
      <c r="GV12" s="19">
        <v>6.8831458683782287</v>
      </c>
      <c r="GW12" s="19">
        <v>5.4032621976250992</v>
      </c>
      <c r="GX12" s="19">
        <v>7.9705810370004073</v>
      </c>
      <c r="GY12" s="19">
        <v>10.337999395638867</v>
      </c>
      <c r="GZ12" s="19">
        <v>9.0524777974443964</v>
      </c>
      <c r="HA12" s="19">
        <v>5.9457624185934321</v>
      </c>
      <c r="HB12" s="19">
        <v>10.179357503293017</v>
      </c>
      <c r="HC12" s="19">
        <v>13.169819453379445</v>
      </c>
      <c r="HD12" s="19">
        <v>11.388144440308556</v>
      </c>
      <c r="HE12" s="19">
        <f t="shared" si="0"/>
        <v>11.632738296264128</v>
      </c>
      <c r="HF12" s="37"/>
      <c r="HG12" s="37"/>
      <c r="HH12" s="37"/>
      <c r="HI12" s="37"/>
      <c r="HJ12" s="37"/>
      <c r="HK12" s="37"/>
      <c r="HL12" s="37"/>
      <c r="HM12" s="37"/>
      <c r="HN12" s="37"/>
    </row>
    <row r="13" spans="1:223">
      <c r="A13" s="15">
        <v>10</v>
      </c>
      <c r="B13" s="18" t="s">
        <v>386</v>
      </c>
      <c r="C13" s="19">
        <v>2.1334896969696975</v>
      </c>
      <c r="D13" s="19">
        <v>3.3374268638988775</v>
      </c>
      <c r="E13" s="19">
        <v>-1.2039371669291801</v>
      </c>
      <c r="F13" s="20">
        <v>-0.36073814229526102</v>
      </c>
      <c r="G13" s="19"/>
      <c r="H13" s="19">
        <v>4.807623336800499</v>
      </c>
      <c r="I13" s="19">
        <v>-1.4701964729016215</v>
      </c>
      <c r="J13" s="20">
        <v>-0.30580525342903542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>
        <v>3.1183999999999998</v>
      </c>
      <c r="GJ13" s="19">
        <v>2.5655666666666699</v>
      </c>
      <c r="GK13" s="19">
        <v>2.7576000000000001</v>
      </c>
      <c r="GL13" s="19">
        <v>1.8170999999999999</v>
      </c>
      <c r="GM13" s="19">
        <v>1.7605000000000004</v>
      </c>
      <c r="GN13" s="19">
        <v>1.7666818181818178</v>
      </c>
      <c r="GO13" s="19"/>
      <c r="GP13" s="19">
        <v>4.2030153508771928</v>
      </c>
      <c r="GQ13" s="19">
        <v>4.4900916666666673</v>
      </c>
      <c r="GR13" s="19">
        <v>4.1195750000000002</v>
      </c>
      <c r="GS13" s="19">
        <v>2.8061166666666666</v>
      </c>
      <c r="GT13" s="19">
        <v>3.6541704545454547</v>
      </c>
      <c r="GU13" s="19">
        <v>4.3397833333333322</v>
      </c>
      <c r="GV13" s="19">
        <v>2.7694666666666663</v>
      </c>
      <c r="GW13" s="19">
        <v>2.4141337191793713</v>
      </c>
      <c r="GX13" s="19">
        <v>3.0734075160727912</v>
      </c>
      <c r="GY13" s="19">
        <v>2.9629738988446079</v>
      </c>
      <c r="GZ13" s="19">
        <v>2.6900156397664126</v>
      </c>
      <c r="HA13" s="19">
        <v>2.1089344563098567</v>
      </c>
      <c r="HB13" s="19">
        <v>3.5974967601260506</v>
      </c>
      <c r="HC13" s="19">
        <v>6.3361207830181518</v>
      </c>
      <c r="HD13" s="19">
        <v>2.9668372394672446</v>
      </c>
      <c r="HE13" s="19">
        <f t="shared" si="0"/>
        <v>2.1334896969696975</v>
      </c>
      <c r="HF13" s="37"/>
      <c r="HG13" s="37"/>
      <c r="HH13" s="37"/>
      <c r="HI13" s="37"/>
      <c r="HJ13" s="37"/>
      <c r="HK13" s="37"/>
      <c r="HL13" s="37"/>
      <c r="HM13" s="37"/>
      <c r="HN13" s="37"/>
    </row>
    <row r="14" spans="1:223">
      <c r="A14" s="15"/>
      <c r="B14" s="18" t="s">
        <v>387</v>
      </c>
      <c r="C14" s="19">
        <v>7.9535131515151516</v>
      </c>
      <c r="D14" s="19">
        <v>9.3380408934837096</v>
      </c>
      <c r="E14" s="19">
        <v>-1.384527741968558</v>
      </c>
      <c r="F14" s="20">
        <v>-0.14826747470496857</v>
      </c>
      <c r="G14" s="19"/>
      <c r="H14" s="19">
        <v>11.028766837320575</v>
      </c>
      <c r="I14" s="19">
        <v>-1.6907259438368651</v>
      </c>
      <c r="J14" s="20">
        <v>-0.15330144963402137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>
        <v>9.0861599999999996</v>
      </c>
      <c r="GJ14" s="19">
        <v>8.4504016666666697</v>
      </c>
      <c r="GK14" s="19">
        <v>8.6712399999999992</v>
      </c>
      <c r="GL14" s="19">
        <v>7.5896650000000001</v>
      </c>
      <c r="GM14" s="19">
        <v>7.5245750000000005</v>
      </c>
      <c r="GN14" s="19">
        <v>7.5316840909090903</v>
      </c>
      <c r="GO14" s="19"/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0</v>
      </c>
      <c r="GY14" s="19">
        <v>0</v>
      </c>
      <c r="GZ14" s="19">
        <v>0</v>
      </c>
      <c r="HA14" s="19">
        <v>8.2588404913419904</v>
      </c>
      <c r="HB14" s="19">
        <v>9.6371213138274996</v>
      </c>
      <c r="HC14" s="19">
        <v>12.786538900470873</v>
      </c>
      <c r="HD14" s="19">
        <v>8.9118628253873311</v>
      </c>
      <c r="HE14" s="19">
        <f t="shared" si="0"/>
        <v>7.9535131515151516</v>
      </c>
      <c r="HF14" s="37"/>
      <c r="HG14" s="37"/>
      <c r="HH14" s="37"/>
      <c r="HI14" s="37"/>
      <c r="HJ14" s="37"/>
      <c r="HK14" s="37"/>
      <c r="HL14" s="37"/>
      <c r="HM14" s="37"/>
      <c r="HN14" s="37"/>
    </row>
    <row r="15" spans="1:223">
      <c r="A15" s="15">
        <v>11</v>
      </c>
      <c r="B15" s="18" t="s">
        <v>388</v>
      </c>
      <c r="C15" s="19">
        <v>82.051999999999992</v>
      </c>
      <c r="D15" s="19">
        <v>125.91249999999999</v>
      </c>
      <c r="E15" s="19">
        <v>-43.860500000000002</v>
      </c>
      <c r="F15" s="20">
        <v>-0.34834110989774647</v>
      </c>
      <c r="G15" s="19"/>
      <c r="H15" s="19">
        <v>243.41300000000001</v>
      </c>
      <c r="I15" s="19">
        <v>-117.50050000000002</v>
      </c>
      <c r="J15" s="20">
        <v>-0.48272072568022256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86.75</v>
      </c>
      <c r="GI15" s="19">
        <v>79.400000000000006</v>
      </c>
      <c r="GJ15" s="19">
        <v>82.81</v>
      </c>
      <c r="GK15" s="19">
        <v>77.25</v>
      </c>
      <c r="GL15" s="19">
        <v>79.2</v>
      </c>
      <c r="GM15" s="19">
        <v>78.5</v>
      </c>
      <c r="GN15" s="19">
        <v>92.5</v>
      </c>
      <c r="GO15" s="19"/>
      <c r="GP15" s="19">
        <v>58.860833333333339</v>
      </c>
      <c r="GQ15" s="19">
        <v>77.608333333333334</v>
      </c>
      <c r="GR15" s="19">
        <v>111.045</v>
      </c>
      <c r="GS15" s="19">
        <v>83.667225000000002</v>
      </c>
      <c r="GT15" s="19">
        <v>71.771041666666676</v>
      </c>
      <c r="GU15" s="19">
        <v>67.119444444444454</v>
      </c>
      <c r="GV15" s="19">
        <v>52.620138888888881</v>
      </c>
      <c r="GW15" s="19">
        <v>57.648333333333333</v>
      </c>
      <c r="GX15" s="19">
        <v>77.837083333333325</v>
      </c>
      <c r="GY15" s="19">
        <v>85.738541666666677</v>
      </c>
      <c r="GZ15" s="19">
        <v>57.235271464646473</v>
      </c>
      <c r="HA15" s="19">
        <v>51.530277777777776</v>
      </c>
      <c r="HB15" s="19">
        <v>116.15625</v>
      </c>
      <c r="HC15" s="19">
        <v>258.9759722222222</v>
      </c>
      <c r="HD15" s="19">
        <v>108.62958333333331</v>
      </c>
      <c r="HE15" s="19">
        <f t="shared" si="0"/>
        <v>82.051999999999992</v>
      </c>
      <c r="HF15" s="37"/>
      <c r="HG15" s="37"/>
      <c r="HH15" s="37"/>
      <c r="HI15" s="37"/>
      <c r="HJ15" s="37"/>
      <c r="HK15" s="37"/>
      <c r="HL15" s="37"/>
      <c r="HM15" s="37"/>
      <c r="HN15" s="37"/>
    </row>
    <row r="16" spans="1:223">
      <c r="A16" s="15">
        <v>14</v>
      </c>
      <c r="B16" s="18" t="s">
        <v>389</v>
      </c>
      <c r="C16" s="19">
        <v>3.3005631536605025</v>
      </c>
      <c r="D16" s="19">
        <v>5.0648632341110273</v>
      </c>
      <c r="E16" s="19">
        <v>-1.7643000804505249</v>
      </c>
      <c r="F16" s="20">
        <v>-0.34834110989774647</v>
      </c>
      <c r="G16" s="19"/>
      <c r="H16" s="19">
        <v>9.791351568785208</v>
      </c>
      <c r="I16" s="19">
        <v>-4.7264883346741806</v>
      </c>
      <c r="J16" s="20">
        <v>-0.48272072568022251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3.4895414320193119</v>
      </c>
      <c r="GI16" s="19">
        <v>3.1938857602574453</v>
      </c>
      <c r="GJ16" s="19">
        <v>3.3310539018503658</v>
      </c>
      <c r="GK16" s="19">
        <v>3.1074014481094161</v>
      </c>
      <c r="GL16" s="19">
        <v>3.1858407079646054</v>
      </c>
      <c r="GM16" s="19">
        <v>3.1576830249396655</v>
      </c>
      <c r="GN16" s="19">
        <v>3.7208366854384591</v>
      </c>
      <c r="GO16" s="19"/>
      <c r="GP16" s="19">
        <v>2.3676924108340063</v>
      </c>
      <c r="GQ16" s="19">
        <v>3.1218155001340873</v>
      </c>
      <c r="GR16" s="19">
        <v>4.4668141592920394</v>
      </c>
      <c r="GS16" s="19">
        <v>3.3655360016090143</v>
      </c>
      <c r="GT16" s="19">
        <v>2.8870089165996276</v>
      </c>
      <c r="GU16" s="19">
        <v>2.6998972021095944</v>
      </c>
      <c r="GV16" s="19">
        <v>2.1166588450880508</v>
      </c>
      <c r="GW16" s="19">
        <v>2.3189192813086641</v>
      </c>
      <c r="GX16" s="19">
        <v>3.1310170286940231</v>
      </c>
      <c r="GY16" s="19">
        <v>3.4488552561008343</v>
      </c>
      <c r="GZ16" s="19">
        <v>2.3023037596398437</v>
      </c>
      <c r="HA16" s="19">
        <v>2.0728188969339434</v>
      </c>
      <c r="HB16" s="19">
        <v>4.6724155269509291</v>
      </c>
      <c r="HC16" s="19">
        <v>10.417376195584172</v>
      </c>
      <c r="HD16" s="19">
        <v>4.3696533923303882</v>
      </c>
      <c r="HE16" s="19">
        <f t="shared" si="0"/>
        <v>3.3005631536605025</v>
      </c>
      <c r="HF16" s="37"/>
      <c r="HG16" s="37"/>
      <c r="HH16" s="37"/>
      <c r="HI16" s="37"/>
      <c r="HJ16" s="37"/>
      <c r="HK16" s="37"/>
      <c r="HL16" s="37"/>
      <c r="HM16" s="37"/>
      <c r="HN16" s="37"/>
    </row>
    <row r="17" spans="1:222">
      <c r="A17" s="15"/>
      <c r="B17" s="21"/>
      <c r="G17" s="22"/>
      <c r="K17" s="22"/>
      <c r="L17" s="22"/>
      <c r="DJ17" s="19"/>
      <c r="GP17" s="268"/>
      <c r="GQ17" s="268"/>
      <c r="GR17" s="268"/>
      <c r="GS17" s="268"/>
      <c r="GT17" s="268"/>
      <c r="GU17" s="268"/>
      <c r="GV17" s="268"/>
      <c r="GW17" s="268"/>
      <c r="GX17" s="268"/>
      <c r="GY17" s="268"/>
      <c r="GZ17" s="268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</row>
    <row r="18" spans="1:222">
      <c r="A18" s="15"/>
      <c r="B18" s="16" t="s">
        <v>390</v>
      </c>
      <c r="G18" s="23"/>
      <c r="K18" s="23"/>
      <c r="L18" s="23"/>
      <c r="GP18" s="268"/>
      <c r="GQ18" s="268"/>
      <c r="GR18" s="268"/>
      <c r="GS18" s="268"/>
      <c r="GT18" s="268"/>
      <c r="GU18" s="268"/>
      <c r="GV18" s="268"/>
      <c r="GW18" s="268"/>
      <c r="GX18" s="268"/>
      <c r="GY18" s="268"/>
      <c r="GZ18" s="268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</row>
    <row r="19" spans="1:222">
      <c r="A19" s="15"/>
      <c r="B19" s="24" t="s">
        <v>391</v>
      </c>
      <c r="C19" s="25">
        <v>8896.2697213804222</v>
      </c>
      <c r="D19" s="25">
        <v>8199.1198620323157</v>
      </c>
      <c r="E19" s="25">
        <v>697.14985934810647</v>
      </c>
      <c r="F19" s="26">
        <v>8.5027401852776907E-2</v>
      </c>
      <c r="G19" s="27"/>
      <c r="H19" s="25">
        <v>7962.856149737243</v>
      </c>
      <c r="I19" s="25">
        <v>236.26371229507276</v>
      </c>
      <c r="J19" s="26">
        <v>2.9670724656110856E-2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>
        <v>1694.0164346329809</v>
      </c>
      <c r="GJ19" s="25">
        <v>1729.7893969908885</v>
      </c>
      <c r="GK19" s="25">
        <v>1586.1041946867672</v>
      </c>
      <c r="GL19" s="25">
        <v>1808.8214065327797</v>
      </c>
      <c r="GM19" s="25">
        <v>1795.6447231699872</v>
      </c>
      <c r="GN19" s="25">
        <v>1975.91</v>
      </c>
      <c r="GO19" s="25"/>
      <c r="GP19" s="25">
        <v>11645.115229999978</v>
      </c>
      <c r="GQ19" s="25">
        <v>12271.635776326306</v>
      </c>
      <c r="GR19" s="25">
        <v>12478.309330143067</v>
      </c>
      <c r="GS19" s="25">
        <v>13355.89</v>
      </c>
      <c r="GT19" s="25">
        <v>12107.418061533521</v>
      </c>
      <c r="GU19" s="25">
        <v>13463.90889654137</v>
      </c>
      <c r="GV19" s="25">
        <v>14177.38456402733</v>
      </c>
      <c r="GW19" s="25">
        <v>14899.449304470585</v>
      </c>
      <c r="GX19" s="25">
        <v>15282.4486053851</v>
      </c>
      <c r="GY19" s="25">
        <v>15701.683343397424</v>
      </c>
      <c r="GZ19" s="25">
        <v>17411.497027710706</v>
      </c>
      <c r="HA19" s="25">
        <v>17663.254802331503</v>
      </c>
      <c r="HB19" s="25">
        <v>19431.13985190434</v>
      </c>
      <c r="HC19" s="25">
        <v>20145.10166426668</v>
      </c>
      <c r="HD19" s="25">
        <v>21758.215430020246</v>
      </c>
      <c r="HE19" s="25">
        <f t="shared" si="0"/>
        <v>8896.2697213804222</v>
      </c>
      <c r="HF19" s="37"/>
      <c r="HG19" s="37"/>
      <c r="HH19" s="37"/>
      <c r="HI19" s="37"/>
      <c r="HJ19" s="37"/>
      <c r="HK19" s="37"/>
      <c r="HL19" s="37"/>
      <c r="HM19" s="37"/>
      <c r="HN19" s="37"/>
    </row>
    <row r="20" spans="1:222">
      <c r="A20" s="15"/>
      <c r="B20" s="18" t="s">
        <v>392</v>
      </c>
      <c r="C20" s="19">
        <v>2894.4174387456724</v>
      </c>
      <c r="D20" s="19">
        <v>2701.330241998669</v>
      </c>
      <c r="E20" s="19">
        <v>193.08719674700342</v>
      </c>
      <c r="F20" s="20">
        <v>7.1478560357041518E-2</v>
      </c>
      <c r="G20" s="19"/>
      <c r="H20" s="19">
        <v>2342.1680779748112</v>
      </c>
      <c r="I20" s="19">
        <v>359.16216402385771</v>
      </c>
      <c r="J20" s="20">
        <v>0.15334602473722225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>
        <v>566.51275724728589</v>
      </c>
      <c r="GJ20" s="19">
        <v>614.49777450746899</v>
      </c>
      <c r="GK20" s="19">
        <v>476.1677634943955</v>
      </c>
      <c r="GL20" s="19">
        <v>522.33687922213653</v>
      </c>
      <c r="GM20" s="19">
        <v>642.98502152167168</v>
      </c>
      <c r="GN20" s="19">
        <v>638.42999999999995</v>
      </c>
      <c r="GO20" s="19"/>
      <c r="GP20" s="19">
        <v>1927.3377599999999</v>
      </c>
      <c r="GQ20" s="19">
        <v>1854.4807500000002</v>
      </c>
      <c r="GR20" s="19">
        <v>1842.5194887844962</v>
      </c>
      <c r="GS20" s="19">
        <v>1927.8290000000002</v>
      </c>
      <c r="GT20" s="19">
        <v>1190.4852815632287</v>
      </c>
      <c r="GU20" s="19">
        <v>2201.0679787130002</v>
      </c>
      <c r="GV20" s="19">
        <v>2099.638448956</v>
      </c>
      <c r="GW20" s="19">
        <v>2140.6410599610003</v>
      </c>
      <c r="GX20" s="19">
        <v>2117.6059076780002</v>
      </c>
      <c r="GY20" s="19">
        <v>2034.4329156903966</v>
      </c>
      <c r="GZ20" s="19">
        <v>3623.8579671011248</v>
      </c>
      <c r="HA20" s="19">
        <v>6550.6251794257269</v>
      </c>
      <c r="HB20" s="19">
        <v>6017.1557189700061</v>
      </c>
      <c r="HC20" s="19">
        <v>6196.1183922789151</v>
      </c>
      <c r="HD20" s="19">
        <v>6768.8466749530571</v>
      </c>
      <c r="HE20" s="19">
        <f t="shared" si="0"/>
        <v>2894.4174387456724</v>
      </c>
      <c r="HF20" s="37"/>
      <c r="HG20" s="37"/>
      <c r="HH20" s="37"/>
      <c r="HI20" s="37"/>
      <c r="HJ20" s="37"/>
      <c r="HK20" s="37"/>
      <c r="HL20" s="37"/>
      <c r="HM20" s="37"/>
      <c r="HN20" s="37"/>
    </row>
    <row r="21" spans="1:222">
      <c r="A21" s="15"/>
      <c r="B21" s="18" t="s">
        <v>393</v>
      </c>
      <c r="C21" s="19">
        <v>3678.9770796615185</v>
      </c>
      <c r="D21" s="19">
        <v>3278.7227996085921</v>
      </c>
      <c r="E21" s="19">
        <v>400.25428005292633</v>
      </c>
      <c r="F21" s="20">
        <v>0.1220762792452927</v>
      </c>
      <c r="G21" s="19"/>
      <c r="H21" s="19">
        <v>3290.0415667936113</v>
      </c>
      <c r="I21" s="19">
        <v>-11.318767185019169</v>
      </c>
      <c r="J21" s="20">
        <v>-3.4403113016137801E-3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>
        <v>654.76430427648347</v>
      </c>
      <c r="GJ21" s="19">
        <v>678.10787685787943</v>
      </c>
      <c r="GK21" s="19">
        <v>719.38828358248395</v>
      </c>
      <c r="GL21" s="19">
        <v>771.99698435324683</v>
      </c>
      <c r="GM21" s="19">
        <v>722.45393486790874</v>
      </c>
      <c r="GN21" s="19">
        <v>787.03</v>
      </c>
      <c r="GO21" s="19"/>
      <c r="GP21" s="19">
        <v>2229.0868100000002</v>
      </c>
      <c r="GQ21" s="19">
        <v>3343.3322999999996</v>
      </c>
      <c r="GR21" s="19">
        <v>3904.0904833470008</v>
      </c>
      <c r="GS21" s="19">
        <v>4627.9209999999994</v>
      </c>
      <c r="GT21" s="19">
        <v>3868.2048271259991</v>
      </c>
      <c r="GU21" s="19">
        <v>4597.230216269998</v>
      </c>
      <c r="GV21" s="19">
        <v>4377.0975684659988</v>
      </c>
      <c r="GW21" s="19">
        <v>4551.7034171279984</v>
      </c>
      <c r="GX21" s="19">
        <v>5340.190593205999</v>
      </c>
      <c r="GY21" s="19">
        <v>5343.7957711930003</v>
      </c>
      <c r="GZ21" s="19">
        <v>5212.7124999829994</v>
      </c>
      <c r="HA21" s="19">
        <v>5299.035080242289</v>
      </c>
      <c r="HB21" s="19">
        <v>7895.0865079255509</v>
      </c>
      <c r="HC21" s="19">
        <v>8242.780012297133</v>
      </c>
      <c r="HD21" s="19">
        <v>8735.8476112126427</v>
      </c>
      <c r="HE21" s="19">
        <f t="shared" si="0"/>
        <v>3678.9770796615185</v>
      </c>
      <c r="HF21" s="37"/>
      <c r="HG21" s="37"/>
      <c r="HH21" s="37"/>
      <c r="HI21" s="37"/>
      <c r="HJ21" s="37"/>
      <c r="HK21" s="37"/>
      <c r="HL21" s="37"/>
      <c r="HM21" s="37"/>
      <c r="HN21" s="37"/>
    </row>
    <row r="22" spans="1:222">
      <c r="A22" s="15"/>
      <c r="B22" s="18" t="s">
        <v>394</v>
      </c>
      <c r="C22" s="19">
        <v>1.5223128859999999</v>
      </c>
      <c r="D22" s="19">
        <v>7.5073223839999947</v>
      </c>
      <c r="E22" s="19">
        <v>-5.9850094979999948</v>
      </c>
      <c r="F22" s="20">
        <v>-0.79722292341615242</v>
      </c>
      <c r="G22" s="19"/>
      <c r="H22" s="19">
        <v>6.5155632080000014</v>
      </c>
      <c r="I22" s="19">
        <v>0.9917591759999933</v>
      </c>
      <c r="J22" s="20">
        <v>0.15221388302737698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>
        <v>0</v>
      </c>
      <c r="GJ22" s="19">
        <v>0</v>
      </c>
      <c r="GK22" s="19">
        <v>0.142312886</v>
      </c>
      <c r="GL22" s="19">
        <v>0</v>
      </c>
      <c r="GM22" s="19">
        <v>0</v>
      </c>
      <c r="GN22" s="19">
        <v>1.38</v>
      </c>
      <c r="GO22" s="19"/>
      <c r="GP22" s="19">
        <v>799.78081999999017</v>
      </c>
      <c r="GQ22" s="19">
        <v>260.29880000000003</v>
      </c>
      <c r="GR22" s="19">
        <v>839.46213538467202</v>
      </c>
      <c r="GS22" s="19">
        <v>780.06499999999983</v>
      </c>
      <c r="GT22" s="19">
        <v>488.29925876099992</v>
      </c>
      <c r="GU22" s="19">
        <v>166.8720481120001</v>
      </c>
      <c r="GV22" s="19">
        <v>1138.8539819850002</v>
      </c>
      <c r="GW22" s="19">
        <v>1185.3175139930006</v>
      </c>
      <c r="GX22" s="19">
        <v>519.54984960900003</v>
      </c>
      <c r="GY22" s="19">
        <v>864.73813421800025</v>
      </c>
      <c r="GZ22" s="19">
        <v>1121.5445901180003</v>
      </c>
      <c r="HA22" s="19">
        <v>144.96402915199997</v>
      </c>
      <c r="HB22" s="19">
        <v>44.863413946000009</v>
      </c>
      <c r="HC22" s="19">
        <v>24.686238943000003</v>
      </c>
      <c r="HD22" s="19">
        <v>84.093091441999945</v>
      </c>
      <c r="HE22" s="19">
        <f t="shared" si="0"/>
        <v>1.5223128859999999</v>
      </c>
      <c r="HF22" s="37"/>
      <c r="HG22" s="37"/>
      <c r="HH22" s="37"/>
      <c r="HI22" s="37"/>
      <c r="HJ22" s="37"/>
      <c r="HK22" s="37"/>
      <c r="HL22" s="37"/>
      <c r="HM22" s="37"/>
      <c r="HN22" s="37"/>
    </row>
    <row r="23" spans="1:222">
      <c r="A23" s="15">
        <v>8</v>
      </c>
      <c r="B23" s="18" t="s">
        <v>395</v>
      </c>
      <c r="C23" s="19">
        <v>607.61675241064859</v>
      </c>
      <c r="D23" s="19">
        <v>849.36830598723418</v>
      </c>
      <c r="E23" s="19">
        <v>-241.75155357658559</v>
      </c>
      <c r="F23" s="20">
        <v>-0.28462511712818617</v>
      </c>
      <c r="G23" s="19"/>
      <c r="H23" s="19">
        <v>862.9119481629649</v>
      </c>
      <c r="I23" s="19">
        <v>-13.543642175730724</v>
      </c>
      <c r="J23" s="20">
        <v>-1.5695277142196835E-2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>
        <v>99.536901054487188</v>
      </c>
      <c r="GJ23" s="19">
        <v>70.317701695364335</v>
      </c>
      <c r="GK23" s="19">
        <v>88.894902345195845</v>
      </c>
      <c r="GL23" s="19">
        <v>179.08232428606945</v>
      </c>
      <c r="GM23" s="19">
        <v>97.431824084018956</v>
      </c>
      <c r="GN23" s="19">
        <v>171.89</v>
      </c>
      <c r="GO23" s="19"/>
      <c r="GP23" s="19">
        <v>4437.5134599999583</v>
      </c>
      <c r="GQ23" s="19">
        <v>4582.625256326307</v>
      </c>
      <c r="GR23" s="19">
        <v>3466.2040272134982</v>
      </c>
      <c r="GS23" s="19">
        <v>4154.3599999999997</v>
      </c>
      <c r="GT23" s="19">
        <v>4037.7362217326922</v>
      </c>
      <c r="GU23" s="19">
        <v>4714.0392288176663</v>
      </c>
      <c r="GV23" s="19">
        <v>5343.6743991090789</v>
      </c>
      <c r="GW23" s="19">
        <v>4960.0538754525496</v>
      </c>
      <c r="GX23" s="19">
        <v>4344.1165494465704</v>
      </c>
      <c r="GY23" s="19">
        <v>4849.9665743108744</v>
      </c>
      <c r="GZ23" s="19">
        <v>5217.089923745898</v>
      </c>
      <c r="HA23" s="19">
        <v>2812.1148789444983</v>
      </c>
      <c r="HB23" s="19">
        <v>2112.7034038937472</v>
      </c>
      <c r="HC23" s="19">
        <v>2145.6041828072835</v>
      </c>
      <c r="HD23" s="19">
        <v>2557.0206144411914</v>
      </c>
      <c r="HE23" s="19">
        <f t="shared" si="0"/>
        <v>607.61675241064859</v>
      </c>
      <c r="HF23" s="37"/>
      <c r="HG23" s="37"/>
      <c r="HH23" s="37"/>
      <c r="HI23" s="37"/>
      <c r="HJ23" s="37"/>
      <c r="HK23" s="37"/>
      <c r="HL23" s="37"/>
      <c r="HM23" s="37"/>
      <c r="HN23" s="37"/>
    </row>
    <row r="24" spans="1:222">
      <c r="A24" s="15">
        <v>2</v>
      </c>
      <c r="B24" s="18" t="s">
        <v>396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/>
      <c r="GP24" s="19">
        <v>785.45513000000005</v>
      </c>
      <c r="GQ24" s="19">
        <v>796.44592</v>
      </c>
      <c r="GR24" s="19">
        <v>907.90285117600024</v>
      </c>
      <c r="GS24" s="19">
        <v>0</v>
      </c>
      <c r="GT24" s="19">
        <v>519.09092500400016</v>
      </c>
      <c r="GU24" s="19">
        <v>286.75119779700015</v>
      </c>
      <c r="GV24" s="19">
        <v>0</v>
      </c>
      <c r="GW24" s="19">
        <v>221.87184949899992</v>
      </c>
      <c r="GX24" s="19">
        <v>222.93971167200013</v>
      </c>
      <c r="GY24" s="19">
        <v>82.97643539000002</v>
      </c>
      <c r="GZ24" s="19">
        <v>56.126183149999996</v>
      </c>
      <c r="HA24" s="19">
        <v>0</v>
      </c>
      <c r="HB24" s="19">
        <v>0</v>
      </c>
      <c r="HC24" s="19">
        <v>0</v>
      </c>
      <c r="HD24" s="19">
        <v>0</v>
      </c>
      <c r="HE24" s="19">
        <f t="shared" si="0"/>
        <v>0</v>
      </c>
      <c r="HF24" s="37"/>
      <c r="HG24" s="37"/>
      <c r="HH24" s="37"/>
      <c r="HI24" s="37"/>
      <c r="HJ24" s="37"/>
      <c r="HK24" s="37"/>
      <c r="HL24" s="37"/>
      <c r="HM24" s="37"/>
      <c r="HN24" s="37"/>
    </row>
    <row r="25" spans="1:222">
      <c r="A25" s="15">
        <v>3</v>
      </c>
      <c r="B25" s="18" t="s">
        <v>397</v>
      </c>
      <c r="C25" s="19">
        <v>568.2191155057485</v>
      </c>
      <c r="D25" s="19">
        <v>408.74592674749681</v>
      </c>
      <c r="E25" s="19">
        <v>159.47318875825169</v>
      </c>
      <c r="F25" s="20">
        <v>0.39015236195067066</v>
      </c>
      <c r="G25" s="19"/>
      <c r="H25" s="19">
        <v>562.90572634005923</v>
      </c>
      <c r="I25" s="19">
        <v>-154.15979959256242</v>
      </c>
      <c r="J25" s="20">
        <v>-0.2738643299916127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>
        <v>153.72924384752937</v>
      </c>
      <c r="GJ25" s="19">
        <v>116.28530492949992</v>
      </c>
      <c r="GK25" s="19">
        <v>102.78476981384873</v>
      </c>
      <c r="GL25" s="19">
        <v>92.886776619999935</v>
      </c>
      <c r="GM25" s="19">
        <v>94.30226414239992</v>
      </c>
      <c r="GN25" s="19">
        <v>161.96</v>
      </c>
      <c r="GO25" s="19"/>
      <c r="GP25" s="19">
        <v>1465.9412500000294</v>
      </c>
      <c r="GQ25" s="19">
        <v>1434.4527499999999</v>
      </c>
      <c r="GR25" s="19">
        <v>1504.3849255473997</v>
      </c>
      <c r="GS25" s="19">
        <v>1771.5809999999999</v>
      </c>
      <c r="GT25" s="19">
        <v>1765.0152978906001</v>
      </c>
      <c r="GU25" s="19">
        <v>1259.1708260047035</v>
      </c>
      <c r="GV25" s="19">
        <v>934.43412699825024</v>
      </c>
      <c r="GW25" s="19">
        <v>1503.821028668965</v>
      </c>
      <c r="GX25" s="19">
        <v>2175.8288707466686</v>
      </c>
      <c r="GY25" s="19">
        <v>1761.2969546250902</v>
      </c>
      <c r="GZ25" s="19">
        <v>1025.1074614922418</v>
      </c>
      <c r="HA25" s="19">
        <v>1244.6407469531687</v>
      </c>
      <c r="HB25" s="19">
        <v>1470.6320540948143</v>
      </c>
      <c r="HC25" s="19">
        <v>1433.2611728284221</v>
      </c>
      <c r="HD25" s="19">
        <v>1136.2278692308678</v>
      </c>
      <c r="HE25" s="19">
        <f t="shared" si="0"/>
        <v>568.2191155057485</v>
      </c>
      <c r="HF25" s="37"/>
      <c r="HG25" s="37"/>
      <c r="HH25" s="37"/>
      <c r="HI25" s="37"/>
      <c r="HJ25" s="37"/>
      <c r="HK25" s="37"/>
      <c r="HL25" s="37"/>
      <c r="HM25" s="37"/>
      <c r="HN25" s="37"/>
    </row>
    <row r="26" spans="1:222" hidden="1" outlineLevel="1">
      <c r="A26" s="15">
        <v>4</v>
      </c>
      <c r="B26" s="18" t="s">
        <v>398</v>
      </c>
      <c r="C26" s="19">
        <v>452.57778746534166</v>
      </c>
      <c r="D26" s="19">
        <v>480.35025506824275</v>
      </c>
      <c r="E26" s="19">
        <v>-27.772467602901088</v>
      </c>
      <c r="F26" s="20">
        <v>-5.7817118466930946E-2</v>
      </c>
      <c r="H26" s="19">
        <v>547.93518438479771</v>
      </c>
      <c r="I26" s="19">
        <v>-67.584929316554962</v>
      </c>
      <c r="J26" s="20">
        <v>-0.12334475179292773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>
        <v>98.992398256116829</v>
      </c>
      <c r="GJ26" s="19">
        <v>121.8537451170865</v>
      </c>
      <c r="GK26" s="19">
        <v>70.215620821449704</v>
      </c>
      <c r="GL26" s="19">
        <v>90.129890987440973</v>
      </c>
      <c r="GM26" s="19">
        <v>97.138530539364481</v>
      </c>
      <c r="GN26" s="19">
        <v>73.239999999999995</v>
      </c>
      <c r="GO26" s="19"/>
      <c r="GP26" s="19">
        <v>0</v>
      </c>
      <c r="GQ26" s="19">
        <v>0</v>
      </c>
      <c r="GR26" s="19">
        <v>13.74541868999999</v>
      </c>
      <c r="GS26" s="19">
        <v>94.133999999999986</v>
      </c>
      <c r="GT26" s="19">
        <v>238.58624945599988</v>
      </c>
      <c r="GU26" s="19">
        <v>238.77740082700009</v>
      </c>
      <c r="GV26" s="19">
        <v>283.68603851299991</v>
      </c>
      <c r="GW26" s="19">
        <v>312.59253522827589</v>
      </c>
      <c r="GX26" s="19">
        <v>377.90497425275703</v>
      </c>
      <c r="GY26" s="19">
        <v>481.20356181588312</v>
      </c>
      <c r="GZ26" s="19">
        <v>788.97495888169578</v>
      </c>
      <c r="HA26" s="19">
        <v>1139.1253062832589</v>
      </c>
      <c r="HB26" s="19">
        <v>1207.1042216055284</v>
      </c>
      <c r="HC26" s="19">
        <v>1183.8084819521682</v>
      </c>
      <c r="HD26" s="19">
        <v>1138.105035739088</v>
      </c>
      <c r="HE26" s="19">
        <f t="shared" si="0"/>
        <v>452.57778746534166</v>
      </c>
      <c r="HF26" s="37"/>
      <c r="HG26" s="37"/>
      <c r="HH26" s="37"/>
      <c r="HI26" s="37"/>
      <c r="HJ26" s="37"/>
      <c r="HK26" s="37"/>
      <c r="HL26" s="37"/>
      <c r="HM26" s="37"/>
      <c r="HN26" s="37"/>
    </row>
    <row r="27" spans="1:222" hidden="1" outlineLevel="1">
      <c r="A27" s="15">
        <v>5</v>
      </c>
      <c r="B27" s="18" t="s">
        <v>399</v>
      </c>
      <c r="C27" s="19">
        <v>598.59812368149255</v>
      </c>
      <c r="D27" s="19">
        <v>380.98082707708204</v>
      </c>
      <c r="E27" s="19">
        <v>217.61729660441051</v>
      </c>
      <c r="F27" s="20">
        <v>0.57120275126176112</v>
      </c>
      <c r="H27" s="19">
        <v>263.9101426599986</v>
      </c>
      <c r="I27" s="19">
        <v>117.07068441708344</v>
      </c>
      <c r="J27" s="20">
        <v>0.44360054993380171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>
        <v>101.08368770907836</v>
      </c>
      <c r="GJ27" s="19">
        <v>109.34079059758933</v>
      </c>
      <c r="GK27" s="19">
        <v>110.50927438539384</v>
      </c>
      <c r="GL27" s="19">
        <v>133.59891765788598</v>
      </c>
      <c r="GM27" s="19">
        <v>122.56914104062336</v>
      </c>
      <c r="GN27" s="19">
        <v>122.58</v>
      </c>
      <c r="GO27" s="19"/>
      <c r="GP27" s="19">
        <v>0</v>
      </c>
      <c r="GQ27" s="19">
        <v>0</v>
      </c>
      <c r="GR27" s="19">
        <v>0</v>
      </c>
      <c r="GS27" s="19">
        <v>0</v>
      </c>
      <c r="GT27" s="19">
        <v>0</v>
      </c>
      <c r="GU27" s="19">
        <v>0</v>
      </c>
      <c r="GV27" s="19">
        <v>0</v>
      </c>
      <c r="GW27" s="19">
        <v>23.448024539794993</v>
      </c>
      <c r="GX27" s="19">
        <v>47.265850036009006</v>
      </c>
      <c r="GY27" s="19">
        <v>81.578900443461322</v>
      </c>
      <c r="GZ27" s="19">
        <v>159.55821807882603</v>
      </c>
      <c r="HA27" s="19">
        <v>305.08866327785921</v>
      </c>
      <c r="HB27" s="19">
        <v>485.51411923434011</v>
      </c>
      <c r="HC27" s="19">
        <v>737.10101604475824</v>
      </c>
      <c r="HD27" s="19">
        <v>1139.9158600773944</v>
      </c>
      <c r="HE27" s="19">
        <f t="shared" si="0"/>
        <v>598.59812368149255</v>
      </c>
      <c r="HF27" s="37"/>
      <c r="HG27" s="37"/>
      <c r="HH27" s="37"/>
      <c r="HI27" s="37"/>
      <c r="HJ27" s="37"/>
      <c r="HK27" s="37"/>
      <c r="HL27" s="37"/>
      <c r="HM27" s="37"/>
      <c r="HN27" s="37"/>
    </row>
    <row r="28" spans="1:222" hidden="1" outlineLevel="1">
      <c r="A28" s="15">
        <v>6</v>
      </c>
      <c r="B28" s="18" t="s">
        <v>400</v>
      </c>
      <c r="C28" s="19">
        <v>94.341111023999844</v>
      </c>
      <c r="D28" s="19">
        <v>92.114183160999829</v>
      </c>
      <c r="E28" s="19">
        <v>2.2269278630000144</v>
      </c>
      <c r="F28" s="20">
        <v>2.4175732624233618E-2</v>
      </c>
      <c r="H28" s="19">
        <v>86.46794021300002</v>
      </c>
      <c r="I28" s="19">
        <v>5.6462429479998093</v>
      </c>
      <c r="J28" s="20">
        <v>6.5298686820701266E-2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>
        <v>19.397142241999962</v>
      </c>
      <c r="GJ28" s="19">
        <v>19.386203285999958</v>
      </c>
      <c r="GK28" s="19">
        <v>18.001267357999957</v>
      </c>
      <c r="GL28" s="19">
        <v>18.789633405999968</v>
      </c>
      <c r="GM28" s="19">
        <v>18.764006973999972</v>
      </c>
      <c r="GN28" s="19">
        <v>19.399999999999999</v>
      </c>
      <c r="GO28" s="19"/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137.04629873809697</v>
      </c>
      <c r="GY28" s="19">
        <v>201.69409571071895</v>
      </c>
      <c r="GZ28" s="19">
        <v>206.52522515991808</v>
      </c>
      <c r="HA28" s="19">
        <v>167.66091805270196</v>
      </c>
      <c r="HB28" s="19">
        <v>198.08041223435598</v>
      </c>
      <c r="HC28" s="19">
        <v>181.74216711500006</v>
      </c>
      <c r="HD28" s="19">
        <v>198.15867292399969</v>
      </c>
      <c r="HE28" s="19">
        <f t="shared" si="0"/>
        <v>94.341111023999844</v>
      </c>
      <c r="HF28" s="37"/>
      <c r="HG28" s="37"/>
      <c r="HH28" s="37"/>
      <c r="HI28" s="37"/>
      <c r="HJ28" s="37"/>
      <c r="HK28" s="37"/>
      <c r="HL28" s="37"/>
      <c r="HM28" s="37"/>
      <c r="HN28" s="37"/>
    </row>
    <row r="29" spans="1:222" collapsed="1">
      <c r="A29" s="15">
        <v>7</v>
      </c>
      <c r="B29" s="18" t="s">
        <v>401</v>
      </c>
      <c r="C29" s="19">
        <v>1145.517022170834</v>
      </c>
      <c r="D29" s="19">
        <v>953.44526530632459</v>
      </c>
      <c r="E29" s="19">
        <v>192.07175686450944</v>
      </c>
      <c r="F29" s="20">
        <v>0.20145021833298452</v>
      </c>
      <c r="G29" s="19"/>
      <c r="H29" s="19">
        <v>898.31326725779627</v>
      </c>
      <c r="I29" s="19">
        <v>55.131998048528317</v>
      </c>
      <c r="J29" s="20">
        <v>6.1372797283541218E-2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>
        <v>219.47322820719515</v>
      </c>
      <c r="GJ29" s="19">
        <v>250.58073900067581</v>
      </c>
      <c r="GK29" s="19">
        <v>198.72616256484349</v>
      </c>
      <c r="GL29" s="19">
        <v>242.51844205132693</v>
      </c>
      <c r="GM29" s="19">
        <v>238.47167855398783</v>
      </c>
      <c r="GN29" s="19">
        <v>215.21999999999997</v>
      </c>
      <c r="GO29" s="19"/>
      <c r="GP29" s="19">
        <v>0</v>
      </c>
      <c r="GQ29" s="19">
        <v>0</v>
      </c>
      <c r="GR29" s="19">
        <v>13.74541868999999</v>
      </c>
      <c r="GS29" s="19">
        <v>94.133999999999986</v>
      </c>
      <c r="GT29" s="19">
        <v>238.58624945599988</v>
      </c>
      <c r="GU29" s="19">
        <v>238.77740082700009</v>
      </c>
      <c r="GV29" s="19">
        <v>283.68603851299991</v>
      </c>
      <c r="GW29" s="19">
        <v>336.04055976807086</v>
      </c>
      <c r="GX29" s="19">
        <v>562.21712302686296</v>
      </c>
      <c r="GY29" s="19">
        <v>764.47655797006337</v>
      </c>
      <c r="GZ29" s="19">
        <v>1155.05840212044</v>
      </c>
      <c r="HA29" s="19">
        <v>1611.87488761382</v>
      </c>
      <c r="HB29" s="19">
        <v>1890.6987530742247</v>
      </c>
      <c r="HC29" s="19">
        <v>2102.6516651119264</v>
      </c>
      <c r="HD29" s="19">
        <v>2476.179568740482</v>
      </c>
      <c r="HE29" s="19">
        <f t="shared" si="0"/>
        <v>1145.517022170834</v>
      </c>
      <c r="HF29" s="37"/>
      <c r="HG29" s="37"/>
      <c r="HH29" s="37"/>
      <c r="HI29" s="37"/>
      <c r="HJ29" s="37"/>
      <c r="HK29" s="37"/>
      <c r="HL29" s="37"/>
      <c r="HM29" s="37"/>
      <c r="HN29" s="37"/>
    </row>
    <row r="30" spans="1:222">
      <c r="A30" s="15"/>
      <c r="B30" s="21"/>
      <c r="G30" s="19"/>
      <c r="K30" s="19"/>
      <c r="L30" s="19"/>
      <c r="GP30" s="268"/>
      <c r="GQ30" s="268"/>
      <c r="GR30" s="268"/>
      <c r="GS30" s="268"/>
      <c r="GT30" s="268"/>
      <c r="GU30" s="268"/>
      <c r="GV30" s="268"/>
      <c r="GW30" s="268"/>
      <c r="GX30" s="268"/>
      <c r="GY30" s="268"/>
      <c r="GZ30" s="268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</row>
    <row r="31" spans="1:222">
      <c r="A31" s="15"/>
      <c r="B31" s="16" t="s">
        <v>402</v>
      </c>
      <c r="C31" s="238"/>
      <c r="D31" s="256"/>
      <c r="E31" s="28" t="s">
        <v>403</v>
      </c>
      <c r="G31" s="19"/>
      <c r="H31" s="20"/>
      <c r="I31" s="28" t="s">
        <v>403</v>
      </c>
      <c r="K31" s="19"/>
      <c r="L31" s="19"/>
      <c r="GP31" s="268"/>
      <c r="GQ31" s="268"/>
      <c r="GR31" s="268"/>
      <c r="GS31" s="268"/>
      <c r="GT31" s="268"/>
      <c r="GU31" s="268"/>
      <c r="GV31" s="268"/>
      <c r="GW31" s="268"/>
      <c r="GX31" s="268"/>
      <c r="GY31" s="268"/>
      <c r="GZ31" s="268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</row>
    <row r="32" spans="1:222">
      <c r="A32" s="15"/>
      <c r="B32" s="18" t="s">
        <v>392</v>
      </c>
      <c r="C32" s="20">
        <v>0.32535180804933483</v>
      </c>
      <c r="D32" s="20">
        <v>0.32946588017425205</v>
      </c>
      <c r="E32" s="19">
        <v>-0.41140721249172119</v>
      </c>
      <c r="F32" s="20"/>
      <c r="G32" s="20"/>
      <c r="H32" s="20">
        <v>0.29413668085063899</v>
      </c>
      <c r="I32" s="19">
        <v>3.5329199323613061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>
        <v>0.33441987082612001</v>
      </c>
      <c r="GJ32" s="20">
        <v>0.35524427168789369</v>
      </c>
      <c r="GK32" s="20">
        <v>0.30021215824880393</v>
      </c>
      <c r="GL32" s="20">
        <v>0.28877194693497821</v>
      </c>
      <c r="GM32" s="20">
        <v>0.35808031133606522</v>
      </c>
      <c r="GN32" s="20">
        <v>0.32310682166697874</v>
      </c>
      <c r="GO32" s="20"/>
      <c r="GP32" s="20">
        <v>0.16550611324436018</v>
      </c>
      <c r="GQ32" s="20">
        <v>0.15111927894548108</v>
      </c>
      <c r="GR32" s="20">
        <v>0.14765778280024183</v>
      </c>
      <c r="GS32" s="20">
        <v>0.14434298275891763</v>
      </c>
      <c r="GT32" s="20">
        <v>9.8326932754186427E-2</v>
      </c>
      <c r="GU32" s="20">
        <v>0.16347912004057114</v>
      </c>
      <c r="GV32" s="20">
        <v>0.14809772842612104</v>
      </c>
      <c r="GW32" s="20">
        <v>0.14367249528603049</v>
      </c>
      <c r="GX32" s="20">
        <v>0.13856456922301158</v>
      </c>
      <c r="GY32" s="20">
        <v>0.1295678222007883</v>
      </c>
      <c r="GZ32" s="20">
        <v>0.20813017751050875</v>
      </c>
      <c r="HA32" s="20">
        <v>0.37086172694293362</v>
      </c>
      <c r="HB32" s="20">
        <v>0.30966560710437674</v>
      </c>
      <c r="HC32" s="20">
        <v>0.30757444144695339</v>
      </c>
      <c r="HD32" s="20">
        <v>0.31109383472754587</v>
      </c>
      <c r="HE32" s="20">
        <f t="shared" si="0"/>
        <v>0.32535180804933483</v>
      </c>
      <c r="HF32" s="37"/>
      <c r="HG32" s="37"/>
      <c r="HH32" s="37"/>
      <c r="HI32" s="37"/>
      <c r="HJ32" s="37"/>
      <c r="HK32" s="37"/>
      <c r="HL32" s="37"/>
      <c r="HM32" s="37"/>
      <c r="HN32" s="37"/>
    </row>
    <row r="33" spans="1:222">
      <c r="A33" s="15"/>
      <c r="B33" s="18" t="s">
        <v>393</v>
      </c>
      <c r="C33" s="20">
        <v>0.41354153986808939</v>
      </c>
      <c r="D33" s="20">
        <v>0.39988716530311769</v>
      </c>
      <c r="E33" s="19">
        <v>1.3654374564971705</v>
      </c>
      <c r="F33" s="20"/>
      <c r="G33" s="20"/>
      <c r="H33" s="20">
        <v>0.4131735529219846</v>
      </c>
      <c r="I33" s="19">
        <v>-1.3286387618866913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>
        <v>0.38651591028887639</v>
      </c>
      <c r="GJ33" s="20">
        <v>0.39201759360850752</v>
      </c>
      <c r="GK33" s="20">
        <v>0.45355676253321603</v>
      </c>
      <c r="GL33" s="20">
        <v>0.42679558167826037</v>
      </c>
      <c r="GM33" s="20">
        <v>0.40233679053866861</v>
      </c>
      <c r="GN33" s="20">
        <v>0.398312676184644</v>
      </c>
      <c r="GO33" s="20"/>
      <c r="GP33" s="20">
        <v>0.19141818401740318</v>
      </c>
      <c r="GQ33" s="20">
        <v>0.27244389916214373</v>
      </c>
      <c r="GR33" s="20">
        <v>0.31287014771433297</v>
      </c>
      <c r="GS33" s="20">
        <v>0.34650787031040237</v>
      </c>
      <c r="GT33" s="20">
        <v>0.31949048157638771</v>
      </c>
      <c r="GU33" s="20">
        <v>0.34144840488715289</v>
      </c>
      <c r="GV33" s="20">
        <v>0.30873801501950715</v>
      </c>
      <c r="GW33" s="20">
        <v>0.30549474172594138</v>
      </c>
      <c r="GX33" s="20">
        <v>0.34943291687722527</v>
      </c>
      <c r="GY33" s="20">
        <v>0.34033266716208949</v>
      </c>
      <c r="GZ33" s="20">
        <v>0.29938336098767815</v>
      </c>
      <c r="HA33" s="20">
        <v>0.30000331986055201</v>
      </c>
      <c r="HB33" s="20">
        <v>0.40631103311995342</v>
      </c>
      <c r="HC33" s="20">
        <v>0.40917043506005984</v>
      </c>
      <c r="HD33" s="20">
        <v>0.40149651240053535</v>
      </c>
      <c r="HE33" s="20">
        <f t="shared" si="0"/>
        <v>0.41354153986808939</v>
      </c>
      <c r="HF33" s="37"/>
      <c r="HG33" s="37"/>
      <c r="HH33" s="37"/>
      <c r="HI33" s="37"/>
      <c r="HJ33" s="37"/>
      <c r="HK33" s="37"/>
      <c r="HL33" s="37"/>
      <c r="HM33" s="37"/>
      <c r="HN33" s="37"/>
    </row>
    <row r="34" spans="1:222">
      <c r="A34" s="15"/>
      <c r="B34" s="18" t="s">
        <v>394</v>
      </c>
      <c r="C34" s="20">
        <v>1.7111811283570039E-4</v>
      </c>
      <c r="D34" s="20">
        <v>9.1562539764349234E-4</v>
      </c>
      <c r="E34" s="19">
        <v>-7.4450728480779202E-2</v>
      </c>
      <c r="F34" s="20"/>
      <c r="G34" s="20"/>
      <c r="H34" s="20">
        <v>8.1824449487449314E-4</v>
      </c>
      <c r="I34" s="19">
        <v>9.7380902768999193E-3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>
        <v>0</v>
      </c>
      <c r="GJ34" s="20">
        <v>0</v>
      </c>
      <c r="GK34" s="20">
        <v>8.9724802744188406E-5</v>
      </c>
      <c r="GL34" s="20">
        <v>0</v>
      </c>
      <c r="GM34" s="20">
        <v>0</v>
      </c>
      <c r="GN34" s="20">
        <v>6.9841237708195207E-4</v>
      </c>
      <c r="GO34" s="20"/>
      <c r="GP34" s="20">
        <v>6.8679511039925686E-2</v>
      </c>
      <c r="GQ34" s="20">
        <v>2.1211418326328807E-2</v>
      </c>
      <c r="GR34" s="20">
        <v>6.7273707773603281E-2</v>
      </c>
      <c r="GS34" s="20">
        <v>5.8406066536936127E-2</v>
      </c>
      <c r="GT34" s="20">
        <v>4.0330585454249369E-2</v>
      </c>
      <c r="GU34" s="20">
        <v>1.2394026830860869E-2</v>
      </c>
      <c r="GV34" s="20">
        <v>8.0328919402711696E-2</v>
      </c>
      <c r="GW34" s="20">
        <v>7.9554451293535097E-2</v>
      </c>
      <c r="GX34" s="20">
        <v>3.3996505600936582E-2</v>
      </c>
      <c r="GY34" s="20">
        <v>5.5072957166826551E-2</v>
      </c>
      <c r="GZ34" s="20">
        <v>6.4414024155019081E-2</v>
      </c>
      <c r="HA34" s="20">
        <v>8.2070960745504896E-3</v>
      </c>
      <c r="HB34" s="20">
        <v>2.3088410812710605E-3</v>
      </c>
      <c r="HC34" s="20">
        <v>1.2254214128285278E-3</v>
      </c>
      <c r="HD34" s="20">
        <v>3.864889182316626E-3</v>
      </c>
      <c r="HE34" s="20">
        <f t="shared" si="0"/>
        <v>1.7111811283570039E-4</v>
      </c>
      <c r="HF34" s="37"/>
      <c r="HG34" s="37"/>
      <c r="HH34" s="37"/>
      <c r="HI34" s="37"/>
      <c r="HJ34" s="37"/>
      <c r="HK34" s="37"/>
      <c r="HL34" s="37"/>
      <c r="HM34" s="37"/>
      <c r="HN34" s="37"/>
    </row>
    <row r="35" spans="1:222">
      <c r="A35" s="15"/>
      <c r="B35" s="18" t="s">
        <v>395</v>
      </c>
      <c r="C35" s="20">
        <v>6.8300172031695722E-2</v>
      </c>
      <c r="D35" s="20">
        <v>0.10359261972988175</v>
      </c>
      <c r="E35" s="19">
        <v>-3.5292447698186029</v>
      </c>
      <c r="F35" s="20"/>
      <c r="G35" s="20"/>
      <c r="H35" s="20">
        <v>0.10836714012364007</v>
      </c>
      <c r="I35" s="19">
        <v>-0.47745203937583219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>
        <v>5.8757931162605553E-2</v>
      </c>
      <c r="GJ35" s="20">
        <v>4.0651019030228643E-2</v>
      </c>
      <c r="GK35" s="20">
        <v>5.6046067240085269E-2</v>
      </c>
      <c r="GL35" s="20">
        <v>9.9004978401566746E-2</v>
      </c>
      <c r="GM35" s="20">
        <v>5.4260078748771194E-2</v>
      </c>
      <c r="GN35" s="20">
        <v>8.6992828620736762E-2</v>
      </c>
      <c r="GO35" s="20"/>
      <c r="GP35" s="20">
        <v>0.38106221985404665</v>
      </c>
      <c r="GQ35" s="20">
        <v>0.37343230681331246</v>
      </c>
      <c r="GR35" s="20">
        <v>0.27777833803497781</v>
      </c>
      <c r="GS35" s="20">
        <v>0.31105077984320023</v>
      </c>
      <c r="GT35" s="20">
        <v>0.33349275635909398</v>
      </c>
      <c r="GU35" s="20">
        <v>0.35012411811763045</v>
      </c>
      <c r="GV35" s="20">
        <v>0.37691538767084948</v>
      </c>
      <c r="GW35" s="20">
        <v>0.3329018257046778</v>
      </c>
      <c r="GX35" s="20">
        <v>0.28425526966377807</v>
      </c>
      <c r="GY35" s="20">
        <v>0.30888195031332683</v>
      </c>
      <c r="GZ35" s="20">
        <v>0.29963477094719698</v>
      </c>
      <c r="HA35" s="20">
        <v>0.15920706067000215</v>
      </c>
      <c r="HB35" s="20">
        <v>0.1087277133506243</v>
      </c>
      <c r="HC35" s="20">
        <v>0.10650748844882474</v>
      </c>
      <c r="HD35" s="20">
        <v>0.11751977650304991</v>
      </c>
      <c r="HE35" s="20">
        <f t="shared" si="0"/>
        <v>6.8300172031695722E-2</v>
      </c>
      <c r="HF35" s="37"/>
      <c r="HG35" s="37"/>
      <c r="HH35" s="37"/>
      <c r="HI35" s="37"/>
      <c r="HJ35" s="37"/>
      <c r="HK35" s="37"/>
      <c r="HL35" s="37"/>
      <c r="HM35" s="37"/>
      <c r="HN35" s="37"/>
    </row>
    <row r="36" spans="1:222">
      <c r="A36" s="15"/>
      <c r="B36" s="18" t="s">
        <v>396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>
        <v>0</v>
      </c>
      <c r="GN36" s="20">
        <v>0</v>
      </c>
      <c r="GO36" s="20"/>
      <c r="GP36" s="20">
        <v>6.7449322268320872E-2</v>
      </c>
      <c r="GQ36" s="20">
        <v>6.4901365597604774E-2</v>
      </c>
      <c r="GR36" s="20">
        <v>7.2758482511956685E-2</v>
      </c>
      <c r="GS36" s="20">
        <v>0</v>
      </c>
      <c r="GT36" s="20">
        <v>4.2873792113712832E-2</v>
      </c>
      <c r="GU36" s="20">
        <v>2.1297767238358339E-2</v>
      </c>
      <c r="GV36" s="20">
        <v>0</v>
      </c>
      <c r="GW36" s="20">
        <v>1.4891278527484045E-2</v>
      </c>
      <c r="GX36" s="20">
        <v>1.4587957560246107E-2</v>
      </c>
      <c r="GY36" s="20">
        <v>5.2845566666513948E-3</v>
      </c>
      <c r="GZ36" s="20">
        <v>3.2235127778314629E-3</v>
      </c>
      <c r="HA36" s="20">
        <v>0</v>
      </c>
      <c r="HB36" s="20">
        <v>0</v>
      </c>
      <c r="HC36" s="20">
        <v>0</v>
      </c>
      <c r="HD36" s="20">
        <v>0</v>
      </c>
      <c r="HE36" s="20">
        <f t="shared" si="0"/>
        <v>0</v>
      </c>
      <c r="HF36" s="37"/>
      <c r="HG36" s="37"/>
      <c r="HH36" s="37"/>
      <c r="HI36" s="37"/>
      <c r="HJ36" s="37"/>
      <c r="HK36" s="37"/>
      <c r="HL36" s="37"/>
      <c r="HM36" s="37"/>
      <c r="HN36" s="37"/>
    </row>
    <row r="37" spans="1:222">
      <c r="A37" s="15"/>
      <c r="B37" s="18" t="s">
        <v>397</v>
      </c>
      <c r="C37" s="20">
        <v>6.3871615104041463E-2</v>
      </c>
      <c r="D37" s="20">
        <v>4.985241509156093E-2</v>
      </c>
      <c r="E37" s="19">
        <v>1.4019200012480533</v>
      </c>
      <c r="F37" s="20"/>
      <c r="G37" s="20"/>
      <c r="H37" s="20">
        <v>7.0691434801146563E-2</v>
      </c>
      <c r="I37" s="19">
        <v>-2.0839019709585633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>
        <v>9.0748378058584628E-2</v>
      </c>
      <c r="GJ37" s="20">
        <v>6.7225122972650778E-2</v>
      </c>
      <c r="GK37" s="20">
        <v>6.4803289820532406E-2</v>
      </c>
      <c r="GL37" s="20">
        <v>5.1352099375056033E-2</v>
      </c>
      <c r="GM37" s="20">
        <v>5.2517217312298289E-2</v>
      </c>
      <c r="GN37" s="20">
        <v>8.1967296081299254E-2</v>
      </c>
      <c r="GO37" s="20"/>
      <c r="GP37" s="20">
        <v>0.12588464957594345</v>
      </c>
      <c r="GQ37" s="20">
        <v>0.11689173115512921</v>
      </c>
      <c r="GR37" s="20">
        <v>0.12055999620985125</v>
      </c>
      <c r="GS37" s="20">
        <v>0.13264417421826624</v>
      </c>
      <c r="GT37" s="20">
        <v>0.14577966077658047</v>
      </c>
      <c r="GU37" s="20">
        <v>9.3521935990532531E-2</v>
      </c>
      <c r="GV37" s="20">
        <v>6.5910191176531657E-2</v>
      </c>
      <c r="GW37" s="20">
        <v>0.1009313161807761</v>
      </c>
      <c r="GX37" s="20">
        <v>0.14237436204954543</v>
      </c>
      <c r="GY37" s="20">
        <v>0.11217249234399555</v>
      </c>
      <c r="GZ37" s="20">
        <v>5.8875320132482874E-2</v>
      </c>
      <c r="HA37" s="20">
        <v>7.0464971540176127E-2</v>
      </c>
      <c r="HB37" s="20">
        <v>7.568429157030053E-2</v>
      </c>
      <c r="HC37" s="20">
        <v>7.1146882091478167E-2</v>
      </c>
      <c r="HD37" s="20">
        <v>5.2220636976651656E-2</v>
      </c>
      <c r="HE37" s="20">
        <f t="shared" si="0"/>
        <v>6.3871615104041463E-2</v>
      </c>
      <c r="HF37" s="37"/>
      <c r="HG37" s="37"/>
      <c r="HH37" s="37"/>
      <c r="HI37" s="37"/>
      <c r="HJ37" s="37"/>
      <c r="HK37" s="37"/>
      <c r="HL37" s="37"/>
      <c r="HM37" s="37"/>
      <c r="HN37" s="37"/>
    </row>
    <row r="38" spans="1:222">
      <c r="A38" s="15"/>
      <c r="B38" s="18" t="s">
        <v>398</v>
      </c>
      <c r="C38" s="20">
        <v>5.0872759217007617E-2</v>
      </c>
      <c r="D38" s="20">
        <v>5.8585587618081039E-2</v>
      </c>
      <c r="E38" s="19">
        <v>-0.77128284010734227</v>
      </c>
      <c r="H38" s="20">
        <v>6.8811388034791809E-2</v>
      </c>
      <c r="I38" s="19">
        <v>-1.0225800416710771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>
        <v>5.843650405762689E-2</v>
      </c>
      <c r="GJ38" s="20">
        <v>7.044426641131063E-2</v>
      </c>
      <c r="GK38" s="20">
        <v>4.4269235940906315E-2</v>
      </c>
      <c r="GL38" s="20">
        <v>4.9827965691873088E-2</v>
      </c>
      <c r="GM38" s="20">
        <v>5.4096742682972668E-2</v>
      </c>
      <c r="GN38" s="20">
        <v>3.7066465577885628E-2</v>
      </c>
      <c r="GO38" s="20"/>
      <c r="GP38" s="20">
        <v>0</v>
      </c>
      <c r="GQ38" s="20">
        <v>0</v>
      </c>
      <c r="GR38" s="20">
        <v>1.10154495503618E-3</v>
      </c>
      <c r="GS38" s="20">
        <v>7.0481263322773689E-3</v>
      </c>
      <c r="GT38" s="20">
        <v>1.9705790965789168E-2</v>
      </c>
      <c r="GU38" s="20">
        <v>1.7734626894893621E-2</v>
      </c>
      <c r="GV38" s="20">
        <v>2.0009758304278799E-2</v>
      </c>
      <c r="GW38" s="20">
        <v>2.0980140194475669E-2</v>
      </c>
      <c r="GX38" s="20">
        <v>2.4728038288288047E-2</v>
      </c>
      <c r="GY38" s="20">
        <v>3.0646622485749578E-2</v>
      </c>
      <c r="GZ38" s="20">
        <v>4.5313447638995551E-2</v>
      </c>
      <c r="HA38" s="20">
        <v>6.449124575459883E-2</v>
      </c>
      <c r="HB38" s="20">
        <v>6.2122151906967349E-2</v>
      </c>
      <c r="HC38" s="20">
        <v>5.8764085765424759E-2</v>
      </c>
      <c r="HD38" s="20">
        <v>5.2306910895312746E-2</v>
      </c>
      <c r="HE38" s="20">
        <f t="shared" si="0"/>
        <v>5.0872759217007617E-2</v>
      </c>
      <c r="HF38" s="37"/>
      <c r="HG38" s="37"/>
      <c r="HH38" s="37"/>
      <c r="HI38" s="37"/>
      <c r="HJ38" s="37"/>
      <c r="HK38" s="37"/>
      <c r="HL38" s="37"/>
      <c r="HM38" s="37"/>
      <c r="HN38" s="37"/>
    </row>
    <row r="39" spans="1:222">
      <c r="A39" s="15"/>
      <c r="B39" s="18" t="s">
        <v>399</v>
      </c>
      <c r="C39" s="20">
        <v>6.7286418063840905E-2</v>
      </c>
      <c r="D39" s="20">
        <v>4.6466063856596469E-2</v>
      </c>
      <c r="E39" s="19">
        <v>2.0820354207244436</v>
      </c>
      <c r="H39" s="20">
        <v>3.3142648529285196E-2</v>
      </c>
      <c r="I39" s="19">
        <v>1.3323415327311274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>
        <v>5.9671019502817731E-2</v>
      </c>
      <c r="GJ39" s="20">
        <v>6.3210464110715833E-2</v>
      </c>
      <c r="GK39" s="20">
        <v>6.9673401505137456E-2</v>
      </c>
      <c r="GL39" s="20">
        <v>7.3859650917098368E-2</v>
      </c>
      <c r="GM39" s="20">
        <v>6.8259126908046044E-2</v>
      </c>
      <c r="GN39" s="20">
        <v>6.2037238538192527E-2</v>
      </c>
      <c r="GO39" s="20"/>
      <c r="GP39" s="20">
        <v>0</v>
      </c>
      <c r="GQ39" s="20">
        <v>0</v>
      </c>
      <c r="GR39" s="20">
        <v>0</v>
      </c>
      <c r="GS39" s="20">
        <v>0</v>
      </c>
      <c r="GT39" s="20">
        <v>0</v>
      </c>
      <c r="GU39" s="20">
        <v>0</v>
      </c>
      <c r="GV39" s="20">
        <v>0</v>
      </c>
      <c r="GW39" s="20">
        <v>1.5737510870793999E-3</v>
      </c>
      <c r="GX39" s="20">
        <v>3.0928191716184713E-3</v>
      </c>
      <c r="GY39" s="20">
        <v>5.1955512450049084E-3</v>
      </c>
      <c r="GZ39" s="20">
        <v>9.1639574601130678E-3</v>
      </c>
      <c r="HA39" s="20">
        <v>1.7272505361672543E-2</v>
      </c>
      <c r="HB39" s="20">
        <v>2.4986394155706595E-2</v>
      </c>
      <c r="HC39" s="20">
        <v>3.6589590280014607E-2</v>
      </c>
      <c r="HD39" s="20">
        <v>5.2390135750960055E-2</v>
      </c>
      <c r="HE39" s="20">
        <f t="shared" si="0"/>
        <v>6.7286418063840905E-2</v>
      </c>
      <c r="HF39" s="37"/>
      <c r="HG39" s="37"/>
      <c r="HH39" s="37"/>
      <c r="HI39" s="37"/>
      <c r="HJ39" s="37"/>
      <c r="HK39" s="37"/>
      <c r="HL39" s="37"/>
      <c r="HM39" s="37"/>
      <c r="HN39" s="37"/>
    </row>
    <row r="40" spans="1:222">
      <c r="A40" s="15"/>
      <c r="B40" s="18" t="s">
        <v>400</v>
      </c>
      <c r="C40" s="20">
        <v>1.060456955315436E-2</v>
      </c>
      <c r="D40" s="20">
        <v>1.1234642828866694E-2</v>
      </c>
      <c r="E40" s="19">
        <v>-6.3007327571233326E-2</v>
      </c>
      <c r="F40" s="19"/>
      <c r="G40" s="19"/>
      <c r="H40" s="20">
        <v>1.0858910243638305E-2</v>
      </c>
      <c r="I40" s="19">
        <v>3.7573258522838847E-2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>
        <v>1.1450386103368869E-2</v>
      </c>
      <c r="GJ40" s="20">
        <v>1.1207262178692886E-2</v>
      </c>
      <c r="GK40" s="20">
        <v>1.1349359908574575E-2</v>
      </c>
      <c r="GL40" s="20">
        <v>1.0387777001167119E-2</v>
      </c>
      <c r="GM40" s="20">
        <v>1.044973247317791E-2</v>
      </c>
      <c r="GN40" s="20">
        <v>9.8182609531810641E-3</v>
      </c>
      <c r="GO40" s="20"/>
      <c r="GP40" s="20">
        <v>0</v>
      </c>
      <c r="GQ40" s="20">
        <v>0</v>
      </c>
      <c r="GR40" s="20">
        <v>0</v>
      </c>
      <c r="GS40" s="20">
        <v>0</v>
      </c>
      <c r="GT40" s="20">
        <v>0</v>
      </c>
      <c r="GU40" s="20">
        <v>0</v>
      </c>
      <c r="GV40" s="20">
        <v>0</v>
      </c>
      <c r="GW40" s="20">
        <v>0</v>
      </c>
      <c r="GX40" s="20">
        <v>8.9675615653505777E-3</v>
      </c>
      <c r="GY40" s="20">
        <v>1.2845380415567452E-2</v>
      </c>
      <c r="GZ40" s="20">
        <v>1.1861428390174006E-2</v>
      </c>
      <c r="HA40" s="20">
        <v>9.4920737955142432E-3</v>
      </c>
      <c r="HB40" s="20">
        <v>1.0193967710800209E-2</v>
      </c>
      <c r="HC40" s="20">
        <v>9.0216554944159838E-3</v>
      </c>
      <c r="HD40" s="20">
        <v>9.1073035636275671E-3</v>
      </c>
      <c r="HE40" s="20">
        <f t="shared" si="0"/>
        <v>1.060456955315436E-2</v>
      </c>
      <c r="HF40" s="37"/>
      <c r="HG40" s="37"/>
      <c r="HH40" s="37"/>
      <c r="HI40" s="37"/>
      <c r="HJ40" s="37"/>
      <c r="HK40" s="37"/>
      <c r="HL40" s="37"/>
      <c r="HM40" s="37"/>
      <c r="HN40" s="37"/>
    </row>
    <row r="41" spans="1:222">
      <c r="A41" s="15"/>
      <c r="B41" s="18" t="s">
        <v>401</v>
      </c>
      <c r="C41" s="20">
        <v>0.12876374683400288</v>
      </c>
      <c r="D41" s="20">
        <v>0.1162862943035442</v>
      </c>
      <c r="E41" s="19">
        <v>1.2477452530458677</v>
      </c>
      <c r="F41" s="20"/>
      <c r="G41" s="20"/>
      <c r="H41" s="20">
        <v>0.11281294680771531</v>
      </c>
      <c r="I41" s="19">
        <v>0.34733474958288935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>
        <v>0.12955790966381348</v>
      </c>
      <c r="GJ41" s="20">
        <v>0.14486199270071934</v>
      </c>
      <c r="GK41" s="20">
        <v>0.12529199735461835</v>
      </c>
      <c r="GL41" s="20">
        <v>0.13407539361013857</v>
      </c>
      <c r="GM41" s="20">
        <v>0.13280560206419662</v>
      </c>
      <c r="GN41" s="20">
        <v>0.10892196506925921</v>
      </c>
      <c r="GO41" s="20"/>
      <c r="GP41" s="20">
        <v>0</v>
      </c>
      <c r="GQ41" s="20">
        <v>0</v>
      </c>
      <c r="GR41" s="20">
        <v>1.10154495503618E-3</v>
      </c>
      <c r="GS41" s="20">
        <v>7.0481263322773689E-3</v>
      </c>
      <c r="GT41" s="20">
        <v>1.9705790965789168E-2</v>
      </c>
      <c r="GU41" s="20">
        <v>1.7734626894893621E-2</v>
      </c>
      <c r="GV41" s="20">
        <v>2.0009758304278799E-2</v>
      </c>
      <c r="GW41" s="20">
        <v>2.255389128155507E-2</v>
      </c>
      <c r="GX41" s="20">
        <v>3.6788419025257098E-2</v>
      </c>
      <c r="GY41" s="20">
        <v>4.8687554146321935E-2</v>
      </c>
      <c r="GZ41" s="20">
        <v>6.6338833489282628E-2</v>
      </c>
      <c r="HA41" s="20">
        <v>9.1255824911785605E-2</v>
      </c>
      <c r="HB41" s="20">
        <v>9.7302513773474167E-2</v>
      </c>
      <c r="HC41" s="20">
        <v>0.10437533153985534</v>
      </c>
      <c r="HD41" s="20">
        <v>0.11380435020990037</v>
      </c>
      <c r="HE41" s="20">
        <f t="shared" si="0"/>
        <v>0.12876374683400288</v>
      </c>
      <c r="HF41" s="37"/>
      <c r="HG41" s="37"/>
      <c r="HH41" s="37"/>
      <c r="HI41" s="37"/>
      <c r="HJ41" s="37"/>
      <c r="HK41" s="37"/>
      <c r="HL41" s="37"/>
      <c r="HM41" s="37"/>
      <c r="HN41" s="37"/>
    </row>
    <row r="42" spans="1:222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37"/>
      <c r="HG42" s="37"/>
      <c r="HH42" s="37"/>
      <c r="HI42" s="37"/>
      <c r="HJ42" s="37"/>
      <c r="HK42" s="37"/>
      <c r="HL42" s="37"/>
      <c r="HM42" s="37"/>
      <c r="HN42" s="37"/>
    </row>
    <row r="43" spans="1:222">
      <c r="A43" s="15"/>
      <c r="B43" s="16" t="s">
        <v>404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69"/>
      <c r="GQ43" s="269"/>
      <c r="GR43" s="269"/>
      <c r="GS43" s="269"/>
      <c r="GT43" s="269"/>
      <c r="GU43" s="269"/>
      <c r="GV43" s="269"/>
      <c r="GW43" s="268"/>
      <c r="GX43" s="268"/>
      <c r="GY43" s="268"/>
      <c r="GZ43" s="268"/>
      <c r="HA43" s="269"/>
      <c r="HB43" s="269"/>
      <c r="HC43" s="269"/>
      <c r="HD43" s="269"/>
      <c r="HE43" s="269"/>
      <c r="HF43" s="37"/>
      <c r="HG43" s="37"/>
      <c r="HH43" s="37"/>
      <c r="HI43" s="37"/>
      <c r="HJ43" s="37"/>
      <c r="HK43" s="37"/>
      <c r="HL43" s="37"/>
      <c r="HM43" s="37"/>
      <c r="HN43" s="37"/>
    </row>
    <row r="44" spans="1:222">
      <c r="A44" s="15">
        <v>15</v>
      </c>
      <c r="B44" s="18" t="s">
        <v>405</v>
      </c>
      <c r="C44" s="19">
        <v>10.50334033092324</v>
      </c>
      <c r="D44" s="19">
        <v>11.215264439964153</v>
      </c>
      <c r="E44" s="19">
        <v>-0.71192410904091297</v>
      </c>
      <c r="F44" s="20">
        <v>-6.3478138464935607E-2</v>
      </c>
      <c r="G44" s="19"/>
      <c r="H44" s="19">
        <v>13.166547254864303</v>
      </c>
      <c r="I44" s="19">
        <v>-1.95128281490015</v>
      </c>
      <c r="J44" s="20">
        <v>-0.14820003886586591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>
        <v>9.9999704301075276</v>
      </c>
      <c r="GJ44" s="19">
        <v>9.5660887096774072</v>
      </c>
      <c r="GK44" s="19">
        <v>10.182498563218385</v>
      </c>
      <c r="GL44" s="19">
        <v>11.699471774193523</v>
      </c>
      <c r="GM44" s="19">
        <v>9.4057541666666733</v>
      </c>
      <c r="GN44" s="19">
        <v>11.662888440860218</v>
      </c>
      <c r="GO44" s="19"/>
      <c r="GP44" s="19">
        <v>11.587911846179857</v>
      </c>
      <c r="GQ44" s="19">
        <v>13.715875740815946</v>
      </c>
      <c r="GR44" s="19">
        <v>18.607490671494389</v>
      </c>
      <c r="GS44" s="19">
        <v>19.486245658071308</v>
      </c>
      <c r="GT44" s="19">
        <v>18.688828969155825</v>
      </c>
      <c r="GU44" s="19">
        <v>15.679970573514501</v>
      </c>
      <c r="GV44" s="19">
        <v>9.57885300999728</v>
      </c>
      <c r="GW44" s="19">
        <v>7.1050137094726358</v>
      </c>
      <c r="GX44" s="19">
        <v>9.1832092242378085</v>
      </c>
      <c r="GY44" s="19">
        <v>12.548882896101597</v>
      </c>
      <c r="GZ44" s="19">
        <v>12.112217843860259</v>
      </c>
      <c r="HA44" s="19">
        <v>6.8035496994322422</v>
      </c>
      <c r="HB44" s="19">
        <v>9.358705224823785</v>
      </c>
      <c r="HC44" s="19">
        <v>13.432652014795607</v>
      </c>
      <c r="HD44" s="19">
        <v>12.797932592219224</v>
      </c>
      <c r="HE44" s="19">
        <f t="shared" si="0"/>
        <v>10.50334033092324</v>
      </c>
      <c r="HF44" s="37"/>
      <c r="HG44" s="37"/>
      <c r="HH44" s="37"/>
      <c r="HI44" s="37"/>
      <c r="HJ44" s="37"/>
      <c r="HK44" s="37"/>
      <c r="HL44" s="37"/>
      <c r="HM44" s="37"/>
      <c r="HN44" s="37"/>
    </row>
    <row r="45" spans="1:222">
      <c r="A45" s="15">
        <v>16</v>
      </c>
      <c r="B45" s="18" t="s">
        <v>406</v>
      </c>
      <c r="C45" s="19">
        <v>10.094704366105628</v>
      </c>
      <c r="D45" s="19">
        <v>9.8848236796730937</v>
      </c>
      <c r="E45" s="19">
        <v>0.20988068643253399</v>
      </c>
      <c r="F45" s="20">
        <v>2.1232618125918364E-2</v>
      </c>
      <c r="G45" s="19"/>
      <c r="H45" s="19">
        <v>9.7474572046478514</v>
      </c>
      <c r="I45" s="19">
        <v>0.13736647502524235</v>
      </c>
      <c r="J45" s="20">
        <v>1.4092544562262074E-2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>
        <v>9.992116295946941</v>
      </c>
      <c r="GJ45" s="19">
        <v>9.9822712159048592</v>
      </c>
      <c r="GK45" s="19">
        <v>10.036526676004653</v>
      </c>
      <c r="GL45" s="19">
        <v>10.098709831784328</v>
      </c>
      <c r="GM45" s="19">
        <v>10.163966528072496</v>
      </c>
      <c r="GN45" s="19">
        <v>10.192047578761798</v>
      </c>
      <c r="GO45" s="19"/>
      <c r="GP45" s="19">
        <v>7.8827521224687578</v>
      </c>
      <c r="GQ45" s="19">
        <v>8.0220776484274428</v>
      </c>
      <c r="GR45" s="19">
        <v>8.1858413490469442</v>
      </c>
      <c r="GS45" s="19">
        <v>8.3227796785094856</v>
      </c>
      <c r="GT45" s="19">
        <v>8.4559984959836232</v>
      </c>
      <c r="GU45" s="19">
        <v>8.5894346089615379</v>
      </c>
      <c r="GV45" s="19">
        <v>8.6035229834979159</v>
      </c>
      <c r="GW45" s="19">
        <v>8.7058665296373707</v>
      </c>
      <c r="GX45" s="19">
        <v>8.881382851174811</v>
      </c>
      <c r="GY45" s="19">
        <v>9.0887583822338875</v>
      </c>
      <c r="GZ45" s="19">
        <v>9.2367658419186931</v>
      </c>
      <c r="HA45" s="19">
        <v>9.3541252743451384</v>
      </c>
      <c r="HB45" s="19">
        <v>9.5686452728615503</v>
      </c>
      <c r="HC45" s="19">
        <v>9.7759263419362536</v>
      </c>
      <c r="HD45" s="19">
        <v>9.9474450690774496</v>
      </c>
      <c r="HE45" s="19">
        <f t="shared" si="0"/>
        <v>10.094704366105628</v>
      </c>
      <c r="HF45" s="37"/>
      <c r="HG45" s="37"/>
      <c r="HH45" s="37"/>
      <c r="HI45" s="37"/>
      <c r="HJ45" s="37"/>
      <c r="HK45" s="37"/>
      <c r="HL45" s="37"/>
      <c r="HM45" s="37"/>
      <c r="HN45" s="37"/>
    </row>
    <row r="46" spans="1:222">
      <c r="A46" s="15">
        <v>17</v>
      </c>
      <c r="B46" s="18" t="s">
        <v>407</v>
      </c>
      <c r="C46" s="19">
        <v>0.63457929700539284</v>
      </c>
      <c r="D46" s="19">
        <v>0.68932824269924087</v>
      </c>
      <c r="E46" s="19">
        <v>-5.4748945693848028E-2</v>
      </c>
      <c r="F46" s="20">
        <v>-7.9423621872019262E-2</v>
      </c>
      <c r="G46" s="19"/>
      <c r="H46" s="19">
        <v>0.70947025466577662</v>
      </c>
      <c r="I46" s="19">
        <v>-2.0142011966535756E-2</v>
      </c>
      <c r="J46" s="20">
        <v>-2.8390213450209308E-2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>
        <v>0.6495058241268088</v>
      </c>
      <c r="GJ46" s="19">
        <v>0.65424854354852946</v>
      </c>
      <c r="GK46" s="19">
        <v>0.70739915766727945</v>
      </c>
      <c r="GL46" s="19">
        <v>0.6257580573474727</v>
      </c>
      <c r="GM46" s="19">
        <v>0.62107622804370988</v>
      </c>
      <c r="GN46" s="19">
        <v>0.56441449841997227</v>
      </c>
      <c r="GO46" s="19"/>
      <c r="GP46" s="19">
        <v>0.68547168133529601</v>
      </c>
      <c r="GQ46" s="19">
        <v>0.69446949157609739</v>
      </c>
      <c r="GR46" s="19">
        <v>0.712117682009339</v>
      </c>
      <c r="GS46" s="19">
        <v>0.76302118070364955</v>
      </c>
      <c r="GT46" s="19">
        <v>0.82583749466474676</v>
      </c>
      <c r="GU46" s="19">
        <v>0.86170113241205792</v>
      </c>
      <c r="GV46" s="19">
        <v>0.89549917192852113</v>
      </c>
      <c r="GW46" s="19">
        <v>0.71716453266370783</v>
      </c>
      <c r="GX46" s="19">
        <v>0.70772036900844626</v>
      </c>
      <c r="GY46" s="19">
        <v>0.72463870349216553</v>
      </c>
      <c r="GZ46" s="19">
        <v>0.68909868852783485</v>
      </c>
      <c r="HA46" s="19">
        <v>0.70950036240325554</v>
      </c>
      <c r="HB46" s="19">
        <v>0.69163000822819065</v>
      </c>
      <c r="HC46" s="19">
        <v>0.67718965607448256</v>
      </c>
      <c r="HD46" s="19">
        <v>0.62634530515066866</v>
      </c>
      <c r="HE46" s="19">
        <f t="shared" si="0"/>
        <v>0.63457929700539284</v>
      </c>
      <c r="HF46" s="37"/>
      <c r="HG46" s="37"/>
      <c r="HH46" s="37"/>
      <c r="HI46" s="37"/>
      <c r="HJ46" s="37"/>
      <c r="HK46" s="37"/>
      <c r="HL46" s="37"/>
      <c r="HM46" s="37"/>
      <c r="HN46" s="37"/>
    </row>
    <row r="47" spans="1:222">
      <c r="A47" s="15">
        <v>18</v>
      </c>
      <c r="B47" s="18" t="s">
        <v>408</v>
      </c>
      <c r="C47" s="19">
        <v>2.3074782290676139</v>
      </c>
      <c r="D47" s="19">
        <v>2.7332730438778294</v>
      </c>
      <c r="E47" s="19">
        <v>-0.42579481481021553</v>
      </c>
      <c r="F47" s="20">
        <v>-0.15578202688675383</v>
      </c>
      <c r="G47" s="19"/>
      <c r="H47" s="19">
        <v>2.4288352897136107</v>
      </c>
      <c r="I47" s="19">
        <v>0.3044377541642187</v>
      </c>
      <c r="J47" s="20">
        <v>0.12534310393691439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>
        <v>2.5357319637572537</v>
      </c>
      <c r="GJ47" s="19">
        <v>2.3950526053423293</v>
      </c>
      <c r="GK47" s="19">
        <v>2.4068279940623185</v>
      </c>
      <c r="GL47" s="19">
        <v>2.2560553809737582</v>
      </c>
      <c r="GM47" s="19">
        <v>2.2690493658945603</v>
      </c>
      <c r="GN47" s="19">
        <v>2.210405799065104</v>
      </c>
      <c r="GO47" s="19"/>
      <c r="GP47" s="19">
        <v>3.2174831942475159</v>
      </c>
      <c r="GQ47" s="19">
        <v>3.3190877417692319</v>
      </c>
      <c r="GR47" s="19">
        <v>2.9165617719227979</v>
      </c>
      <c r="GS47" s="19">
        <v>2.7134459836586386</v>
      </c>
      <c r="GT47" s="19">
        <v>4.0278223253411882</v>
      </c>
      <c r="GU47" s="19">
        <v>4.0197727995155041</v>
      </c>
      <c r="GV47" s="19">
        <v>4.2933771422413214</v>
      </c>
      <c r="GW47" s="19">
        <v>3.3960440561799277</v>
      </c>
      <c r="GX47" s="19">
        <v>3.2176957573249099</v>
      </c>
      <c r="GY47" s="19">
        <v>3.0817519561448505</v>
      </c>
      <c r="GZ47" s="19">
        <v>3.1280044828941223</v>
      </c>
      <c r="HA47" s="19">
        <v>3.378209701797203</v>
      </c>
      <c r="HB47" s="19">
        <v>3.0047727434889091</v>
      </c>
      <c r="HC47" s="19">
        <v>2.4300885319713834</v>
      </c>
      <c r="HD47" s="19">
        <v>2.2791653137518573</v>
      </c>
      <c r="HE47" s="19">
        <f t="shared" si="0"/>
        <v>2.3074782290676139</v>
      </c>
      <c r="HF47" s="37"/>
      <c r="HG47" s="37"/>
      <c r="HH47" s="37"/>
      <c r="HI47" s="37"/>
      <c r="HJ47" s="37"/>
      <c r="HK47" s="37"/>
      <c r="HL47" s="37"/>
      <c r="HM47" s="37"/>
      <c r="HN47" s="37"/>
    </row>
    <row r="48" spans="1:222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270"/>
      <c r="GQ48" s="270"/>
      <c r="GR48" s="270"/>
      <c r="GS48" s="270"/>
      <c r="GT48" s="270"/>
      <c r="GU48" s="270"/>
      <c r="GV48" s="270"/>
      <c r="GW48" s="270"/>
      <c r="GX48" s="270"/>
      <c r="GY48" s="270"/>
      <c r="GZ48" s="270"/>
      <c r="HA48" s="270"/>
      <c r="HB48" s="270"/>
      <c r="HC48" s="270"/>
      <c r="HD48" s="270"/>
      <c r="HE48" s="270"/>
      <c r="HF48" s="37"/>
      <c r="HG48" s="37"/>
      <c r="HH48" s="37"/>
      <c r="HI48" s="37"/>
      <c r="HJ48" s="37"/>
      <c r="HK48" s="37"/>
      <c r="HL48" s="37"/>
      <c r="HM48" s="37"/>
      <c r="HN48" s="37"/>
    </row>
    <row r="49" spans="1:222">
      <c r="A49" s="15">
        <v>2</v>
      </c>
      <c r="B49" s="24" t="s">
        <v>409</v>
      </c>
      <c r="C49" s="31">
        <v>58.960519999999995</v>
      </c>
      <c r="D49" s="31">
        <v>55.511060000000008</v>
      </c>
      <c r="E49" s="31">
        <v>3.4494599999999878</v>
      </c>
      <c r="F49" s="26">
        <v>6.214004920821161E-2</v>
      </c>
      <c r="G49" s="32"/>
      <c r="H49" s="31">
        <v>56.05198</v>
      </c>
      <c r="I49" s="31">
        <v>-0.54091999999999274</v>
      </c>
      <c r="J49" s="26">
        <v>-9.6503281418424958E-3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1">
        <v>57.540399999999998</v>
      </c>
      <c r="GJ49" s="31">
        <v>58.900399999999998</v>
      </c>
      <c r="GK49" s="31">
        <v>58.837800000000001</v>
      </c>
      <c r="GL49" s="31">
        <v>59.174900000000001</v>
      </c>
      <c r="GM49" s="31">
        <v>59.157499999999999</v>
      </c>
      <c r="GN49" s="31">
        <v>58.731999999999999</v>
      </c>
      <c r="GO49" s="32"/>
      <c r="GP49" s="31">
        <v>35.982516666666669</v>
      </c>
      <c r="GQ49" s="31">
        <v>36.83894166666667</v>
      </c>
      <c r="GR49" s="31">
        <v>38.105499999999999</v>
      </c>
      <c r="GS49" s="31">
        <v>39.32031666666667</v>
      </c>
      <c r="GT49" s="31">
        <v>41.794502631578943</v>
      </c>
      <c r="GU49" s="31">
        <v>43.549675270562773</v>
      </c>
      <c r="GV49" s="31">
        <v>45.045503419312176</v>
      </c>
      <c r="GW49" s="31">
        <v>46.064443939393932</v>
      </c>
      <c r="GX49" s="31">
        <v>47.534375788840784</v>
      </c>
      <c r="GY49" s="31">
        <v>49.509992857142855</v>
      </c>
      <c r="GZ49" s="31">
        <v>51.29485833333333</v>
      </c>
      <c r="HA49" s="31">
        <v>56.524533333333324</v>
      </c>
      <c r="HB49" s="31">
        <v>57.221117063492066</v>
      </c>
      <c r="HC49" s="31">
        <v>55.140991666666658</v>
      </c>
      <c r="HD49" s="31">
        <v>56.157600000000002</v>
      </c>
      <c r="HE49" s="31">
        <f t="shared" si="0"/>
        <v>58.960519999999995</v>
      </c>
      <c r="HF49" s="37"/>
      <c r="HG49" s="37"/>
      <c r="HH49" s="37"/>
      <c r="HI49" s="37"/>
      <c r="HJ49" s="37"/>
      <c r="HK49" s="37"/>
      <c r="HL49" s="37"/>
      <c r="HM49" s="37"/>
      <c r="HN49" s="37"/>
    </row>
    <row r="50" spans="1:222"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</row>
  </sheetData>
  <mergeCells count="6">
    <mergeCell ref="GP6:GW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K218"/>
  <sheetViews>
    <sheetView showGridLines="0" zoomScale="86" zoomScaleNormal="86" workbookViewId="0">
      <pane xSplit="11" ySplit="7" topLeftCell="GI120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97" width="11.44140625" style="1" customWidth="1"/>
    <col min="198" max="205" width="10.44140625" style="1" customWidth="1"/>
    <col min="206" max="209" width="13.33203125" style="1" customWidth="1"/>
    <col min="210" max="210" width="11.5546875" style="1" bestFit="1" customWidth="1"/>
    <col min="211" max="211" width="11.5546875" style="1" customWidth="1"/>
    <col min="212" max="212" width="11.44140625" style="1" customWidth="1"/>
    <col min="213" max="213" width="12.33203125" style="1" customWidth="1"/>
    <col min="214" max="214" width="12.109375" style="1" customWidth="1"/>
    <col min="215" max="215" width="13.109375" style="1" customWidth="1"/>
    <col min="216" max="216" width="17" style="1" customWidth="1"/>
    <col min="217" max="217" width="13.6640625" style="1" customWidth="1"/>
    <col min="218" max="218" width="12.44140625" style="1" customWidth="1"/>
    <col min="219" max="219" width="14.33203125" style="1" customWidth="1"/>
    <col min="220" max="16384" width="11.44140625" style="1"/>
  </cols>
  <sheetData>
    <row r="1" spans="1:219" ht="13.8">
      <c r="A1" s="2"/>
    </row>
    <row r="2" spans="1:219" ht="15.6">
      <c r="A2" s="3"/>
      <c r="B2" s="306" t="s">
        <v>307</v>
      </c>
      <c r="H2" s="28" t="s">
        <v>312</v>
      </c>
    </row>
    <row r="3" spans="1:219" ht="13.8">
      <c r="A3" s="3"/>
      <c r="B3" s="4" t="s">
        <v>0</v>
      </c>
    </row>
    <row r="4" spans="1:219" ht="13.8">
      <c r="A4" s="3"/>
      <c r="B4" s="4" t="s">
        <v>1</v>
      </c>
    </row>
    <row r="5" spans="1:219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P5" s="45"/>
      <c r="GQ5" s="45"/>
      <c r="GR5" s="45"/>
      <c r="GS5" s="45"/>
      <c r="GT5" s="45"/>
      <c r="GU5" s="45"/>
    </row>
    <row r="6" spans="1:219" ht="12.75" customHeight="1">
      <c r="A6" s="3"/>
      <c r="B6" s="145"/>
      <c r="C6" s="424" t="s">
        <v>362</v>
      </c>
      <c r="D6" s="424" t="s">
        <v>363</v>
      </c>
      <c r="E6" s="423" t="s">
        <v>364</v>
      </c>
      <c r="F6" s="423"/>
      <c r="G6" s="7"/>
      <c r="H6" s="424" t="s">
        <v>365</v>
      </c>
      <c r="I6" s="423" t="s">
        <v>366</v>
      </c>
      <c r="J6" s="423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P6" s="421" t="s">
        <v>2</v>
      </c>
      <c r="GQ6" s="421"/>
      <c r="GR6" s="421"/>
      <c r="GS6" s="421"/>
      <c r="GT6" s="421"/>
      <c r="GU6" s="421"/>
      <c r="GV6" s="421"/>
      <c r="GW6" s="421"/>
    </row>
    <row r="7" spans="1:219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3"/>
      <c r="GP7" s="14">
        <v>2009</v>
      </c>
      <c r="GQ7" s="14">
        <v>2010</v>
      </c>
      <c r="GR7" s="14" t="s">
        <v>367</v>
      </c>
      <c r="GS7" s="14" t="s">
        <v>368</v>
      </c>
      <c r="GT7" s="14" t="s">
        <v>369</v>
      </c>
      <c r="GU7" s="14" t="s">
        <v>370</v>
      </c>
      <c r="GV7" s="14" t="s">
        <v>371</v>
      </c>
      <c r="GW7" s="14" t="s">
        <v>372</v>
      </c>
      <c r="GX7" s="14" t="s">
        <v>373</v>
      </c>
      <c r="GY7" s="14" t="s">
        <v>374</v>
      </c>
      <c r="GZ7" s="14" t="s">
        <v>375</v>
      </c>
      <c r="HA7" s="14" t="s">
        <v>376</v>
      </c>
      <c r="HB7" s="14" t="s">
        <v>377</v>
      </c>
      <c r="HC7" s="14" t="s">
        <v>378</v>
      </c>
      <c r="HD7" s="14" t="s">
        <v>379</v>
      </c>
      <c r="HE7" s="14" t="s">
        <v>380</v>
      </c>
    </row>
    <row r="8" spans="1:219" ht="13.8">
      <c r="A8" s="15"/>
      <c r="B8" s="34" t="s">
        <v>17</v>
      </c>
      <c r="C8" s="25">
        <v>7834.7178251155583</v>
      </c>
      <c r="D8" s="25">
        <v>7028.125948088089</v>
      </c>
      <c r="E8" s="25">
        <v>806.59187702746931</v>
      </c>
      <c r="F8" s="26">
        <v>0.11476628093821969</v>
      </c>
      <c r="G8" s="27"/>
      <c r="H8" s="25">
        <v>6576.0562479206128</v>
      </c>
      <c r="I8" s="25">
        <v>452.06970016747619</v>
      </c>
      <c r="J8" s="26">
        <v>6.8744804351456579E-2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25">
        <v>1491.760450771749</v>
      </c>
      <c r="GJ8" s="25">
        <v>1519.7742784974396</v>
      </c>
      <c r="GK8" s="25">
        <v>1379.31771608485</v>
      </c>
      <c r="GL8" s="25">
        <v>1598.0519682719341</v>
      </c>
      <c r="GM8" s="25">
        <v>1588.2942482799263</v>
      </c>
      <c r="GN8" s="25">
        <v>1749.2796139814077</v>
      </c>
      <c r="GO8" s="37"/>
      <c r="GP8" s="25">
        <v>10225.76793856784</v>
      </c>
      <c r="GQ8" s="25">
        <v>11091.743808709562</v>
      </c>
      <c r="GR8" s="25">
        <v>11122.742833652233</v>
      </c>
      <c r="GS8" s="25">
        <v>11548.136464577725</v>
      </c>
      <c r="GT8" s="25">
        <v>11949.982625813313</v>
      </c>
      <c r="GU8" s="25">
        <v>12427.992697548396</v>
      </c>
      <c r="GV8" s="25">
        <v>13077.698328523471</v>
      </c>
      <c r="GW8" s="25">
        <v>13545.632313482376</v>
      </c>
      <c r="GX8" s="25">
        <v>13748.517453876153</v>
      </c>
      <c r="GY8" s="25">
        <v>14303.498556249369</v>
      </c>
      <c r="GZ8" s="25">
        <v>15150.165641226589</v>
      </c>
      <c r="HA8" s="25">
        <v>15677.369436034473</v>
      </c>
      <c r="HB8" s="25">
        <v>16602.28167538203</v>
      </c>
      <c r="HC8" s="25">
        <v>16956.594206651203</v>
      </c>
      <c r="HD8" s="25">
        <v>18977.580126136123</v>
      </c>
      <c r="HE8" s="25">
        <f>+C8</f>
        <v>7834.7178251155583</v>
      </c>
      <c r="HF8" s="260"/>
      <c r="HG8" s="260"/>
      <c r="HH8" s="260"/>
      <c r="HI8" s="260"/>
      <c r="HJ8" s="260"/>
      <c r="HK8" s="260"/>
    </row>
    <row r="9" spans="1:219" ht="13.8">
      <c r="A9" s="15"/>
      <c r="B9" s="18" t="s">
        <v>18</v>
      </c>
      <c r="C9" s="19">
        <v>2285.6370614781431</v>
      </c>
      <c r="D9" s="19">
        <v>2079.6225844129413</v>
      </c>
      <c r="E9" s="19">
        <v>206.01447706520185</v>
      </c>
      <c r="F9" s="20">
        <v>9.9063396699626577E-2</v>
      </c>
      <c r="G9" s="22"/>
      <c r="H9" s="19">
        <v>1982.9499238993087</v>
      </c>
      <c r="I9" s="19">
        <v>96.672660513632536</v>
      </c>
      <c r="J9" s="20">
        <v>4.8751942420983414E-2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19">
        <v>438.92104855999895</v>
      </c>
      <c r="GJ9" s="19">
        <v>443.12312622000002</v>
      </c>
      <c r="GK9" s="19">
        <v>402.56505617984396</v>
      </c>
      <c r="GL9" s="19">
        <v>470.93658780999999</v>
      </c>
      <c r="GM9" s="19">
        <v>462.50615696829908</v>
      </c>
      <c r="GN9" s="19">
        <v>506.50613429999993</v>
      </c>
      <c r="GO9" s="37"/>
      <c r="GP9" s="19">
        <v>3203.0999089999996</v>
      </c>
      <c r="GQ9" s="19">
        <v>3388.15923954444</v>
      </c>
      <c r="GR9" s="19">
        <v>3419.0892499410606</v>
      </c>
      <c r="GS9" s="19">
        <v>3542.8174388292086</v>
      </c>
      <c r="GT9" s="19">
        <v>3692.5957628929964</v>
      </c>
      <c r="GU9" s="19">
        <v>3789.2694130703007</v>
      </c>
      <c r="GV9" s="19">
        <v>3964.2544930701938</v>
      </c>
      <c r="GW9" s="19">
        <v>4069.9521991127331</v>
      </c>
      <c r="GX9" s="19">
        <v>4074.2175204788459</v>
      </c>
      <c r="GY9" s="19">
        <v>4230.9031395887951</v>
      </c>
      <c r="GZ9" s="19">
        <v>4432.629708849995</v>
      </c>
      <c r="HA9" s="19">
        <v>4640.5165426304629</v>
      </c>
      <c r="HB9" s="19">
        <v>4986.4566563735407</v>
      </c>
      <c r="HC9" s="19">
        <v>5133.0515069737594</v>
      </c>
      <c r="HD9" s="19">
        <v>5631.5487891300681</v>
      </c>
      <c r="HE9" s="19">
        <f t="shared" ref="HE9:HE11" si="0">+C9</f>
        <v>2285.6370614781431</v>
      </c>
      <c r="HF9" s="260"/>
      <c r="HG9" s="260"/>
      <c r="HH9" s="260"/>
      <c r="HI9" s="260"/>
      <c r="HJ9" s="260"/>
      <c r="HK9" s="260"/>
    </row>
    <row r="10" spans="1:219" ht="13.8">
      <c r="A10" s="15"/>
      <c r="B10" s="18" t="s">
        <v>19</v>
      </c>
      <c r="C10" s="19">
        <v>2794.3887095584323</v>
      </c>
      <c r="D10" s="19">
        <v>2552.7153665743772</v>
      </c>
      <c r="E10" s="19">
        <v>241.67334298405513</v>
      </c>
      <c r="F10" s="20">
        <v>9.4673047433552801E-2</v>
      </c>
      <c r="G10" s="22"/>
      <c r="H10" s="19">
        <v>2293.2999696759352</v>
      </c>
      <c r="I10" s="19">
        <v>259.41539689844194</v>
      </c>
      <c r="J10" s="20">
        <v>0.11311882454483256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19">
        <v>534.49626541512498</v>
      </c>
      <c r="GJ10" s="19">
        <v>538.5707690669434</v>
      </c>
      <c r="GK10" s="19">
        <v>495.17919516995801</v>
      </c>
      <c r="GL10" s="19">
        <v>566.96154570677902</v>
      </c>
      <c r="GM10" s="19">
        <v>567.86457864430997</v>
      </c>
      <c r="GN10" s="19">
        <v>625.81262097044203</v>
      </c>
      <c r="GO10" s="37"/>
      <c r="GP10" s="19">
        <v>3901.926024538001</v>
      </c>
      <c r="GQ10" s="19">
        <v>4129.4870024210768</v>
      </c>
      <c r="GR10" s="19">
        <v>4155.8124988210166</v>
      </c>
      <c r="GS10" s="19">
        <v>4264.6211838304953</v>
      </c>
      <c r="GT10" s="19">
        <v>4380.0592145348865</v>
      </c>
      <c r="GU10" s="19">
        <v>4514.5252196790707</v>
      </c>
      <c r="GV10" s="19">
        <v>4691.1901336373721</v>
      </c>
      <c r="GW10" s="19">
        <v>4974.860479572736</v>
      </c>
      <c r="GX10" s="19">
        <v>5006.507931388237</v>
      </c>
      <c r="GY10" s="19">
        <v>5053.225517312826</v>
      </c>
      <c r="GZ10" s="19">
        <v>5456.3866770179302</v>
      </c>
      <c r="HA10" s="19">
        <v>5548.5148812442912</v>
      </c>
      <c r="HB10" s="19">
        <v>5815.8048014213264</v>
      </c>
      <c r="HC10" s="19">
        <v>5934.9303430332657</v>
      </c>
      <c r="HD10" s="19">
        <v>6809.1247168973177</v>
      </c>
      <c r="HE10" s="19">
        <f t="shared" si="0"/>
        <v>2794.3887095584323</v>
      </c>
      <c r="HF10" s="260"/>
      <c r="HG10" s="260"/>
      <c r="HH10" s="260"/>
      <c r="HI10" s="260"/>
      <c r="HJ10" s="260"/>
      <c r="HK10" s="260"/>
    </row>
    <row r="11" spans="1:219" ht="13.8">
      <c r="A11" s="15"/>
      <c r="B11" s="18" t="s">
        <v>20</v>
      </c>
      <c r="C11" s="19">
        <v>2754.6920540789824</v>
      </c>
      <c r="D11" s="19">
        <v>2395.7879971007706</v>
      </c>
      <c r="E11" s="19">
        <v>358.90405697821188</v>
      </c>
      <c r="F11" s="20">
        <v>0.14980626725425397</v>
      </c>
      <c r="G11" s="22"/>
      <c r="H11" s="19">
        <v>2299.8063543453686</v>
      </c>
      <c r="I11" s="19">
        <v>95.981642755401936</v>
      </c>
      <c r="J11" s="20">
        <v>4.1734662822393478E-2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19">
        <v>518.343136796625</v>
      </c>
      <c r="GJ11" s="19">
        <v>538.08038321049617</v>
      </c>
      <c r="GK11" s="19">
        <v>481.57346473504799</v>
      </c>
      <c r="GL11" s="19">
        <v>560.153834755155</v>
      </c>
      <c r="GM11" s="19">
        <v>557.92351266731714</v>
      </c>
      <c r="GN11" s="19">
        <v>616.96085871096591</v>
      </c>
      <c r="GO11" s="37"/>
      <c r="GP11" s="19">
        <v>3120.7420050298401</v>
      </c>
      <c r="GQ11" s="19">
        <v>3574.0975667440443</v>
      </c>
      <c r="GR11" s="19">
        <v>3547.8410848901567</v>
      </c>
      <c r="GS11" s="19">
        <v>3740.6978419180205</v>
      </c>
      <c r="GT11" s="19">
        <v>3877.3276483854293</v>
      </c>
      <c r="GU11" s="19">
        <v>4124.198064799024</v>
      </c>
      <c r="GV11" s="19">
        <v>4422.2537018159055</v>
      </c>
      <c r="GW11" s="19">
        <v>4500.8196347969069</v>
      </c>
      <c r="GX11" s="19">
        <v>4667.7920020090696</v>
      </c>
      <c r="GY11" s="19">
        <v>5019.3698993477483</v>
      </c>
      <c r="GZ11" s="19">
        <v>5261.1492553586631</v>
      </c>
      <c r="HA11" s="19">
        <v>5488.3380121597183</v>
      </c>
      <c r="HB11" s="19">
        <v>5800.0202175871618</v>
      </c>
      <c r="HC11" s="19">
        <v>5888.6123566441784</v>
      </c>
      <c r="HD11" s="19">
        <v>6536.906620108738</v>
      </c>
      <c r="HE11" s="19">
        <f t="shared" si="0"/>
        <v>2754.6920540789824</v>
      </c>
      <c r="HF11" s="260"/>
      <c r="HG11" s="260"/>
      <c r="HH11" s="260"/>
      <c r="HI11" s="260"/>
      <c r="HJ11" s="260"/>
      <c r="HK11" s="260"/>
    </row>
    <row r="12" spans="1:219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37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60"/>
      <c r="HG12" s="260"/>
      <c r="HH12" s="260"/>
      <c r="HI12" s="260"/>
      <c r="HJ12" s="260"/>
      <c r="HK12" s="260"/>
    </row>
    <row r="13" spans="1:219" ht="13.8">
      <c r="A13" s="15"/>
      <c r="B13" s="34" t="s">
        <v>21</v>
      </c>
      <c r="C13" s="31">
        <v>14.821400000000001</v>
      </c>
      <c r="D13" s="31">
        <v>16.089195204342435</v>
      </c>
      <c r="E13" s="31">
        <v>-1.2677952043424341</v>
      </c>
      <c r="F13" s="26">
        <v>-7.8797925454982307E-2</v>
      </c>
      <c r="G13" s="27"/>
      <c r="H13" s="31">
        <v>15.677446462663388</v>
      </c>
      <c r="I13" s="31">
        <v>0.4117487416790464</v>
      </c>
      <c r="J13" s="26">
        <v>2.6263763212947103E-2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1">
        <v>15.501170974808195</v>
      </c>
      <c r="GJ13" s="31">
        <v>15.229633427741943</v>
      </c>
      <c r="GK13" s="31">
        <v>15.182920791764149</v>
      </c>
      <c r="GL13" s="31">
        <v>14.944194657692986</v>
      </c>
      <c r="GM13" s="31">
        <v>14.353385257656218</v>
      </c>
      <c r="GN13" s="31">
        <v>14.477952408802796</v>
      </c>
      <c r="GO13" s="37"/>
      <c r="GP13" s="31">
        <v>12.816450679601788</v>
      </c>
      <c r="GQ13" s="31">
        <v>14.283681131817039</v>
      </c>
      <c r="GR13" s="31">
        <v>17.94627133575618</v>
      </c>
      <c r="GS13" s="31">
        <v>17.697531745495162</v>
      </c>
      <c r="GT13" s="31">
        <v>16.497003313742454</v>
      </c>
      <c r="GU13" s="31">
        <v>16.373913682844368</v>
      </c>
      <c r="GV13" s="31">
        <v>12.300884171495015</v>
      </c>
      <c r="GW13" s="31">
        <v>10.385400846819378</v>
      </c>
      <c r="GX13" s="31">
        <v>11.581268938830942</v>
      </c>
      <c r="GY13" s="31">
        <v>13.335628821083304</v>
      </c>
      <c r="GZ13" s="31">
        <v>12.88526263526688</v>
      </c>
      <c r="HA13" s="31">
        <v>10.940195100867394</v>
      </c>
      <c r="HB13" s="31">
        <v>12.552007935407719</v>
      </c>
      <c r="HC13" s="31">
        <v>17.091595106541245</v>
      </c>
      <c r="HD13" s="31">
        <v>16.041456207735216</v>
      </c>
      <c r="HE13" s="31">
        <f>+C13</f>
        <v>14.821400000000001</v>
      </c>
      <c r="HF13" s="260"/>
      <c r="HG13" s="260"/>
      <c r="HH13" s="260"/>
      <c r="HI13" s="260"/>
      <c r="HJ13" s="260"/>
      <c r="HK13" s="260"/>
    </row>
    <row r="14" spans="1:219" ht="13.8">
      <c r="A14" s="15"/>
      <c r="B14" s="18" t="s">
        <v>18</v>
      </c>
      <c r="C14" s="22">
        <v>15.59385524257419</v>
      </c>
      <c r="D14" s="22">
        <v>16.892450593642945</v>
      </c>
      <c r="E14" s="22">
        <v>-1.2985953510687551</v>
      </c>
      <c r="F14" s="20">
        <v>-7.6874302154682592E-2</v>
      </c>
      <c r="G14" s="22"/>
      <c r="H14" s="22">
        <v>15.990852839572838</v>
      </c>
      <c r="I14" s="22">
        <v>0.90159775407010656</v>
      </c>
      <c r="J14" s="20">
        <v>5.6382093132575591E-2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22">
        <v>16.273410806573697</v>
      </c>
      <c r="GJ14" s="22">
        <v>16.238370140501264</v>
      </c>
      <c r="GK14" s="22">
        <v>15.97620261910358</v>
      </c>
      <c r="GL14" s="22">
        <v>15.584813994179489</v>
      </c>
      <c r="GM14" s="22">
        <v>15.281483862388093</v>
      </c>
      <c r="GN14" s="22">
        <v>15.019750431950024</v>
      </c>
      <c r="GO14" s="37"/>
      <c r="GP14" s="22">
        <v>13.374010791960817</v>
      </c>
      <c r="GQ14" s="22">
        <v>15.273750095902841</v>
      </c>
      <c r="GR14" s="22">
        <v>19.933406488383206</v>
      </c>
      <c r="GS14" s="22">
        <v>20.193520086411979</v>
      </c>
      <c r="GT14" s="22">
        <v>18.236614426687048</v>
      </c>
      <c r="GU14" s="22">
        <v>18.108798244181763</v>
      </c>
      <c r="GV14" s="22">
        <v>13.497026440240456</v>
      </c>
      <c r="GW14" s="22">
        <v>10.98710285157823</v>
      </c>
      <c r="GX14" s="22">
        <v>12.188787697467536</v>
      </c>
      <c r="GY14" s="22">
        <v>13.668423046467018</v>
      </c>
      <c r="GZ14" s="22">
        <v>13.296175515174665</v>
      </c>
      <c r="HA14" s="22">
        <v>11.648634082390055</v>
      </c>
      <c r="HB14" s="22">
        <v>12.702146627659683</v>
      </c>
      <c r="HC14" s="22">
        <v>17.676452640673112</v>
      </c>
      <c r="HD14" s="22">
        <v>16.484874590361471</v>
      </c>
      <c r="HE14" s="22">
        <f t="shared" ref="HE14:HE16" si="1">+C14</f>
        <v>15.59385524257419</v>
      </c>
      <c r="HF14" s="260"/>
      <c r="HG14" s="260"/>
      <c r="HH14" s="260"/>
      <c r="HI14" s="260"/>
      <c r="HJ14" s="260"/>
      <c r="HK14" s="260"/>
    </row>
    <row r="15" spans="1:219" ht="13.8">
      <c r="A15" s="15"/>
      <c r="B15" s="18" t="s">
        <v>19</v>
      </c>
      <c r="C15" s="22">
        <v>14.835618454713051</v>
      </c>
      <c r="D15" s="22">
        <v>15.86445211532919</v>
      </c>
      <c r="E15" s="22">
        <v>-1.0288336606161383</v>
      </c>
      <c r="F15" s="20">
        <v>-6.485150909321459E-2</v>
      </c>
      <c r="G15" s="22"/>
      <c r="H15" s="22">
        <v>15.504065395238969</v>
      </c>
      <c r="I15" s="22">
        <v>0.36038672009022044</v>
      </c>
      <c r="J15" s="20">
        <v>2.324465944273487E-2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22">
        <v>15.357747924528894</v>
      </c>
      <c r="GJ15" s="22">
        <v>15.076468798776563</v>
      </c>
      <c r="GK15" s="22">
        <v>15.094528440811938</v>
      </c>
      <c r="GL15" s="22">
        <v>15.091337968122334</v>
      </c>
      <c r="GM15" s="22">
        <v>14.305240260760568</v>
      </c>
      <c r="GN15" s="22">
        <v>14.673074697811101</v>
      </c>
      <c r="GO15" s="37"/>
      <c r="GP15" s="22">
        <v>13.479947897655089</v>
      </c>
      <c r="GQ15" s="22">
        <v>15.213365377401564</v>
      </c>
      <c r="GR15" s="22">
        <v>19.443462336571173</v>
      </c>
      <c r="GS15" s="22">
        <v>19.862842441547542</v>
      </c>
      <c r="GT15" s="22">
        <v>17.967029519686601</v>
      </c>
      <c r="GU15" s="22">
        <v>17.698238512879037</v>
      </c>
      <c r="GV15" s="22">
        <v>13.002244854834128</v>
      </c>
      <c r="GW15" s="22">
        <v>10.855550885044494</v>
      </c>
      <c r="GX15" s="22">
        <v>11.710473430295162</v>
      </c>
      <c r="GY15" s="22">
        <v>12.888382226297217</v>
      </c>
      <c r="GZ15" s="22">
        <v>12.337920037805826</v>
      </c>
      <c r="HA15" s="22">
        <v>11.07081732340691</v>
      </c>
      <c r="HB15" s="22">
        <v>12.773984110735917</v>
      </c>
      <c r="HC15" s="22">
        <v>16.905597439388039</v>
      </c>
      <c r="HD15" s="22">
        <v>16.209137840240476</v>
      </c>
      <c r="HE15" s="22">
        <f t="shared" si="1"/>
        <v>14.835618454713051</v>
      </c>
      <c r="HF15" s="260"/>
      <c r="HG15" s="260"/>
      <c r="HH15" s="260"/>
      <c r="HI15" s="260"/>
      <c r="HJ15" s="260"/>
      <c r="HK15" s="260"/>
    </row>
    <row r="16" spans="1:219" ht="13.8">
      <c r="A16" s="15"/>
      <c r="B16" s="18" t="s">
        <v>20</v>
      </c>
      <c r="C16" s="22">
        <v>14.155587547333448</v>
      </c>
      <c r="D16" s="22">
        <v>15.631407239333647</v>
      </c>
      <c r="E16" s="22">
        <v>-1.4758196920001989</v>
      </c>
      <c r="F16" s="20">
        <v>-9.4413744674667677E-2</v>
      </c>
      <c r="G16" s="22"/>
      <c r="H16" s="22">
        <v>15.580110287314364</v>
      </c>
      <c r="I16" s="22">
        <v>5.1296952019283637E-2</v>
      </c>
      <c r="J16" s="20">
        <v>3.2924639860252231E-3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22">
        <v>14.995148586684071</v>
      </c>
      <c r="GJ16" s="22">
        <v>14.552216846412188</v>
      </c>
      <c r="GK16" s="22">
        <v>14.610676865622436</v>
      </c>
      <c r="GL16" s="22">
        <v>14.256676945170629</v>
      </c>
      <c r="GM16" s="22">
        <v>13.633015042992305</v>
      </c>
      <c r="GN16" s="22">
        <v>13.835230900993997</v>
      </c>
      <c r="GO16" s="37"/>
      <c r="GP16" s="22">
        <v>11.414592467535922</v>
      </c>
      <c r="GQ16" s="22">
        <v>12.270968780625195</v>
      </c>
      <c r="GR16" s="22">
        <v>14.277494408776267</v>
      </c>
      <c r="GS16" s="22">
        <v>12.864994703154069</v>
      </c>
      <c r="GT16" s="22">
        <v>13.179645684951316</v>
      </c>
      <c r="GU16" s="22">
        <v>13.330257037238027</v>
      </c>
      <c r="GV16" s="22">
        <v>10.484609207955788</v>
      </c>
      <c r="GW16" s="22">
        <v>9.3216325489078731</v>
      </c>
      <c r="GX16" s="22">
        <v>10.912424465812519</v>
      </c>
      <c r="GY16" s="22">
        <v>13.505374783101775</v>
      </c>
      <c r="GZ16" s="22">
        <v>13.106713911551404</v>
      </c>
      <c r="HA16" s="22">
        <v>10.209139150980109</v>
      </c>
      <c r="HB16" s="22">
        <v>12.200348784039729</v>
      </c>
      <c r="HC16" s="22">
        <v>16.769240613928432</v>
      </c>
      <c r="HD16" s="22">
        <v>15.484786575492917</v>
      </c>
      <c r="HE16" s="22">
        <f t="shared" si="1"/>
        <v>14.155587547333448</v>
      </c>
      <c r="HF16" s="260"/>
      <c r="HG16" s="260"/>
      <c r="HH16" s="260"/>
      <c r="HI16" s="260"/>
      <c r="HJ16" s="260"/>
      <c r="HK16" s="260"/>
    </row>
    <row r="17" spans="1:219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37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60"/>
      <c r="HG17" s="260"/>
      <c r="HH17" s="260"/>
      <c r="HI17" s="260"/>
      <c r="HJ17" s="260"/>
      <c r="HK17" s="260"/>
    </row>
    <row r="18" spans="1:219" ht="13.8">
      <c r="A18" s="15"/>
      <c r="B18" s="34" t="s">
        <v>22</v>
      </c>
      <c r="C18" s="25">
        <v>1160.9266272037851</v>
      </c>
      <c r="D18" s="25">
        <v>1130.7689029949352</v>
      </c>
      <c r="E18" s="25">
        <v>30.157724208849913</v>
      </c>
      <c r="F18" s="26">
        <v>2.6670103969939993E-2</v>
      </c>
      <c r="G18" s="27"/>
      <c r="H18" s="25">
        <v>1030.9576976223848</v>
      </c>
      <c r="I18" s="25">
        <v>99.811205372550376</v>
      </c>
      <c r="J18" s="26">
        <v>9.681406482801086E-2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25">
        <v>231.24033800869827</v>
      </c>
      <c r="GJ18" s="25">
        <v>231.45605154427</v>
      </c>
      <c r="GK18" s="25">
        <v>209.42071629993308</v>
      </c>
      <c r="GL18" s="25">
        <v>238.815996869652</v>
      </c>
      <c r="GM18" s="25">
        <v>227.9739924808126</v>
      </c>
      <c r="GN18" s="25">
        <v>253.25987000911749</v>
      </c>
      <c r="GO18" s="37"/>
      <c r="GP18" s="25">
        <v>1310.5805044570798</v>
      </c>
      <c r="GQ18" s="25">
        <v>1584.3093175941322</v>
      </c>
      <c r="GR18" s="25">
        <v>1996.1176089056053</v>
      </c>
      <c r="GS18" s="25">
        <v>2043.7351168317455</v>
      </c>
      <c r="GT18" s="25">
        <v>1971.3890297720695</v>
      </c>
      <c r="GU18" s="25">
        <v>2034.9487968067756</v>
      </c>
      <c r="GV18" s="25">
        <v>1608.6725236892119</v>
      </c>
      <c r="GW18" s="25">
        <v>1406.7682129914378</v>
      </c>
      <c r="GX18" s="25">
        <v>1592.2527814355096</v>
      </c>
      <c r="GY18" s="25">
        <v>1907.4614758904252</v>
      </c>
      <c r="GZ18" s="25">
        <v>1952.1386325500107</v>
      </c>
      <c r="HA18" s="25">
        <v>1715.1348029859255</v>
      </c>
      <c r="HB18" s="25">
        <v>2083.9197133526941</v>
      </c>
      <c r="HC18" s="25">
        <v>2898.1524256600533</v>
      </c>
      <c r="HD18" s="25">
        <v>3044.2802052219877</v>
      </c>
      <c r="HE18" s="25">
        <f>+C18</f>
        <v>1160.9266272037851</v>
      </c>
      <c r="HF18" s="260"/>
      <c r="HG18" s="260"/>
      <c r="HH18" s="260"/>
      <c r="HI18" s="260"/>
      <c r="HJ18" s="260"/>
      <c r="HK18" s="260"/>
    </row>
    <row r="19" spans="1:219" ht="13.8">
      <c r="A19" s="15"/>
      <c r="B19" s="18" t="s">
        <v>18</v>
      </c>
      <c r="C19" s="19">
        <v>356.41893473752805</v>
      </c>
      <c r="D19" s="19">
        <v>351.29921760619663</v>
      </c>
      <c r="E19" s="19">
        <v>5.1197171313314129</v>
      </c>
      <c r="F19" s="20">
        <v>1.4573665054587657E-2</v>
      </c>
      <c r="G19" s="22"/>
      <c r="H19" s="19">
        <v>317.09060421316008</v>
      </c>
      <c r="I19" s="19">
        <v>34.208613393036558</v>
      </c>
      <c r="J19" s="20">
        <v>0.1078827721115327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19">
        <v>71.427425348689454</v>
      </c>
      <c r="GJ19" s="19">
        <v>71.955973413764198</v>
      </c>
      <c r="GK19" s="19">
        <v>64.314609049000026</v>
      </c>
      <c r="GL19" s="19">
        <v>73.394591240724253</v>
      </c>
      <c r="GM19" s="19">
        <v>70.677803739661968</v>
      </c>
      <c r="GN19" s="19">
        <v>76.075957294377602</v>
      </c>
      <c r="GO19" s="37"/>
      <c r="GP19" s="19">
        <v>428.38292750694706</v>
      </c>
      <c r="GQ19" s="19">
        <v>517.49897509925984</v>
      </c>
      <c r="GR19" s="19">
        <v>681.54095839136403</v>
      </c>
      <c r="GS19" s="19">
        <v>715.41955113488268</v>
      </c>
      <c r="GT19" s="19">
        <v>673.40445161497883</v>
      </c>
      <c r="GU19" s="19">
        <v>686.19115294139112</v>
      </c>
      <c r="GV19" s="19">
        <v>535.05647708810432</v>
      </c>
      <c r="GW19" s="19">
        <v>447.16983412658595</v>
      </c>
      <c r="GX19" s="19">
        <v>496.59772390419243</v>
      </c>
      <c r="GY19" s="19">
        <v>578.29773980525147</v>
      </c>
      <c r="GZ19" s="19">
        <v>589.37022602647107</v>
      </c>
      <c r="HA19" s="19">
        <v>540.55679158380076</v>
      </c>
      <c r="HB19" s="19">
        <v>633.38703601726354</v>
      </c>
      <c r="HC19" s="19">
        <v>907.34141865157403</v>
      </c>
      <c r="HD19" s="19">
        <v>928.35375538311177</v>
      </c>
      <c r="HE19" s="19">
        <f t="shared" ref="HE19:HE21" si="2">+C19</f>
        <v>356.41893473752805</v>
      </c>
      <c r="HF19" s="260"/>
      <c r="HG19" s="260"/>
      <c r="HH19" s="260"/>
      <c r="HI19" s="260"/>
      <c r="HJ19" s="260"/>
      <c r="HK19" s="260"/>
    </row>
    <row r="20" spans="1:219" ht="13.8">
      <c r="A20" s="15"/>
      <c r="B20" s="18" t="s">
        <v>19</v>
      </c>
      <c r="C20" s="19">
        <v>414.56484709166864</v>
      </c>
      <c r="D20" s="19">
        <v>404.97430697084206</v>
      </c>
      <c r="E20" s="19">
        <v>9.5905401208265744</v>
      </c>
      <c r="F20" s="20">
        <v>2.3681848343818732E-2</v>
      </c>
      <c r="G20" s="22"/>
      <c r="H20" s="19">
        <v>355.55472700755246</v>
      </c>
      <c r="I20" s="19">
        <v>49.419579963289607</v>
      </c>
      <c r="J20" s="20">
        <v>0.13899289254067454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19">
        <v>82.086589108475806</v>
      </c>
      <c r="GJ20" s="19">
        <v>81.197453957708703</v>
      </c>
      <c r="GK20" s="19">
        <v>74.744964447912963</v>
      </c>
      <c r="GL20" s="19">
        <v>85.562083011900398</v>
      </c>
      <c r="GM20" s="19">
        <v>81.234392330824193</v>
      </c>
      <c r="GN20" s="19">
        <v>91.825953343322411</v>
      </c>
      <c r="GO20" s="37"/>
      <c r="GP20" s="19">
        <v>525.97759511276706</v>
      </c>
      <c r="GQ20" s="19">
        <v>628.23394589062582</v>
      </c>
      <c r="GR20" s="19">
        <v>808.03383798678169</v>
      </c>
      <c r="GS20" s="19">
        <v>847.07498647311093</v>
      </c>
      <c r="GT20" s="19">
        <v>786.96653205523603</v>
      </c>
      <c r="GU20" s="19">
        <v>798.99144110287818</v>
      </c>
      <c r="GV20" s="19">
        <v>609.96002778135141</v>
      </c>
      <c r="GW20" s="19">
        <v>540.04851081998686</v>
      </c>
      <c r="GX20" s="19">
        <v>586.28578109083946</v>
      </c>
      <c r="GY20" s="19">
        <v>651.27901942806193</v>
      </c>
      <c r="GZ20" s="19">
        <v>673.20462516396265</v>
      </c>
      <c r="HA20" s="19">
        <v>614.26594666460335</v>
      </c>
      <c r="HB20" s="19">
        <v>742.90998124497673</v>
      </c>
      <c r="HC20" s="19">
        <v>1003.3354321012956</v>
      </c>
      <c r="HD20" s="19">
        <v>1103.7004110757703</v>
      </c>
      <c r="HE20" s="19">
        <f t="shared" si="2"/>
        <v>414.56484709166864</v>
      </c>
      <c r="HF20" s="260"/>
      <c r="HG20" s="260"/>
      <c r="HH20" s="260"/>
      <c r="HI20" s="260"/>
      <c r="HJ20" s="260"/>
      <c r="HK20" s="260"/>
    </row>
    <row r="21" spans="1:219" ht="13.8">
      <c r="A21" s="15"/>
      <c r="B21" s="18" t="s">
        <v>20</v>
      </c>
      <c r="C21" s="19">
        <v>389.94284537458839</v>
      </c>
      <c r="D21" s="19">
        <v>374.49537841789646</v>
      </c>
      <c r="E21" s="19">
        <v>15.447466956691926</v>
      </c>
      <c r="F21" s="20">
        <v>4.1248751912377993E-2</v>
      </c>
      <c r="G21" s="22"/>
      <c r="H21" s="19">
        <v>358.31236640167219</v>
      </c>
      <c r="I21" s="19">
        <v>16.183012016224268</v>
      </c>
      <c r="J21" s="20">
        <v>4.5164536682730426E-2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19">
        <v>77.726323551533</v>
      </c>
      <c r="GJ21" s="19">
        <v>78.302624172797081</v>
      </c>
      <c r="GK21" s="19">
        <v>70.361142803020073</v>
      </c>
      <c r="GL21" s="19">
        <v>79.85932261702736</v>
      </c>
      <c r="GM21" s="19">
        <v>76.061796410326423</v>
      </c>
      <c r="GN21" s="19">
        <v>85.357959371417465</v>
      </c>
      <c r="GO21" s="37"/>
      <c r="GP21" s="19">
        <v>356.21998183736565</v>
      </c>
      <c r="GQ21" s="19">
        <v>438.57639660424644</v>
      </c>
      <c r="GR21" s="19">
        <v>506.54281252745943</v>
      </c>
      <c r="GS21" s="19">
        <v>481.24057922375198</v>
      </c>
      <c r="GT21" s="19">
        <v>511.01804610185457</v>
      </c>
      <c r="GU21" s="19">
        <v>549.7662027625064</v>
      </c>
      <c r="GV21" s="19">
        <v>463.65601881975618</v>
      </c>
      <c r="GW21" s="19">
        <v>419.54986804486498</v>
      </c>
      <c r="GX21" s="19">
        <v>509.36927644047768</v>
      </c>
      <c r="GY21" s="19">
        <v>677.88471665711177</v>
      </c>
      <c r="GZ21" s="19">
        <v>689.56378135957698</v>
      </c>
      <c r="HA21" s="19">
        <v>560.31206473752127</v>
      </c>
      <c r="HB21" s="19">
        <v>707.6226960904537</v>
      </c>
      <c r="HC21" s="19">
        <v>987.47557490718373</v>
      </c>
      <c r="HD21" s="19">
        <v>1012.2260387631057</v>
      </c>
      <c r="HE21" s="19">
        <f t="shared" si="2"/>
        <v>389.94284537458839</v>
      </c>
      <c r="HF21" s="260"/>
      <c r="HG21" s="260"/>
      <c r="HH21" s="260"/>
      <c r="HI21" s="260"/>
      <c r="HJ21" s="260"/>
      <c r="HK21" s="260"/>
    </row>
    <row r="22" spans="1:219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37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60"/>
      <c r="HG22" s="260"/>
      <c r="HH22" s="260"/>
      <c r="HI22" s="260"/>
      <c r="HJ22" s="260"/>
      <c r="HK22" s="260"/>
    </row>
    <row r="23" spans="1:219" ht="13.8">
      <c r="A23" s="33"/>
      <c r="B23" s="34" t="s">
        <v>23</v>
      </c>
      <c r="C23" s="25">
        <v>6058.4879440764198</v>
      </c>
      <c r="D23" s="25">
        <v>5165.577686490793</v>
      </c>
      <c r="E23" s="25">
        <v>892.91025758562682</v>
      </c>
      <c r="F23" s="26">
        <v>0.1728577734724227</v>
      </c>
      <c r="G23" s="27"/>
      <c r="H23" s="25">
        <v>5972.9392986215025</v>
      </c>
      <c r="I23" s="25">
        <v>-807.36161213070955</v>
      </c>
      <c r="J23" s="26">
        <v>-0.13516990074167351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25">
        <v>1295.9527774808403</v>
      </c>
      <c r="GJ23" s="25">
        <v>1119.8831833010202</v>
      </c>
      <c r="GK23" s="25">
        <v>1071.9395786504372</v>
      </c>
      <c r="GL23" s="25">
        <v>1132.864092497678</v>
      </c>
      <c r="GM23" s="25">
        <v>1304.7249388878217</v>
      </c>
      <c r="GN23" s="25">
        <v>1429.0761507394625</v>
      </c>
      <c r="GO23" s="37"/>
      <c r="GP23" s="25">
        <v>10225.76793856784</v>
      </c>
      <c r="GQ23" s="25">
        <v>10236.360127687789</v>
      </c>
      <c r="GR23" s="25">
        <v>9885.4654741125287</v>
      </c>
      <c r="GS23" s="25">
        <v>10190.302829846314</v>
      </c>
      <c r="GT23" s="25">
        <v>10940.576132615335</v>
      </c>
      <c r="GU23" s="25">
        <v>10055.774634001968</v>
      </c>
      <c r="GV23" s="25">
        <v>9419.7001674219446</v>
      </c>
      <c r="GW23" s="25">
        <v>8962.2019575501163</v>
      </c>
      <c r="GX23" s="25">
        <v>7462.5729950376444</v>
      </c>
      <c r="GY23" s="25">
        <v>7982.3813135656892</v>
      </c>
      <c r="GZ23" s="25">
        <v>9226.8143193458127</v>
      </c>
      <c r="HA23" s="25">
        <v>13157.543446698102</v>
      </c>
      <c r="HB23" s="25">
        <v>15388.7957167526</v>
      </c>
      <c r="HC23" s="25">
        <v>15389.225738045741</v>
      </c>
      <c r="HD23" s="25">
        <v>14039.424199141162</v>
      </c>
      <c r="HE23" s="25">
        <f>+C23</f>
        <v>6058.4879440764198</v>
      </c>
      <c r="HF23" s="260"/>
      <c r="HG23" s="260"/>
      <c r="HH23" s="260"/>
      <c r="HI23" s="260"/>
      <c r="HJ23" s="260"/>
      <c r="HK23" s="260"/>
    </row>
    <row r="24" spans="1:219" ht="13.8">
      <c r="A24" s="33"/>
      <c r="B24" s="18" t="s">
        <v>18</v>
      </c>
      <c r="C24" s="19">
        <v>1998.1790156275247</v>
      </c>
      <c r="D24" s="19">
        <v>1969.1538104520364</v>
      </c>
      <c r="E24" s="19">
        <v>29.025205175488281</v>
      </c>
      <c r="F24" s="20">
        <v>1.4739938049240193E-2</v>
      </c>
      <c r="G24" s="22"/>
      <c r="H24" s="19">
        <v>2267.8333931433499</v>
      </c>
      <c r="I24" s="19">
        <v>-298.6795826913135</v>
      </c>
      <c r="J24" s="20">
        <v>-0.13170261254391624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19">
        <v>440.08166868999893</v>
      </c>
      <c r="GJ24" s="19">
        <v>370.91521989000006</v>
      </c>
      <c r="GK24" s="19">
        <v>344.66723861887198</v>
      </c>
      <c r="GL24" s="19">
        <v>383.84741861865257</v>
      </c>
      <c r="GM24" s="19">
        <v>431.86052616000001</v>
      </c>
      <c r="GN24" s="19">
        <v>466.88861233999995</v>
      </c>
      <c r="GO24" s="37"/>
      <c r="GP24" s="19">
        <v>3203.0999089999996</v>
      </c>
      <c r="GQ24" s="19">
        <v>3291.7990120802929</v>
      </c>
      <c r="GR24" s="19">
        <v>3186.1597411203779</v>
      </c>
      <c r="GS24" s="19">
        <v>3271.6096217655131</v>
      </c>
      <c r="GT24" s="19">
        <v>3185.0219025748356</v>
      </c>
      <c r="GU24" s="19">
        <v>2767.1746887172581</v>
      </c>
      <c r="GV24" s="19">
        <v>2383.9739980018489</v>
      </c>
      <c r="GW24" s="19">
        <v>2079.6845155497463</v>
      </c>
      <c r="GX24" s="19">
        <v>2411.84570492488</v>
      </c>
      <c r="GY24" s="19">
        <v>2842.3411212374299</v>
      </c>
      <c r="GZ24" s="19">
        <v>3386.0864685901333</v>
      </c>
      <c r="HA24" s="19">
        <v>4309.1026449918072</v>
      </c>
      <c r="HB24" s="19">
        <v>4945.0540769017198</v>
      </c>
      <c r="HC24" s="19">
        <v>5818.3191478436047</v>
      </c>
      <c r="HD24" s="19">
        <v>5118.9874946268319</v>
      </c>
      <c r="HE24" s="19">
        <f t="shared" ref="HE24:HE26" si="3">+C24</f>
        <v>1998.1790156275247</v>
      </c>
      <c r="HF24" s="260"/>
      <c r="HG24" s="260"/>
      <c r="HH24" s="260"/>
      <c r="HI24" s="260"/>
      <c r="HJ24" s="260"/>
      <c r="HK24" s="260"/>
    </row>
    <row r="25" spans="1:219" ht="13.8">
      <c r="A25" s="33"/>
      <c r="B25" s="18" t="s">
        <v>19</v>
      </c>
      <c r="C25" s="19">
        <v>1746.4022174655483</v>
      </c>
      <c r="D25" s="19">
        <v>1650.3422545967271</v>
      </c>
      <c r="E25" s="19">
        <v>96.059962868821231</v>
      </c>
      <c r="F25" s="20">
        <v>5.8206085799029708E-2</v>
      </c>
      <c r="G25" s="22"/>
      <c r="H25" s="19">
        <v>2097.1400806094598</v>
      </c>
      <c r="I25" s="19">
        <v>-446.79782601273268</v>
      </c>
      <c r="J25" s="20">
        <v>-0.21305101654577441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19">
        <v>375.21026371971902</v>
      </c>
      <c r="GJ25" s="19">
        <v>316.0935783006484</v>
      </c>
      <c r="GK25" s="19">
        <v>303.39695136016297</v>
      </c>
      <c r="GL25" s="19">
        <v>334.83367193609899</v>
      </c>
      <c r="GM25" s="19">
        <v>372.38139781061295</v>
      </c>
      <c r="GN25" s="19">
        <v>419.69661805802502</v>
      </c>
      <c r="GO25" s="37"/>
      <c r="GP25" s="19">
        <v>3901.926024538001</v>
      </c>
      <c r="GQ25" s="19">
        <v>4040.9540211848398</v>
      </c>
      <c r="GR25" s="19">
        <v>3744.7731151844246</v>
      </c>
      <c r="GS25" s="19">
        <v>3537.654304097342</v>
      </c>
      <c r="GT25" s="19">
        <v>4075.4352037333142</v>
      </c>
      <c r="GU25" s="19">
        <v>3625.30524810818</v>
      </c>
      <c r="GV25" s="19">
        <v>3286.1237194170994</v>
      </c>
      <c r="GW25" s="19">
        <v>3569.9443053987511</v>
      </c>
      <c r="GX25" s="19">
        <v>2770.6538502927415</v>
      </c>
      <c r="GY25" s="19">
        <v>3440.1676325529011</v>
      </c>
      <c r="GZ25" s="19">
        <v>4026.2843794290966</v>
      </c>
      <c r="HA25" s="19">
        <v>4930.3153381982929</v>
      </c>
      <c r="HB25" s="19">
        <v>5631.8089652196968</v>
      </c>
      <c r="HC25" s="19">
        <v>5363.7992986986383</v>
      </c>
      <c r="HD25" s="19">
        <v>4225.8394319988001</v>
      </c>
      <c r="HE25" s="19">
        <f t="shared" si="3"/>
        <v>1746.4022174655483</v>
      </c>
      <c r="HF25" s="260"/>
      <c r="HG25" s="260"/>
      <c r="HH25" s="260"/>
      <c r="HI25" s="260"/>
      <c r="HJ25" s="260"/>
      <c r="HK25" s="260"/>
    </row>
    <row r="26" spans="1:219" ht="13.8">
      <c r="A26" s="33"/>
      <c r="B26" s="18" t="s">
        <v>20</v>
      </c>
      <c r="C26" s="19">
        <v>2313.9067109833463</v>
      </c>
      <c r="D26" s="19">
        <v>1546.081621442029</v>
      </c>
      <c r="E26" s="19">
        <v>767.82508954131731</v>
      </c>
      <c r="F26" s="20">
        <v>0.49662649040816326</v>
      </c>
      <c r="G26" s="22"/>
      <c r="H26" s="19">
        <v>1607.9658248686924</v>
      </c>
      <c r="I26" s="19">
        <v>-61.884203426663362</v>
      </c>
      <c r="J26" s="20">
        <v>-3.8486019086703453E-2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19">
        <v>480.66084507112248</v>
      </c>
      <c r="GJ26" s="19">
        <v>432.87438511037163</v>
      </c>
      <c r="GK26" s="19">
        <v>423.87538867140222</v>
      </c>
      <c r="GL26" s="19">
        <v>414.18300194292635</v>
      </c>
      <c r="GM26" s="19">
        <v>500.48301491720866</v>
      </c>
      <c r="GN26" s="19">
        <v>542.49092034143746</v>
      </c>
      <c r="GO26" s="37"/>
      <c r="GP26" s="19">
        <v>3120.7420050298401</v>
      </c>
      <c r="GQ26" s="19">
        <v>2903.6070944226567</v>
      </c>
      <c r="GR26" s="19">
        <v>2954.5326178077266</v>
      </c>
      <c r="GS26" s="19">
        <v>3381.0389039834586</v>
      </c>
      <c r="GT26" s="19">
        <v>3680.1190263071853</v>
      </c>
      <c r="GU26" s="19">
        <v>3663.29469717653</v>
      </c>
      <c r="GV26" s="19">
        <v>3749.6024500029962</v>
      </c>
      <c r="GW26" s="19">
        <v>3312.5731366016194</v>
      </c>
      <c r="GX26" s="19">
        <v>2280.0734398200234</v>
      </c>
      <c r="GY26" s="19">
        <v>1699.8725597753578</v>
      </c>
      <c r="GZ26" s="19">
        <v>1814.4434713265828</v>
      </c>
      <c r="HA26" s="19">
        <v>3918.1254635080031</v>
      </c>
      <c r="HB26" s="19">
        <v>4811.9326746311835</v>
      </c>
      <c r="HC26" s="19">
        <v>4207.1072915034993</v>
      </c>
      <c r="HD26" s="19">
        <v>4694.5972725155298</v>
      </c>
      <c r="HE26" s="19">
        <f t="shared" si="3"/>
        <v>2313.9067109833463</v>
      </c>
      <c r="HF26" s="260"/>
      <c r="HG26" s="260"/>
      <c r="HH26" s="260"/>
      <c r="HI26" s="260"/>
      <c r="HJ26" s="260"/>
      <c r="HK26" s="260"/>
    </row>
    <row r="27" spans="1:219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37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60"/>
      <c r="HG27" s="260"/>
      <c r="HH27" s="260"/>
      <c r="HI27" s="260"/>
      <c r="HJ27" s="260"/>
      <c r="HK27" s="260"/>
    </row>
    <row r="28" spans="1:219" ht="13.8">
      <c r="A28" s="33"/>
      <c r="B28" s="34" t="s">
        <v>24</v>
      </c>
      <c r="C28" s="31">
        <v>13.575063668598455</v>
      </c>
      <c r="D28" s="31">
        <v>14.680630384473769</v>
      </c>
      <c r="E28" s="31">
        <v>-1.1055667158753142</v>
      </c>
      <c r="F28" s="26">
        <v>-7.530785033894466E-2</v>
      </c>
      <c r="G28" s="27"/>
      <c r="H28" s="31">
        <v>13.778698557638375</v>
      </c>
      <c r="I28" s="31">
        <v>0.90193182683539419</v>
      </c>
      <c r="J28" s="26">
        <v>6.545841924492922E-2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1">
        <v>14.244484370627248</v>
      </c>
      <c r="GJ28" s="31">
        <v>14.629497507467896</v>
      </c>
      <c r="GK28" s="31">
        <v>13.840398288958342</v>
      </c>
      <c r="GL28" s="31">
        <v>13.64862119510644</v>
      </c>
      <c r="GM28" s="31">
        <v>13.126938911335726</v>
      </c>
      <c r="GN28" s="31">
        <v>12.900560396897584</v>
      </c>
      <c r="GO28" s="37"/>
      <c r="GP28" s="31">
        <v>12.816450679601788</v>
      </c>
      <c r="GQ28" s="31">
        <v>13.700596600823165</v>
      </c>
      <c r="GR28" s="31">
        <v>16.907737071810509</v>
      </c>
      <c r="GS28" s="31">
        <v>16.73524799104797</v>
      </c>
      <c r="GT28" s="31">
        <v>15.935542537094285</v>
      </c>
      <c r="GU28" s="31">
        <v>15.90997638131951</v>
      </c>
      <c r="GV28" s="31">
        <v>11.605560160522893</v>
      </c>
      <c r="GW28" s="31">
        <v>9.9945322174102991</v>
      </c>
      <c r="GX28" s="31">
        <v>10.577582974151754</v>
      </c>
      <c r="GY28" s="31">
        <v>11.106642690420813</v>
      </c>
      <c r="GZ28" s="31">
        <v>10.599124847354355</v>
      </c>
      <c r="HA28" s="31">
        <v>9.5732726426087265</v>
      </c>
      <c r="HB28" s="31">
        <v>10.847740208067254</v>
      </c>
      <c r="HC28" s="31">
        <v>15.443975105400751</v>
      </c>
      <c r="HD28" s="31">
        <v>14.420542621306778</v>
      </c>
      <c r="HE28" s="31">
        <f>+C28</f>
        <v>13.575063668598455</v>
      </c>
      <c r="HF28" s="260"/>
      <c r="HG28" s="260"/>
      <c r="HH28" s="260"/>
      <c r="HI28" s="260"/>
      <c r="HJ28" s="260"/>
      <c r="HK28" s="260"/>
    </row>
    <row r="29" spans="1:219" ht="13.8">
      <c r="A29" s="33"/>
      <c r="B29" s="18" t="s">
        <v>18</v>
      </c>
      <c r="C29" s="22">
        <v>13.734462419916765</v>
      </c>
      <c r="D29" s="22">
        <v>14.45246075180123</v>
      </c>
      <c r="E29" s="22">
        <v>-0.71799833188446449</v>
      </c>
      <c r="F29" s="20">
        <v>-4.9680005655436871E-2</v>
      </c>
      <c r="G29" s="22"/>
      <c r="H29" s="22">
        <v>13.489030684920921</v>
      </c>
      <c r="I29" s="22">
        <v>0.96343006688030819</v>
      </c>
      <c r="J29" s="20">
        <v>7.1423224498799953E-2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22">
        <v>14.226753072871265</v>
      </c>
      <c r="GJ29" s="22">
        <v>14.863039941690959</v>
      </c>
      <c r="GK29" s="22">
        <v>13.965779620701246</v>
      </c>
      <c r="GL29" s="22">
        <v>13.760738300974495</v>
      </c>
      <c r="GM29" s="22">
        <v>13.337398207851219</v>
      </c>
      <c r="GN29" s="22">
        <v>13.012783627246073</v>
      </c>
      <c r="GO29" s="37"/>
      <c r="GP29" s="22">
        <v>13.374010791960817</v>
      </c>
      <c r="GQ29" s="22">
        <v>14.72357236020542</v>
      </c>
      <c r="GR29" s="22">
        <v>19.262222017041015</v>
      </c>
      <c r="GS29" s="22">
        <v>19.599548248796602</v>
      </c>
      <c r="GT29" s="22">
        <v>17.789224559494919</v>
      </c>
      <c r="GU29" s="22">
        <v>17.601568550114287</v>
      </c>
      <c r="GV29" s="22">
        <v>12.993527007958663</v>
      </c>
      <c r="GW29" s="22">
        <v>10.999568638993805</v>
      </c>
      <c r="GX29" s="22">
        <v>11.013411547260432</v>
      </c>
      <c r="GY29" s="22">
        <v>11.668935451824332</v>
      </c>
      <c r="GZ29" s="22">
        <v>11.076389890945345</v>
      </c>
      <c r="HA29" s="22">
        <v>9.8650334508453827</v>
      </c>
      <c r="HB29" s="22">
        <v>10.880918399301628</v>
      </c>
      <c r="HC29" s="22">
        <v>15.138251735613037</v>
      </c>
      <c r="HD29" s="22">
        <v>14.219977008633251</v>
      </c>
      <c r="HE29" s="22">
        <f t="shared" ref="HE29:HE31" si="4">+C29</f>
        <v>13.734462419916765</v>
      </c>
      <c r="HF29" s="260"/>
      <c r="HG29" s="260"/>
      <c r="HH29" s="260"/>
      <c r="HI29" s="260"/>
      <c r="HJ29" s="260"/>
      <c r="HK29" s="260"/>
    </row>
    <row r="30" spans="1:219" ht="13.8">
      <c r="A30" s="33"/>
      <c r="B30" s="18" t="s">
        <v>19</v>
      </c>
      <c r="C30" s="22">
        <v>14.329581366029856</v>
      </c>
      <c r="D30" s="22">
        <v>15.069849427314711</v>
      </c>
      <c r="E30" s="22">
        <v>-0.74026806128485489</v>
      </c>
      <c r="F30" s="20">
        <v>-4.9122459043491773E-2</v>
      </c>
      <c r="G30" s="22"/>
      <c r="H30" s="22">
        <v>13.917365859645979</v>
      </c>
      <c r="I30" s="22">
        <v>1.1524835676687317</v>
      </c>
      <c r="J30" s="20">
        <v>8.2809030048596272E-2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22">
        <v>14.977577658840868</v>
      </c>
      <c r="GJ30" s="22">
        <v>15.567943931513387</v>
      </c>
      <c r="GK30" s="22">
        <v>14.689219101691808</v>
      </c>
      <c r="GL30" s="22">
        <v>14.267947948320156</v>
      </c>
      <c r="GM30" s="22">
        <v>13.910611542428439</v>
      </c>
      <c r="GN30" s="22">
        <v>13.557838347153512</v>
      </c>
      <c r="GO30" s="37"/>
      <c r="GP30" s="22">
        <v>13.479947897655089</v>
      </c>
      <c r="GQ30" s="22">
        <v>14.913995341559133</v>
      </c>
      <c r="GR30" s="22">
        <v>18.569886517095412</v>
      </c>
      <c r="GS30" s="22">
        <v>19.044913469429702</v>
      </c>
      <c r="GT30" s="22">
        <v>17.560425312320106</v>
      </c>
      <c r="GU30" s="22">
        <v>17.704673357502941</v>
      </c>
      <c r="GV30" s="22">
        <v>12.541863360348938</v>
      </c>
      <c r="GW30" s="22">
        <v>10.469340667815493</v>
      </c>
      <c r="GX30" s="22">
        <v>11.011647568945437</v>
      </c>
      <c r="GY30" s="22">
        <v>11.374979056393705</v>
      </c>
      <c r="GZ30" s="22">
        <v>10.780832206808862</v>
      </c>
      <c r="HA30" s="22">
        <v>9.8537521059587831</v>
      </c>
      <c r="HB30" s="22">
        <v>11.094015633668851</v>
      </c>
      <c r="HC30" s="22">
        <v>15.574374346592382</v>
      </c>
      <c r="HD30" s="22">
        <v>15.125036960914418</v>
      </c>
      <c r="HE30" s="22">
        <f t="shared" si="4"/>
        <v>14.329581366029856</v>
      </c>
      <c r="HF30" s="260"/>
      <c r="HG30" s="260"/>
      <c r="HH30" s="260"/>
      <c r="HI30" s="260"/>
      <c r="HJ30" s="260"/>
      <c r="HK30" s="260"/>
    </row>
    <row r="31" spans="1:219" ht="13.8">
      <c r="A31" s="33"/>
      <c r="B31" s="18" t="s">
        <v>20</v>
      </c>
      <c r="C31" s="22">
        <v>12.867948462896269</v>
      </c>
      <c r="D31" s="22">
        <v>14.555770526876156</v>
      </c>
      <c r="E31" s="22">
        <v>-1.6878220639798869</v>
      </c>
      <c r="F31" s="20">
        <v>-0.11595552848703186</v>
      </c>
      <c r="G31" s="22"/>
      <c r="H31" s="22">
        <v>14.006386057022398</v>
      </c>
      <c r="I31" s="22">
        <v>0.54938446985375755</v>
      </c>
      <c r="J31" s="20">
        <v>3.9223856005190717E-2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22">
        <v>13.688456332067641</v>
      </c>
      <c r="GJ31" s="22">
        <v>13.744110557473707</v>
      </c>
      <c r="GK31" s="22">
        <v>13.130886738492459</v>
      </c>
      <c r="GL31" s="22">
        <v>13.044039859313802</v>
      </c>
      <c r="GM31" s="22">
        <v>12.362249279692625</v>
      </c>
      <c r="GN31" s="22">
        <v>12.295475465836168</v>
      </c>
      <c r="GO31" s="37"/>
      <c r="GP31" s="22">
        <v>11.414592467535922</v>
      </c>
      <c r="GQ31" s="22">
        <v>10.852167441560914</v>
      </c>
      <c r="GR31" s="22">
        <v>12.261947204080469</v>
      </c>
      <c r="GS31" s="22">
        <v>11.546999407800124</v>
      </c>
      <c r="GT31" s="22">
        <v>12.531815044502901</v>
      </c>
      <c r="GU31" s="22">
        <v>12.856098294944024</v>
      </c>
      <c r="GV31" s="22">
        <v>9.9025302758787568</v>
      </c>
      <c r="GW31" s="22">
        <v>8.8518560405778004</v>
      </c>
      <c r="GX31" s="22">
        <v>9.5891086673090413</v>
      </c>
      <c r="GY31" s="22">
        <v>9.6233844871697638</v>
      </c>
      <c r="GZ31" s="22">
        <v>9.3052481043566448</v>
      </c>
      <c r="HA31" s="22">
        <v>8.8994607661717176</v>
      </c>
      <c r="HB31" s="22">
        <v>10.525407331753062</v>
      </c>
      <c r="HC31" s="22">
        <v>15.700531618733422</v>
      </c>
      <c r="HD31" s="22">
        <v>14.005089072559485</v>
      </c>
      <c r="HE31" s="22">
        <f t="shared" si="4"/>
        <v>12.867948462896269</v>
      </c>
      <c r="HF31" s="260"/>
      <c r="HG31" s="260"/>
      <c r="HH31" s="260"/>
      <c r="HI31" s="260"/>
      <c r="HJ31" s="260"/>
      <c r="HK31" s="260"/>
    </row>
    <row r="32" spans="1:219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37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60"/>
      <c r="HG32" s="260"/>
      <c r="HH32" s="260"/>
      <c r="HI32" s="260"/>
      <c r="HJ32" s="260"/>
      <c r="HK32" s="260"/>
    </row>
    <row r="33" spans="1:219" ht="13.8">
      <c r="A33" s="33"/>
      <c r="B33" s="34" t="s">
        <v>25</v>
      </c>
      <c r="C33" s="25">
        <v>822.44359576273564</v>
      </c>
      <c r="D33" s="25">
        <v>758.3393673765645</v>
      </c>
      <c r="E33" s="25">
        <v>64.104228386171144</v>
      </c>
      <c r="F33" s="26">
        <v>8.4532375798893805E-2</v>
      </c>
      <c r="G33" s="27"/>
      <c r="H33" s="25">
        <v>822.99330098777671</v>
      </c>
      <c r="I33" s="25">
        <v>-64.65393361121221</v>
      </c>
      <c r="J33" s="26">
        <v>-7.8559489528788357E-2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25">
        <v>184.60179083896801</v>
      </c>
      <c r="GJ33" s="25">
        <v>163.83328238757485</v>
      </c>
      <c r="GK33" s="25">
        <v>148.36070710220235</v>
      </c>
      <c r="GL33" s="25">
        <v>154.62032864038829</v>
      </c>
      <c r="GM33" s="25">
        <v>171.27044568876673</v>
      </c>
      <c r="GN33" s="25">
        <v>184.35883194380352</v>
      </c>
      <c r="GO33" s="37"/>
      <c r="GP33" s="25">
        <v>1310.5805044570798</v>
      </c>
      <c r="GQ33" s="25">
        <v>1402.442407702011</v>
      </c>
      <c r="GR33" s="25">
        <v>1671.4085106875525</v>
      </c>
      <c r="GS33" s="25">
        <v>1705.3724496135596</v>
      </c>
      <c r="GT33" s="25">
        <v>1743.4401634161018</v>
      </c>
      <c r="GU33" s="25">
        <v>1599.8713692284314</v>
      </c>
      <c r="GV33" s="25">
        <v>1093.2089698710295</v>
      </c>
      <c r="GW33" s="25">
        <v>895.73016203672285</v>
      </c>
      <c r="GX33" s="25">
        <v>789.35985055674848</v>
      </c>
      <c r="GY33" s="25">
        <v>886.57457068466056</v>
      </c>
      <c r="GZ33" s="25">
        <v>977.96156914103176</v>
      </c>
      <c r="HA33" s="25">
        <v>1259.6075072221067</v>
      </c>
      <c r="HB33" s="25">
        <v>1669.3365805035032</v>
      </c>
      <c r="HC33" s="25">
        <v>2376.7081918977092</v>
      </c>
      <c r="HD33" s="25">
        <v>2024.561150423209</v>
      </c>
      <c r="HE33" s="25">
        <f>+C33</f>
        <v>822.44359576273564</v>
      </c>
      <c r="HF33" s="260"/>
      <c r="HG33" s="260"/>
      <c r="HH33" s="260"/>
      <c r="HI33" s="260"/>
      <c r="HJ33" s="260"/>
      <c r="HK33" s="260"/>
    </row>
    <row r="34" spans="1:219" ht="13.8">
      <c r="A34" s="33"/>
      <c r="B34" s="18" t="s">
        <v>18</v>
      </c>
      <c r="C34" s="19">
        <v>274.43914598402512</v>
      </c>
      <c r="D34" s="19">
        <v>284.59118159817893</v>
      </c>
      <c r="E34" s="19">
        <v>-10.152035614153817</v>
      </c>
      <c r="F34" s="20">
        <v>-3.5672347811843717E-2</v>
      </c>
      <c r="G34" s="22"/>
      <c r="H34" s="19">
        <v>305.9087422839898</v>
      </c>
      <c r="I34" s="19">
        <v>-21.317560685810861</v>
      </c>
      <c r="J34" s="20">
        <v>-6.9686013307918945E-2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19">
        <v>62.609332323497568</v>
      </c>
      <c r="GJ34" s="19">
        <v>55.129277282061551</v>
      </c>
      <c r="GK34" s="19">
        <v>48.135466970268162</v>
      </c>
      <c r="GL34" s="19">
        <v>52.820238751158826</v>
      </c>
      <c r="GM34" s="19">
        <v>57.598958076480685</v>
      </c>
      <c r="GN34" s="19">
        <v>60.755204904055894</v>
      </c>
      <c r="GO34" s="37"/>
      <c r="GP34" s="19">
        <v>428.38292750694706</v>
      </c>
      <c r="GQ34" s="19">
        <v>484.6704094961691</v>
      </c>
      <c r="GR34" s="19">
        <v>613.72516315218638</v>
      </c>
      <c r="GS34" s="19">
        <v>641.22070633020371</v>
      </c>
      <c r="GT34" s="19">
        <v>566.59069851813501</v>
      </c>
      <c r="GU34" s="19">
        <v>487.06614973597988</v>
      </c>
      <c r="GV34" s="19">
        <v>309.76230529308219</v>
      </c>
      <c r="GW34" s="19">
        <v>228.75632576242012</v>
      </c>
      <c r="GX34" s="19">
        <v>265.62649336830151</v>
      </c>
      <c r="GY34" s="19">
        <v>331.67095075785568</v>
      </c>
      <c r="GZ34" s="19">
        <v>375.05613930558576</v>
      </c>
      <c r="HA34" s="19">
        <v>425.09441735970495</v>
      </c>
      <c r="HB34" s="19">
        <v>538.06729890901443</v>
      </c>
      <c r="HC34" s="19">
        <v>880.79179938194011</v>
      </c>
      <c r="HD34" s="19">
        <v>727.91884481074669</v>
      </c>
      <c r="HE34" s="19">
        <f t="shared" ref="HE34:HE36" si="5">+C34</f>
        <v>274.43914598402512</v>
      </c>
      <c r="HF34" s="260"/>
      <c r="HG34" s="260"/>
      <c r="HH34" s="260"/>
      <c r="HI34" s="260"/>
      <c r="HJ34" s="260"/>
      <c r="HK34" s="260"/>
    </row>
    <row r="35" spans="1:219" ht="13.8">
      <c r="A35" s="33"/>
      <c r="B35" s="18" t="s">
        <v>19</v>
      </c>
      <c r="C35" s="19">
        <v>250.25212672987544</v>
      </c>
      <c r="D35" s="19">
        <v>248.70409280307757</v>
      </c>
      <c r="E35" s="19">
        <v>1.5480339267978707</v>
      </c>
      <c r="F35" s="20">
        <v>6.2244006897932101E-3</v>
      </c>
      <c r="G35" s="22"/>
      <c r="H35" s="19">
        <v>291.86665760769313</v>
      </c>
      <c r="I35" s="19">
        <v>-43.162564804615556</v>
      </c>
      <c r="J35" s="20">
        <v>-0.14788453452820113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19">
        <v>56.197408632562535</v>
      </c>
      <c r="GJ35" s="19">
        <v>49.209271040959308</v>
      </c>
      <c r="GK35" s="19">
        <v>44.566642933147662</v>
      </c>
      <c r="GL35" s="19">
        <v>47.773894025291682</v>
      </c>
      <c r="GM35" s="19">
        <v>51.800529705699482</v>
      </c>
      <c r="GN35" s="19">
        <v>56.901789024777329</v>
      </c>
      <c r="GO35" s="37"/>
      <c r="GP35" s="19">
        <v>525.97759511276706</v>
      </c>
      <c r="GQ35" s="19">
        <v>602.66769447405352</v>
      </c>
      <c r="GR35" s="19">
        <v>695.4001178124463</v>
      </c>
      <c r="GS35" s="19">
        <v>673.74320106289429</v>
      </c>
      <c r="GT35" s="19">
        <v>715.66375510358932</v>
      </c>
      <c r="GU35" s="19">
        <v>641.84845238996479</v>
      </c>
      <c r="GV35" s="19">
        <v>412.14114674130894</v>
      </c>
      <c r="GW35" s="19">
        <v>373.74963098347473</v>
      </c>
      <c r="GX35" s="19">
        <v>305.09463734965379</v>
      </c>
      <c r="GY35" s="19">
        <v>391.31834770772764</v>
      </c>
      <c r="GZ35" s="19">
        <v>434.06696311520636</v>
      </c>
      <c r="HA35" s="19">
        <v>485.82105146812324</v>
      </c>
      <c r="HB35" s="19">
        <v>624.79376705983714</v>
      </c>
      <c r="HC35" s="19">
        <v>835.37818197922286</v>
      </c>
      <c r="HD35" s="19">
        <v>639.15977599871439</v>
      </c>
      <c r="HE35" s="19">
        <f t="shared" si="5"/>
        <v>250.25212672987544</v>
      </c>
      <c r="HF35" s="260"/>
      <c r="HG35" s="260"/>
      <c r="HH35" s="260"/>
      <c r="HI35" s="260"/>
      <c r="HJ35" s="260"/>
      <c r="HK35" s="260"/>
    </row>
    <row r="36" spans="1:219" ht="13.8">
      <c r="A36" s="33"/>
      <c r="B36" s="18" t="s">
        <v>20</v>
      </c>
      <c r="C36" s="19">
        <v>297.75232304883514</v>
      </c>
      <c r="D36" s="19">
        <v>225.04409297530782</v>
      </c>
      <c r="E36" s="19">
        <v>72.708230073527318</v>
      </c>
      <c r="F36" s="20">
        <v>0.32308437476519314</v>
      </c>
      <c r="G36" s="22"/>
      <c r="H36" s="19">
        <v>225.21790109609375</v>
      </c>
      <c r="I36" s="19">
        <v>-0.17380812078593522</v>
      </c>
      <c r="J36" s="20">
        <v>-7.7173315238284043E-4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19">
        <v>65.795049882907904</v>
      </c>
      <c r="GJ36" s="19">
        <v>59.494734064553981</v>
      </c>
      <c r="GK36" s="19">
        <v>55.658597198786524</v>
      </c>
      <c r="GL36" s="19">
        <v>54.02619586393778</v>
      </c>
      <c r="GM36" s="19">
        <v>61.870957906586561</v>
      </c>
      <c r="GN36" s="19">
        <v>66.701838014970278</v>
      </c>
      <c r="GO36" s="37"/>
      <c r="GP36" s="19">
        <v>356.21998183736565</v>
      </c>
      <c r="GQ36" s="19">
        <v>315.10430373178838</v>
      </c>
      <c r="GR36" s="19">
        <v>362.28322972292</v>
      </c>
      <c r="GS36" s="19">
        <v>390.40854222046175</v>
      </c>
      <c r="GT36" s="19">
        <v>461.18570979437749</v>
      </c>
      <c r="GU36" s="19">
        <v>470.95676710248671</v>
      </c>
      <c r="GV36" s="19">
        <v>371.30551783663833</v>
      </c>
      <c r="GW36" s="19">
        <v>293.22420529082797</v>
      </c>
      <c r="GX36" s="19">
        <v>218.63871983879326</v>
      </c>
      <c r="GY36" s="19">
        <v>163.58527221907735</v>
      </c>
      <c r="GZ36" s="19">
        <v>168.83846672023975</v>
      </c>
      <c r="HA36" s="19">
        <v>348.69203839427854</v>
      </c>
      <c r="HB36" s="19">
        <v>506.47551453465178</v>
      </c>
      <c r="HC36" s="19">
        <v>660.5382105365461</v>
      </c>
      <c r="HD36" s="19">
        <v>657.48252961374806</v>
      </c>
      <c r="HE36" s="19">
        <f t="shared" si="5"/>
        <v>297.75232304883514</v>
      </c>
      <c r="HF36" s="260"/>
      <c r="HG36" s="260"/>
      <c r="HH36" s="260"/>
      <c r="HI36" s="260"/>
      <c r="HJ36" s="260"/>
      <c r="HK36" s="260"/>
    </row>
    <row r="37" spans="1:219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37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60"/>
      <c r="HG37" s="260"/>
      <c r="HH37" s="260"/>
      <c r="HI37" s="260"/>
      <c r="HJ37" s="260"/>
      <c r="HK37" s="260"/>
    </row>
    <row r="38" spans="1:219" ht="13.8">
      <c r="A38" s="33"/>
      <c r="B38" s="34" t="s">
        <v>26</v>
      </c>
      <c r="C38" s="25">
        <v>1776.2298810391383</v>
      </c>
      <c r="D38" s="25">
        <v>1862.5482615972965</v>
      </c>
      <c r="E38" s="25">
        <v>-86.318380558158196</v>
      </c>
      <c r="F38" s="26">
        <v>-4.6344238341578706E-2</v>
      </c>
      <c r="G38" s="27"/>
      <c r="H38" s="25">
        <v>603.1169492991105</v>
      </c>
      <c r="I38" s="25">
        <v>1259.431312298186</v>
      </c>
      <c r="J38" s="26">
        <v>2.0882041430966023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25">
        <v>195.80767329090853</v>
      </c>
      <c r="GJ38" s="25">
        <v>399.89109519641949</v>
      </c>
      <c r="GK38" s="25">
        <v>307.37813743441279</v>
      </c>
      <c r="GL38" s="25">
        <v>465.1878757742561</v>
      </c>
      <c r="GM38" s="25">
        <v>283.56930939210451</v>
      </c>
      <c r="GN38" s="25">
        <v>320.20346324194549</v>
      </c>
      <c r="GO38" s="37"/>
      <c r="GP38" s="25">
        <v>0</v>
      </c>
      <c r="GQ38" s="25">
        <v>855.38368102177242</v>
      </c>
      <c r="GR38" s="25">
        <v>1237.2773595397045</v>
      </c>
      <c r="GS38" s="25">
        <v>1357.8336347314105</v>
      </c>
      <c r="GT38" s="25">
        <v>1009.4064931979793</v>
      </c>
      <c r="GU38" s="25">
        <v>2372.2180635464288</v>
      </c>
      <c r="GV38" s="25">
        <v>3657.9981611015278</v>
      </c>
      <c r="GW38" s="25">
        <v>4583.4303559322598</v>
      </c>
      <c r="GX38" s="25">
        <v>6285.9444588385086</v>
      </c>
      <c r="GY38" s="25">
        <v>6321.117242683682</v>
      </c>
      <c r="GZ38" s="25">
        <v>5923.3513218807757</v>
      </c>
      <c r="HA38" s="25">
        <v>2519.825989336372</v>
      </c>
      <c r="HB38" s="25">
        <v>1213.4859586294269</v>
      </c>
      <c r="HC38" s="25">
        <v>1567.3684686054617</v>
      </c>
      <c r="HD38" s="25">
        <v>4938.155926994963</v>
      </c>
      <c r="HE38" s="25">
        <f>+C38</f>
        <v>1776.2298810391383</v>
      </c>
      <c r="HF38" s="260"/>
      <c r="HG38" s="260"/>
      <c r="HH38" s="260"/>
      <c r="HI38" s="260"/>
      <c r="HJ38" s="260"/>
      <c r="HK38" s="260"/>
    </row>
    <row r="39" spans="1:219" ht="13.8">
      <c r="A39" s="33"/>
      <c r="B39" s="18" t="s">
        <v>18</v>
      </c>
      <c r="C39" s="19">
        <v>287.45804585061853</v>
      </c>
      <c r="D39" s="19">
        <v>110.46877396090498</v>
      </c>
      <c r="E39" s="19">
        <v>176.98927188971356</v>
      </c>
      <c r="F39" s="20">
        <v>1.6021656215026905</v>
      </c>
      <c r="G39" s="22"/>
      <c r="H39" s="19">
        <v>-284.88346924404129</v>
      </c>
      <c r="I39" s="19">
        <v>395.35224320494626</v>
      </c>
      <c r="J39" s="20">
        <v>-1.3877682838321288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19">
        <v>-1.1606201299999901</v>
      </c>
      <c r="GJ39" s="19">
        <v>72.207906329999986</v>
      </c>
      <c r="GK39" s="19">
        <v>57.897817560972001</v>
      </c>
      <c r="GL39" s="19">
        <v>87.089169191347423</v>
      </c>
      <c r="GM39" s="19">
        <v>30.645630808299099</v>
      </c>
      <c r="GN39" s="19">
        <v>39.617521959999998</v>
      </c>
      <c r="GO39" s="37"/>
      <c r="GP39" s="19">
        <v>0</v>
      </c>
      <c r="GQ39" s="19">
        <v>96.360227464147385</v>
      </c>
      <c r="GR39" s="19">
        <v>232.92950882068203</v>
      </c>
      <c r="GS39" s="19">
        <v>271.20781706369536</v>
      </c>
      <c r="GT39" s="19">
        <v>507.57386031816202</v>
      </c>
      <c r="GU39" s="19">
        <v>1022.0947243530427</v>
      </c>
      <c r="GV39" s="19">
        <v>1580.2804950683449</v>
      </c>
      <c r="GW39" s="19">
        <v>1990.267683562987</v>
      </c>
      <c r="GX39" s="19">
        <v>1662.3718155539664</v>
      </c>
      <c r="GY39" s="19">
        <v>1388.5620183513654</v>
      </c>
      <c r="GZ39" s="19">
        <v>1046.5432402598619</v>
      </c>
      <c r="HA39" s="19">
        <v>331.41389763865686</v>
      </c>
      <c r="HB39" s="19">
        <v>41.402579471820786</v>
      </c>
      <c r="HC39" s="19">
        <v>-685.26764086984474</v>
      </c>
      <c r="HD39" s="19">
        <v>512.5612945032367</v>
      </c>
      <c r="HE39" s="19">
        <f t="shared" ref="HE39:HE41" si="6">+C39</f>
        <v>287.45804585061853</v>
      </c>
      <c r="HF39" s="260"/>
      <c r="HG39" s="260"/>
      <c r="HH39" s="260"/>
      <c r="HI39" s="260"/>
      <c r="HJ39" s="260"/>
      <c r="HK39" s="260"/>
    </row>
    <row r="40" spans="1:219" ht="13.8">
      <c r="A40" s="33"/>
      <c r="B40" s="18" t="s">
        <v>19</v>
      </c>
      <c r="C40" s="19">
        <v>1047.986492092884</v>
      </c>
      <c r="D40" s="19">
        <v>902.37311197764996</v>
      </c>
      <c r="E40" s="19">
        <v>145.61338011523401</v>
      </c>
      <c r="F40" s="20">
        <v>0.16136715310156602</v>
      </c>
      <c r="G40" s="22"/>
      <c r="H40" s="19">
        <v>196.15988906647559</v>
      </c>
      <c r="I40" s="19">
        <v>706.2132229111744</v>
      </c>
      <c r="J40" s="20">
        <v>3.6001917939087411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19">
        <v>159.28600169540599</v>
      </c>
      <c r="GJ40" s="19">
        <v>222.47719076629502</v>
      </c>
      <c r="GK40" s="19">
        <v>191.78224380979501</v>
      </c>
      <c r="GL40" s="19">
        <v>232.12787377068</v>
      </c>
      <c r="GM40" s="19">
        <v>195.48318083369699</v>
      </c>
      <c r="GN40" s="19">
        <v>206.116002912417</v>
      </c>
      <c r="GO40" s="37"/>
      <c r="GP40" s="19">
        <v>0</v>
      </c>
      <c r="GQ40" s="19">
        <v>88.532981236236751</v>
      </c>
      <c r="GR40" s="19">
        <v>411.03938363659199</v>
      </c>
      <c r="GS40" s="19">
        <v>726.96687973315409</v>
      </c>
      <c r="GT40" s="19">
        <v>304.62401080157269</v>
      </c>
      <c r="GU40" s="19">
        <v>889.21997157089106</v>
      </c>
      <c r="GV40" s="19">
        <v>1405.0664142202734</v>
      </c>
      <c r="GW40" s="19">
        <v>1404.9161741739854</v>
      </c>
      <c r="GX40" s="19">
        <v>2235.8540810954955</v>
      </c>
      <c r="GY40" s="19">
        <v>1613.0578847599254</v>
      </c>
      <c r="GZ40" s="19">
        <v>1430.1022975888336</v>
      </c>
      <c r="HA40" s="19">
        <v>618.19954304599878</v>
      </c>
      <c r="HB40" s="19">
        <v>183.99583620162892</v>
      </c>
      <c r="HC40" s="19">
        <v>571.1310443346274</v>
      </c>
      <c r="HD40" s="19">
        <v>2583.2852848985167</v>
      </c>
      <c r="HE40" s="19">
        <f t="shared" si="6"/>
        <v>1047.986492092884</v>
      </c>
      <c r="HF40" s="260"/>
      <c r="HG40" s="260"/>
      <c r="HH40" s="260"/>
      <c r="HI40" s="260"/>
      <c r="HJ40" s="260"/>
      <c r="HK40" s="260"/>
    </row>
    <row r="41" spans="1:219" ht="13.8">
      <c r="A41" s="33"/>
      <c r="B41" s="18" t="s">
        <v>20</v>
      </c>
      <c r="C41" s="19">
        <v>440.78534309563582</v>
      </c>
      <c r="D41" s="19">
        <v>849.70637565874131</v>
      </c>
      <c r="E41" s="19">
        <v>-408.92103256310548</v>
      </c>
      <c r="F41" s="20">
        <v>-0.4812498108491729</v>
      </c>
      <c r="G41" s="22"/>
      <c r="H41" s="19">
        <v>691.84052947667612</v>
      </c>
      <c r="I41" s="19">
        <v>157.86584618206518</v>
      </c>
      <c r="J41" s="20">
        <v>0.22818241987279711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19">
        <v>37.68229172550253</v>
      </c>
      <c r="GJ41" s="19">
        <v>105.20599810012448</v>
      </c>
      <c r="GK41" s="19">
        <v>57.698076063645772</v>
      </c>
      <c r="GL41" s="19">
        <v>145.97083281222862</v>
      </c>
      <c r="GM41" s="19">
        <v>57.440497750108428</v>
      </c>
      <c r="GN41" s="19">
        <v>74.469938369528492</v>
      </c>
      <c r="GO41" s="37"/>
      <c r="GP41" s="19">
        <v>0</v>
      </c>
      <c r="GQ41" s="19">
        <v>670.49047232138821</v>
      </c>
      <c r="GR41" s="19">
        <v>593.30846708243052</v>
      </c>
      <c r="GS41" s="19">
        <v>359.65893793456092</v>
      </c>
      <c r="GT41" s="19">
        <v>197.20862207824462</v>
      </c>
      <c r="GU41" s="19">
        <v>460.90336762249484</v>
      </c>
      <c r="GV41" s="19">
        <v>672.65125181290989</v>
      </c>
      <c r="GW41" s="19">
        <v>1188.2464981952876</v>
      </c>
      <c r="GX41" s="19">
        <v>2387.7185621890467</v>
      </c>
      <c r="GY41" s="19">
        <v>3319.4973395723905</v>
      </c>
      <c r="GZ41" s="19">
        <v>3446.7057840320804</v>
      </c>
      <c r="HA41" s="19">
        <v>1570.2125486517164</v>
      </c>
      <c r="HB41" s="19">
        <v>988.08754295597714</v>
      </c>
      <c r="HC41" s="19">
        <v>1681.5050651406789</v>
      </c>
      <c r="HD41" s="19">
        <v>1842.3093475932092</v>
      </c>
      <c r="HE41" s="19">
        <f t="shared" si="6"/>
        <v>440.78534309563582</v>
      </c>
      <c r="HF41" s="260"/>
      <c r="HG41" s="260"/>
      <c r="HH41" s="260"/>
      <c r="HI41" s="260"/>
      <c r="HJ41" s="260"/>
      <c r="HK41" s="260"/>
    </row>
    <row r="42" spans="1:219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37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60"/>
      <c r="HG42" s="260"/>
      <c r="HH42" s="260"/>
      <c r="HI42" s="260"/>
      <c r="HJ42" s="260"/>
      <c r="HK42" s="260"/>
    </row>
    <row r="43" spans="1:219" ht="13.8">
      <c r="A43" s="33"/>
      <c r="B43" s="34" t="s">
        <v>27</v>
      </c>
      <c r="C43" s="31">
        <v>19.056262652389819</v>
      </c>
      <c r="D43" s="31">
        <v>19.995698543616808</v>
      </c>
      <c r="E43" s="31">
        <v>-0.93943589122698867</v>
      </c>
      <c r="F43" s="26">
        <v>-4.6981899090836374E-2</v>
      </c>
      <c r="G43" s="27"/>
      <c r="H43" s="31">
        <v>34.481603754675753</v>
      </c>
      <c r="I43" s="31">
        <v>-14.485905211058945</v>
      </c>
      <c r="J43" s="26">
        <v>-0.42010532091607361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1">
        <v>23.818549286595154</v>
      </c>
      <c r="GJ43" s="31">
        <v>16.910296320421946</v>
      </c>
      <c r="GK43" s="31">
        <v>19.864785995314808</v>
      </c>
      <c r="GL43" s="31">
        <v>18.099282593968923</v>
      </c>
      <c r="GM43" s="31">
        <v>19.996362410869793</v>
      </c>
      <c r="GN43" s="31">
        <v>21.517892832174777</v>
      </c>
      <c r="GO43" s="37"/>
      <c r="GP43" s="31">
        <v>0</v>
      </c>
      <c r="GQ43" s="31">
        <v>21.261442546446251</v>
      </c>
      <c r="GR43" s="31">
        <v>26.243840616210086</v>
      </c>
      <c r="GS43" s="31">
        <v>24.91930222991688</v>
      </c>
      <c r="GT43" s="31">
        <v>22.582464833744538</v>
      </c>
      <c r="GU43" s="31">
        <v>18.340532612246864</v>
      </c>
      <c r="GV43" s="31">
        <v>14.091410960768815</v>
      </c>
      <c r="GW43" s="31">
        <v>11.149685088882972</v>
      </c>
      <c r="GX43" s="31">
        <v>12.772828906399791</v>
      </c>
      <c r="GY43" s="31">
        <v>16.150418763192224</v>
      </c>
      <c r="GZ43" s="31">
        <v>16.446383313621507</v>
      </c>
      <c r="HA43" s="31">
        <v>18.0777282912217</v>
      </c>
      <c r="HB43" s="31">
        <v>34.164641947521346</v>
      </c>
      <c r="HC43" s="31">
        <v>33.268771460375881</v>
      </c>
      <c r="HD43" s="31">
        <v>20.64979457664295</v>
      </c>
      <c r="HE43" s="31">
        <f>+C43</f>
        <v>19.056262652389819</v>
      </c>
      <c r="HF43" s="260"/>
      <c r="HG43" s="260"/>
      <c r="HH43" s="260"/>
      <c r="HI43" s="260"/>
      <c r="HJ43" s="260"/>
      <c r="HK43" s="260"/>
    </row>
    <row r="44" spans="1:219" ht="13.8">
      <c r="A44" s="33"/>
      <c r="B44" s="18" t="s">
        <v>18</v>
      </c>
      <c r="C44" s="22">
        <v>28.518870818493227</v>
      </c>
      <c r="D44" s="22">
        <v>60.386327842857881</v>
      </c>
      <c r="E44" s="22">
        <v>-31.867457024364654</v>
      </c>
      <c r="F44" s="20">
        <v>-0.52772636063071587</v>
      </c>
      <c r="G44" s="22"/>
      <c r="H44" s="22">
        <v>-3.9250652060795623</v>
      </c>
      <c r="I44" s="22">
        <v>64.311393048937447</v>
      </c>
      <c r="J44" s="20">
        <v>-16.384796091877675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22">
        <v>-759.77426181570399</v>
      </c>
      <c r="GJ44" s="22">
        <v>23.30312148201936</v>
      </c>
      <c r="GK44" s="22">
        <v>27.944303879319225</v>
      </c>
      <c r="GL44" s="22">
        <v>23.624467520594465</v>
      </c>
      <c r="GM44" s="22">
        <v>42.677684610229704</v>
      </c>
      <c r="GN44" s="22">
        <v>38.671657469617536</v>
      </c>
      <c r="GO44" s="37"/>
      <c r="GP44" s="22">
        <v>0</v>
      </c>
      <c r="GQ44" s="22">
        <v>34.068584588289013</v>
      </c>
      <c r="GR44" s="22">
        <v>29.114299679129523</v>
      </c>
      <c r="GS44" s="22">
        <v>27.358667463206881</v>
      </c>
      <c r="GT44" s="22">
        <v>21.043982255092867</v>
      </c>
      <c r="GU44" s="22">
        <v>19.48204980036969</v>
      </c>
      <c r="GV44" s="22">
        <v>14.256593845086876</v>
      </c>
      <c r="GW44" s="22">
        <v>10.974077013256879</v>
      </c>
      <c r="GX44" s="22">
        <v>13.894077629012406</v>
      </c>
      <c r="GY44" s="22">
        <v>17.761308878390238</v>
      </c>
      <c r="GZ44" s="22">
        <v>20.478283025139994</v>
      </c>
      <c r="HA44" s="22">
        <v>34.839327815390916</v>
      </c>
      <c r="HB44" s="22">
        <v>230.22656637402326</v>
      </c>
      <c r="HC44" s="22">
        <v>-3.8743430575436411</v>
      </c>
      <c r="HD44" s="22">
        <v>39.104573974244815</v>
      </c>
      <c r="HE44" s="22">
        <f t="shared" ref="HE44:HE46" si="7">+C44</f>
        <v>28.518870818493227</v>
      </c>
      <c r="HF44" s="260"/>
      <c r="HG44" s="260"/>
      <c r="HH44" s="260"/>
      <c r="HI44" s="260"/>
      <c r="HJ44" s="260"/>
      <c r="HK44" s="260"/>
    </row>
    <row r="45" spans="1:219" ht="13.8">
      <c r="A45" s="33"/>
      <c r="B45" s="18" t="s">
        <v>19</v>
      </c>
      <c r="C45" s="22">
        <v>15.678896779828916</v>
      </c>
      <c r="D45" s="22">
        <v>17.317693988607562</v>
      </c>
      <c r="E45" s="22">
        <v>-1.6387972087786462</v>
      </c>
      <c r="F45" s="20">
        <v>-9.4631375855049077E-2</v>
      </c>
      <c r="G45" s="22"/>
      <c r="H45" s="22">
        <v>32.46742731296937</v>
      </c>
      <c r="I45" s="22">
        <v>-15.149733324361808</v>
      </c>
      <c r="J45" s="20">
        <v>-0.4666132976390811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22">
        <v>16.253267832925928</v>
      </c>
      <c r="GJ45" s="22">
        <v>14.378185380069786</v>
      </c>
      <c r="GK45" s="22">
        <v>15.735722408532999</v>
      </c>
      <c r="GL45" s="22">
        <v>16.279039812314746</v>
      </c>
      <c r="GM45" s="22">
        <v>15.056979582384086</v>
      </c>
      <c r="GN45" s="22">
        <v>16.943936339278366</v>
      </c>
      <c r="GO45" s="37"/>
      <c r="GP45" s="22">
        <v>0</v>
      </c>
      <c r="GQ45" s="22">
        <v>28.877657862161783</v>
      </c>
      <c r="GR45" s="22">
        <v>27.402172312013061</v>
      </c>
      <c r="GS45" s="22">
        <v>23.843147499902763</v>
      </c>
      <c r="GT45" s="22">
        <v>23.406814441193948</v>
      </c>
      <c r="GU45" s="22">
        <v>17.67200397392169</v>
      </c>
      <c r="GV45" s="22">
        <v>14.078970149593955</v>
      </c>
      <c r="GW45" s="22">
        <v>11.836925426122789</v>
      </c>
      <c r="GX45" s="22">
        <v>12.576453272094176</v>
      </c>
      <c r="GY45" s="22">
        <v>16.116016305206848</v>
      </c>
      <c r="GZ45" s="22">
        <v>16.721717212254301</v>
      </c>
      <c r="HA45" s="22">
        <v>20.777254956159471</v>
      </c>
      <c r="HB45" s="22">
        <v>64.195047357323816</v>
      </c>
      <c r="HC45" s="22">
        <v>29.407830617532692</v>
      </c>
      <c r="HD45" s="22">
        <v>17.982552596598133</v>
      </c>
      <c r="HE45" s="22">
        <f t="shared" si="7"/>
        <v>15.678896779828916</v>
      </c>
      <c r="HF45" s="260"/>
      <c r="HG45" s="260"/>
      <c r="HH45" s="260"/>
      <c r="HI45" s="260"/>
      <c r="HJ45" s="260"/>
      <c r="HK45" s="260"/>
    </row>
    <row r="46" spans="1:219" ht="13.8">
      <c r="A46" s="33"/>
      <c r="B46" s="18" t="s">
        <v>20</v>
      </c>
      <c r="C46" s="22">
        <v>20.91506075912125</v>
      </c>
      <c r="D46" s="22">
        <v>17.588579975844642</v>
      </c>
      <c r="E46" s="22">
        <v>3.3264807832766081</v>
      </c>
      <c r="F46" s="20">
        <v>0.18912730805130637</v>
      </c>
      <c r="G46" s="22"/>
      <c r="H46" s="22">
        <v>19.237737547156147</v>
      </c>
      <c r="I46" s="22">
        <v>-1.6491575713115054</v>
      </c>
      <c r="J46" s="20">
        <v>-8.5725130996773327E-2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22">
        <v>31.662813279878822</v>
      </c>
      <c r="GJ46" s="22">
        <v>17.877203246856364</v>
      </c>
      <c r="GK46" s="22">
        <v>25.481864573812523</v>
      </c>
      <c r="GL46" s="22">
        <v>17.697457947863008</v>
      </c>
      <c r="GM46" s="22">
        <v>24.705284702573937</v>
      </c>
      <c r="GN46" s="22">
        <v>25.051882363422067</v>
      </c>
      <c r="GO46" s="37"/>
      <c r="GP46" s="22">
        <v>0</v>
      </c>
      <c r="GQ46" s="22">
        <v>18.415189770701748</v>
      </c>
      <c r="GR46" s="22">
        <v>24.314431835758207</v>
      </c>
      <c r="GS46" s="22">
        <v>25.255047886455408</v>
      </c>
      <c r="GT46" s="22">
        <v>25.268842600454626</v>
      </c>
      <c r="GU46" s="22">
        <v>17.098906451160666</v>
      </c>
      <c r="GV46" s="22">
        <v>13.729328643069859</v>
      </c>
      <c r="GW46" s="22">
        <v>10.631267413445004</v>
      </c>
      <c r="GX46" s="22">
        <v>12.176081436295588</v>
      </c>
      <c r="GY46" s="22">
        <v>15.493292864162539</v>
      </c>
      <c r="GZ46" s="22">
        <v>15.107913099277484</v>
      </c>
      <c r="HA46" s="22">
        <v>13.477158014369007</v>
      </c>
      <c r="HB46" s="22">
        <v>20.35722269648771</v>
      </c>
      <c r="HC46" s="22">
        <v>19.443138837246686</v>
      </c>
      <c r="HD46" s="22">
        <v>19.255371504942644</v>
      </c>
      <c r="HE46" s="22">
        <f t="shared" si="7"/>
        <v>20.91506075912125</v>
      </c>
      <c r="HF46" s="260"/>
      <c r="HG46" s="260"/>
      <c r="HH46" s="260"/>
      <c r="HI46" s="260"/>
      <c r="HJ46" s="260"/>
      <c r="HK46" s="260"/>
    </row>
    <row r="47" spans="1:219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37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60"/>
      <c r="HG47" s="260"/>
      <c r="HH47" s="260"/>
      <c r="HI47" s="260"/>
      <c r="HJ47" s="260"/>
      <c r="HK47" s="260"/>
    </row>
    <row r="48" spans="1:219" ht="13.8">
      <c r="A48" s="33"/>
      <c r="B48" s="34" t="s">
        <v>28</v>
      </c>
      <c r="C48" s="25">
        <v>338.48303144104943</v>
      </c>
      <c r="D48" s="25">
        <v>372.42953561837078</v>
      </c>
      <c r="E48" s="25">
        <v>-33.946504177321344</v>
      </c>
      <c r="F48" s="26">
        <v>-9.114879710320932E-2</v>
      </c>
      <c r="G48" s="27"/>
      <c r="H48" s="25">
        <v>207.96439663460797</v>
      </c>
      <c r="I48" s="25">
        <v>164.46513898376281</v>
      </c>
      <c r="J48" s="26">
        <v>0.79083315050665592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25">
        <v>46.638547169730259</v>
      </c>
      <c r="GJ48" s="25">
        <v>67.622769156695142</v>
      </c>
      <c r="GK48" s="25">
        <v>61.060009197730729</v>
      </c>
      <c r="GL48" s="25">
        <v>84.195668229263717</v>
      </c>
      <c r="GM48" s="25">
        <v>56.703546792045856</v>
      </c>
      <c r="GN48" s="25">
        <v>68.901038065313983</v>
      </c>
      <c r="GO48" s="37"/>
      <c r="GP48" s="25">
        <v>0</v>
      </c>
      <c r="GQ48" s="25">
        <v>181.86690989212121</v>
      </c>
      <c r="GR48" s="25">
        <v>324.70909821805265</v>
      </c>
      <c r="GS48" s="25">
        <v>338.36266721818578</v>
      </c>
      <c r="GT48" s="25">
        <v>227.94886635596765</v>
      </c>
      <c r="GU48" s="25">
        <v>435.07742757834382</v>
      </c>
      <c r="GV48" s="25">
        <v>515.46355381818239</v>
      </c>
      <c r="GW48" s="25">
        <v>511.03805095471495</v>
      </c>
      <c r="GX48" s="25">
        <v>802.89293087876104</v>
      </c>
      <c r="GY48" s="25">
        <v>1020.8869052057645</v>
      </c>
      <c r="GZ48" s="25">
        <v>974.17706340897894</v>
      </c>
      <c r="HA48" s="25">
        <v>455.52729576381836</v>
      </c>
      <c r="HB48" s="25">
        <v>414.58313284919075</v>
      </c>
      <c r="HC48" s="25">
        <v>521.44423376234431</v>
      </c>
      <c r="HD48" s="25">
        <v>1019.7190547987782</v>
      </c>
      <c r="HE48" s="25">
        <f>+C48</f>
        <v>338.48303144104943</v>
      </c>
      <c r="HF48" s="260"/>
      <c r="HG48" s="260"/>
      <c r="HH48" s="260"/>
      <c r="HI48" s="260"/>
      <c r="HJ48" s="260"/>
      <c r="HK48" s="260"/>
    </row>
    <row r="49" spans="1:219" ht="13.8">
      <c r="A49" s="33"/>
      <c r="B49" s="18" t="s">
        <v>18</v>
      </c>
      <c r="C49" s="19">
        <v>81.97978875350293</v>
      </c>
      <c r="D49" s="19">
        <v>66.7080360080177</v>
      </c>
      <c r="E49" s="19">
        <v>15.27175274548523</v>
      </c>
      <c r="F49" s="20">
        <v>0.22893422830871088</v>
      </c>
      <c r="G49" s="22"/>
      <c r="H49" s="19">
        <v>11.181861929170235</v>
      </c>
      <c r="I49" s="19">
        <v>55.526174078847461</v>
      </c>
      <c r="J49" s="20">
        <v>4.9657359776546492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19">
        <v>8.8180930251918888</v>
      </c>
      <c r="GJ49" s="19">
        <v>16.826696131702644</v>
      </c>
      <c r="GK49" s="19">
        <v>16.179142078731868</v>
      </c>
      <c r="GL49" s="19">
        <v>20.574352489565431</v>
      </c>
      <c r="GM49" s="19">
        <v>13.078845663181278</v>
      </c>
      <c r="GN49" s="19">
        <v>15.320752390321708</v>
      </c>
      <c r="GO49" s="37"/>
      <c r="GP49" s="19">
        <v>0</v>
      </c>
      <c r="GQ49" s="19">
        <v>32.828565603090752</v>
      </c>
      <c r="GR49" s="19">
        <v>67.815795239177803</v>
      </c>
      <c r="GS49" s="19">
        <v>74.198844804678856</v>
      </c>
      <c r="GT49" s="19">
        <v>106.81375309684387</v>
      </c>
      <c r="GU49" s="19">
        <v>199.1250032054111</v>
      </c>
      <c r="GV49" s="19">
        <v>225.29417179502207</v>
      </c>
      <c r="GW49" s="19">
        <v>218.41350836416592</v>
      </c>
      <c r="GX49" s="19">
        <v>230.97123053589098</v>
      </c>
      <c r="GY49" s="19">
        <v>246.62678904739576</v>
      </c>
      <c r="GZ49" s="19">
        <v>214.31408672088537</v>
      </c>
      <c r="HA49" s="19">
        <v>115.46237422409577</v>
      </c>
      <c r="HB49" s="19">
        <v>95.319737108249214</v>
      </c>
      <c r="HC49" s="19">
        <v>26.549619269633919</v>
      </c>
      <c r="HD49" s="19">
        <v>200.43491057236503</v>
      </c>
      <c r="HE49" s="19">
        <f t="shared" ref="HE49:HE51" si="8">+C49</f>
        <v>81.97978875350293</v>
      </c>
      <c r="HF49" s="260"/>
      <c r="HG49" s="260"/>
      <c r="HH49" s="260"/>
      <c r="HI49" s="260"/>
      <c r="HJ49" s="260"/>
      <c r="HK49" s="260"/>
    </row>
    <row r="50" spans="1:219" ht="13.8">
      <c r="A50" s="33"/>
      <c r="B50" s="18" t="s">
        <v>19</v>
      </c>
      <c r="C50" s="19">
        <v>164.3127203617932</v>
      </c>
      <c r="D50" s="19">
        <v>156.27021416776449</v>
      </c>
      <c r="E50" s="19">
        <v>8.0425061940287037</v>
      </c>
      <c r="F50" s="20">
        <v>5.1465381530703222E-2</v>
      </c>
      <c r="G50" s="22"/>
      <c r="H50" s="19">
        <v>63.688069399859316</v>
      </c>
      <c r="I50" s="19">
        <v>92.582144767905177</v>
      </c>
      <c r="J50" s="20">
        <v>1.4536811311807434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19">
        <v>25.889180475913271</v>
      </c>
      <c r="GJ50" s="19">
        <v>31.988182916749398</v>
      </c>
      <c r="GK50" s="19">
        <v>30.178321514765301</v>
      </c>
      <c r="GL50" s="19">
        <v>37.788188986608716</v>
      </c>
      <c r="GM50" s="19">
        <v>29.433862625124718</v>
      </c>
      <c r="GN50" s="19">
        <v>34.924164318545081</v>
      </c>
      <c r="GO50" s="37"/>
      <c r="GP50" s="19">
        <v>0</v>
      </c>
      <c r="GQ50" s="19">
        <v>25.566251416572335</v>
      </c>
      <c r="GR50" s="19">
        <v>112.63372017433535</v>
      </c>
      <c r="GS50" s="19">
        <v>173.33178541021664</v>
      </c>
      <c r="GT50" s="19">
        <v>71.302776951646734</v>
      </c>
      <c r="GU50" s="19">
        <v>157.14298871291319</v>
      </c>
      <c r="GV50" s="19">
        <v>197.81888104004244</v>
      </c>
      <c r="GW50" s="19">
        <v>166.29887983651201</v>
      </c>
      <c r="GX50" s="19">
        <v>281.19114374118561</v>
      </c>
      <c r="GY50" s="19">
        <v>259.96067172033429</v>
      </c>
      <c r="GZ50" s="19">
        <v>239.13766204875623</v>
      </c>
      <c r="HA50" s="19">
        <v>128.44489519647999</v>
      </c>
      <c r="HB50" s="19">
        <v>118.11621418513963</v>
      </c>
      <c r="HC50" s="19">
        <v>167.95725012207276</v>
      </c>
      <c r="HD50" s="19">
        <v>464.5406350770557</v>
      </c>
      <c r="HE50" s="19">
        <f t="shared" si="8"/>
        <v>164.3127203617932</v>
      </c>
      <c r="HF50" s="260"/>
      <c r="HG50" s="260"/>
      <c r="HH50" s="260"/>
      <c r="HI50" s="260"/>
      <c r="HJ50" s="260"/>
      <c r="HK50" s="260"/>
    </row>
    <row r="51" spans="1:219" ht="13.8">
      <c r="A51" s="33"/>
      <c r="B51" s="18" t="s">
        <v>20</v>
      </c>
      <c r="C51" s="19">
        <v>92.190522325753292</v>
      </c>
      <c r="D51" s="19">
        <v>149.45128544258864</v>
      </c>
      <c r="E51" s="19">
        <v>-57.260763116835349</v>
      </c>
      <c r="F51" s="20">
        <v>-0.38313998402397104</v>
      </c>
      <c r="G51" s="22"/>
      <c r="H51" s="19">
        <v>133.09446530557841</v>
      </c>
      <c r="I51" s="19">
        <v>16.356820137010232</v>
      </c>
      <c r="J51" s="20">
        <v>0.12289632104126771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19">
        <v>11.931273668625094</v>
      </c>
      <c r="GJ51" s="19">
        <v>18.8078901082431</v>
      </c>
      <c r="GK51" s="19">
        <v>14.702545604233556</v>
      </c>
      <c r="GL51" s="19">
        <v>25.833126753089577</v>
      </c>
      <c r="GM51" s="19">
        <v>14.190838503739863</v>
      </c>
      <c r="GN51" s="19">
        <v>18.656121356447191</v>
      </c>
      <c r="GO51" s="37"/>
      <c r="GP51" s="19">
        <v>0</v>
      </c>
      <c r="GQ51" s="19">
        <v>123.47209287245812</v>
      </c>
      <c r="GR51" s="19">
        <v>144.25958280453949</v>
      </c>
      <c r="GS51" s="19">
        <v>90.832037003290296</v>
      </c>
      <c r="GT51" s="19">
        <v>49.83233630747705</v>
      </c>
      <c r="GU51" s="19">
        <v>78.809435660019531</v>
      </c>
      <c r="GV51" s="19">
        <v>92.350500983117811</v>
      </c>
      <c r="GW51" s="19">
        <v>126.325662754037</v>
      </c>
      <c r="GX51" s="19">
        <v>290.73055660168444</v>
      </c>
      <c r="GY51" s="19">
        <v>514.29944443803447</v>
      </c>
      <c r="GZ51" s="19">
        <v>520.7253146393374</v>
      </c>
      <c r="HA51" s="19">
        <v>211.62002634324261</v>
      </c>
      <c r="HB51" s="19">
        <v>201.14718155580192</v>
      </c>
      <c r="HC51" s="19">
        <v>326.93736437063757</v>
      </c>
      <c r="HD51" s="19">
        <v>354.74350914935752</v>
      </c>
      <c r="HE51" s="19">
        <f t="shared" si="8"/>
        <v>92.190522325753292</v>
      </c>
      <c r="HF51" s="260"/>
      <c r="HG51" s="260"/>
      <c r="HH51" s="260"/>
      <c r="HI51" s="260"/>
      <c r="HJ51" s="260"/>
      <c r="HK51" s="260"/>
    </row>
    <row r="52" spans="1:219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37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60"/>
      <c r="HG52" s="260"/>
      <c r="HH52" s="260"/>
      <c r="HI52" s="260"/>
      <c r="HJ52" s="260"/>
      <c r="HK52" s="260"/>
    </row>
    <row r="53" spans="1:219" ht="13.8">
      <c r="A53" s="9"/>
      <c r="B53" s="34" t="s">
        <v>29</v>
      </c>
      <c r="C53" s="25">
        <v>4862.2987407500004</v>
      </c>
      <c r="D53" s="25">
        <v>4578.5670289999998</v>
      </c>
      <c r="E53" s="25">
        <v>283.73171175000061</v>
      </c>
      <c r="F53" s="26">
        <v>6.1969544172419851E-2</v>
      </c>
      <c r="G53" s="27"/>
      <c r="H53" s="25">
        <v>4571.3274667200003</v>
      </c>
      <c r="I53" s="25">
        <v>7.2395622799995181</v>
      </c>
      <c r="J53" s="26">
        <v>1.5836892746592093E-3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25">
        <v>978.1895426000001</v>
      </c>
      <c r="GJ53" s="25">
        <v>940.36963409999998</v>
      </c>
      <c r="GK53" s="25">
        <v>938.92809650000004</v>
      </c>
      <c r="GL53" s="25">
        <v>938.68540640000003</v>
      </c>
      <c r="GM53" s="25">
        <v>1003.8481345</v>
      </c>
      <c r="GN53" s="25">
        <v>1040.46746925</v>
      </c>
      <c r="GO53" s="37"/>
      <c r="GP53" s="25">
        <v>6520.8314140319999</v>
      </c>
      <c r="GQ53" s="25">
        <v>7187.3447178600009</v>
      </c>
      <c r="GR53" s="25">
        <v>7464.0384794519996</v>
      </c>
      <c r="GS53" s="25">
        <v>7443.9917538340014</v>
      </c>
      <c r="GT53" s="25">
        <v>7988.9403433000007</v>
      </c>
      <c r="GU53" s="25">
        <v>8442.8357020000003</v>
      </c>
      <c r="GV53" s="25">
        <v>9006.4057659000009</v>
      </c>
      <c r="GW53" s="25">
        <v>9278.4542139999994</v>
      </c>
      <c r="GX53" s="25">
        <v>9644.2191131999989</v>
      </c>
      <c r="GY53" s="25">
        <v>10239.8587515</v>
      </c>
      <c r="GZ53" s="25">
        <v>11059.390734004064</v>
      </c>
      <c r="HA53" s="25">
        <v>10484.15862271</v>
      </c>
      <c r="HB53" s="25">
        <v>11186.093523349999</v>
      </c>
      <c r="HC53" s="25">
        <v>11463.760774620001</v>
      </c>
      <c r="HD53" s="25">
        <v>12152.380763399999</v>
      </c>
      <c r="HE53" s="25">
        <f>+C53</f>
        <v>4862.2987407500004</v>
      </c>
      <c r="HF53" s="260"/>
      <c r="HG53" s="260"/>
      <c r="HH53" s="260"/>
      <c r="HI53" s="260"/>
      <c r="HJ53" s="260"/>
      <c r="HK53" s="260"/>
    </row>
    <row r="54" spans="1:219" ht="13.8">
      <c r="A54" s="9"/>
      <c r="B54" s="18" t="s">
        <v>18</v>
      </c>
      <c r="C54" s="19">
        <v>1697.1702400000001</v>
      </c>
      <c r="D54" s="19">
        <v>1578.4820260000001</v>
      </c>
      <c r="E54" s="19">
        <v>118.68821400000002</v>
      </c>
      <c r="F54" s="20">
        <v>7.5191362362715938E-2</v>
      </c>
      <c r="G54" s="22"/>
      <c r="H54" s="19">
        <v>1552.4066230000001</v>
      </c>
      <c r="I54" s="19">
        <v>26.075403000000051</v>
      </c>
      <c r="J54" s="20">
        <v>1.6796760986248414E-2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19">
        <v>333.84749300000004</v>
      </c>
      <c r="GJ54" s="19">
        <v>325.29984000000002</v>
      </c>
      <c r="GK54" s="19">
        <v>331.64394099999998</v>
      </c>
      <c r="GL54" s="19">
        <v>324.93035000000003</v>
      </c>
      <c r="GM54" s="19">
        <v>354.35299400000002</v>
      </c>
      <c r="GN54" s="19">
        <v>360.94311500000003</v>
      </c>
      <c r="GO54" s="37"/>
      <c r="GP54" s="19">
        <v>2207.9786030320001</v>
      </c>
      <c r="GQ54" s="19">
        <v>2294.0000968600002</v>
      </c>
      <c r="GR54" s="19">
        <v>2293.1176294520001</v>
      </c>
      <c r="GS54" s="19">
        <v>2181.4891698340002</v>
      </c>
      <c r="GT54" s="19">
        <v>2402.4180310000002</v>
      </c>
      <c r="GU54" s="19">
        <v>2586.6914760000004</v>
      </c>
      <c r="GV54" s="19">
        <v>2750.3419290000002</v>
      </c>
      <c r="GW54" s="19">
        <v>2900.6510060000001</v>
      </c>
      <c r="GX54" s="19">
        <v>3036.1533399999998</v>
      </c>
      <c r="GY54" s="19">
        <v>3255.5976020000003</v>
      </c>
      <c r="GZ54" s="19">
        <v>3524.5989410000002</v>
      </c>
      <c r="HA54" s="19">
        <v>3589.1794920000002</v>
      </c>
      <c r="HB54" s="19">
        <v>3894.7803309999999</v>
      </c>
      <c r="HC54" s="19">
        <v>4016.2274070000003</v>
      </c>
      <c r="HD54" s="19">
        <v>4211.7550470000006</v>
      </c>
      <c r="HE54" s="19">
        <f t="shared" ref="HE54:HE56" si="9">+C54</f>
        <v>1697.1702400000001</v>
      </c>
      <c r="HF54" s="260"/>
      <c r="HG54" s="260"/>
      <c r="HH54" s="260"/>
      <c r="HI54" s="260"/>
      <c r="HJ54" s="260"/>
      <c r="HK54" s="260"/>
    </row>
    <row r="55" spans="1:219" ht="13.8">
      <c r="A55" s="9"/>
      <c r="B55" s="18" t="s">
        <v>19</v>
      </c>
      <c r="C55" s="19">
        <v>1933.2646749999999</v>
      </c>
      <c r="D55" s="19">
        <v>1831.8967849999999</v>
      </c>
      <c r="E55" s="19">
        <v>101.36788999999999</v>
      </c>
      <c r="F55" s="20">
        <v>5.5334935259466596E-2</v>
      </c>
      <c r="G55" s="22"/>
      <c r="H55" s="19">
        <v>1685.9024959999997</v>
      </c>
      <c r="I55" s="19">
        <v>145.99428900000021</v>
      </c>
      <c r="J55" s="20">
        <v>8.6597113027822595E-2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19">
        <v>401.34830800000003</v>
      </c>
      <c r="GJ55" s="19">
        <v>375.27686700000004</v>
      </c>
      <c r="GK55" s="19">
        <v>378.24134200000003</v>
      </c>
      <c r="GL55" s="19">
        <v>372.97412700000001</v>
      </c>
      <c r="GM55" s="19">
        <v>398.61230399999999</v>
      </c>
      <c r="GN55" s="19">
        <v>408.16003499999999</v>
      </c>
      <c r="GO55" s="37"/>
      <c r="GP55" s="19">
        <v>2575.5784929999995</v>
      </c>
      <c r="GQ55" s="19">
        <v>2744.3833850000001</v>
      </c>
      <c r="GR55" s="19">
        <v>2900.7897099999996</v>
      </c>
      <c r="GS55" s="19">
        <v>2977.7967950000007</v>
      </c>
      <c r="GT55" s="19">
        <v>3117.3791200000001</v>
      </c>
      <c r="GU55" s="19">
        <v>3217.902787</v>
      </c>
      <c r="GV55" s="19">
        <v>3373.8663179999999</v>
      </c>
      <c r="GW55" s="19">
        <v>3550.5212270000002</v>
      </c>
      <c r="GX55" s="19">
        <v>3678.688866</v>
      </c>
      <c r="GY55" s="19">
        <v>3847.182456</v>
      </c>
      <c r="GZ55" s="19">
        <v>4289.7039089999989</v>
      </c>
      <c r="HA55" s="19">
        <v>4156.0043420000002</v>
      </c>
      <c r="HB55" s="19">
        <v>4297.616814</v>
      </c>
      <c r="HC55" s="19">
        <v>4364.725101</v>
      </c>
      <c r="HD55" s="19">
        <v>4902.3739579999992</v>
      </c>
      <c r="HE55" s="19">
        <f t="shared" si="9"/>
        <v>1933.2646749999999</v>
      </c>
      <c r="HF55" s="260"/>
      <c r="HG55" s="260"/>
      <c r="HH55" s="260"/>
      <c r="HI55" s="260"/>
      <c r="HJ55" s="260"/>
      <c r="HK55" s="260"/>
    </row>
    <row r="56" spans="1:219" ht="13.8">
      <c r="A56" s="9"/>
      <c r="B56" s="18" t="s">
        <v>20</v>
      </c>
      <c r="C56" s="19">
        <v>1231.8638257500002</v>
      </c>
      <c r="D56" s="19">
        <v>1168.188218</v>
      </c>
      <c r="E56" s="19">
        <v>63.675607750000154</v>
      </c>
      <c r="F56" s="20">
        <v>5.4508003735062628E-2</v>
      </c>
      <c r="G56" s="22"/>
      <c r="H56" s="19">
        <v>1333.0183477200003</v>
      </c>
      <c r="I56" s="19">
        <v>-164.83012972000029</v>
      </c>
      <c r="J56" s="20">
        <v>-0.12365180869560151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19">
        <v>242.99374159999999</v>
      </c>
      <c r="GJ56" s="19">
        <v>239.79292709999996</v>
      </c>
      <c r="GK56" s="19">
        <v>229.04281350000002</v>
      </c>
      <c r="GL56" s="19">
        <v>240.78092939999999</v>
      </c>
      <c r="GM56" s="19">
        <v>250.8828365</v>
      </c>
      <c r="GN56" s="19">
        <v>271.36431924999999</v>
      </c>
      <c r="GO56" s="37"/>
      <c r="GP56" s="19">
        <v>1737.274318</v>
      </c>
      <c r="GQ56" s="19">
        <v>2148.9612360000001</v>
      </c>
      <c r="GR56" s="19">
        <v>2270.13114</v>
      </c>
      <c r="GS56" s="19">
        <v>2284.7057890000001</v>
      </c>
      <c r="GT56" s="19">
        <v>2469.1431923</v>
      </c>
      <c r="GU56" s="19">
        <v>2638.2414389999999</v>
      </c>
      <c r="GV56" s="19">
        <v>2882.1975189</v>
      </c>
      <c r="GW56" s="19">
        <v>2827.2819809999996</v>
      </c>
      <c r="GX56" s="19">
        <v>2929.3769072</v>
      </c>
      <c r="GY56" s="19">
        <v>3137.0786935000001</v>
      </c>
      <c r="GZ56" s="19">
        <v>3245.0878840040641</v>
      </c>
      <c r="HA56" s="19">
        <v>2738.9747887099998</v>
      </c>
      <c r="HB56" s="19">
        <v>2993.6963783499996</v>
      </c>
      <c r="HC56" s="19">
        <v>3082.8082666200007</v>
      </c>
      <c r="HD56" s="19">
        <v>3038.2517584000002</v>
      </c>
      <c r="HE56" s="19">
        <f t="shared" si="9"/>
        <v>1231.8638257500002</v>
      </c>
      <c r="HF56" s="260"/>
      <c r="HG56" s="260"/>
      <c r="HH56" s="260"/>
      <c r="HI56" s="260"/>
      <c r="HJ56" s="260"/>
      <c r="HK56" s="260"/>
    </row>
    <row r="57" spans="1:219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37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60"/>
      <c r="HG57" s="260"/>
      <c r="HH57" s="260"/>
      <c r="HI57" s="260"/>
      <c r="HJ57" s="260"/>
      <c r="HK57" s="260"/>
    </row>
    <row r="58" spans="1:219" ht="13.8">
      <c r="A58" s="9"/>
      <c r="B58" s="34" t="s">
        <v>87</v>
      </c>
      <c r="C58" s="31">
        <v>16.826496817509209</v>
      </c>
      <c r="D58" s="31">
        <v>17.757376420555669</v>
      </c>
      <c r="E58" s="31">
        <v>-0.93087960304645989</v>
      </c>
      <c r="F58" s="26">
        <v>-5.2422136074611103E-2</v>
      </c>
      <c r="G58" s="27"/>
      <c r="H58" s="31">
        <v>16.460487180087725</v>
      </c>
      <c r="I58" s="31">
        <v>1.2968892404679444</v>
      </c>
      <c r="J58" s="26">
        <v>7.8788022874365052E-2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1">
        <v>17.288794541467304</v>
      </c>
      <c r="GJ58" s="31">
        <v>16.853113020962287</v>
      </c>
      <c r="GK58" s="31">
        <v>16.804322985537322</v>
      </c>
      <c r="GL58" s="31">
        <v>16.753476691990858</v>
      </c>
      <c r="GM58" s="31">
        <v>16.770342170331677</v>
      </c>
      <c r="GN58" s="31">
        <v>16.942506430419492</v>
      </c>
      <c r="GO58" s="37"/>
      <c r="GP58" s="31">
        <v>18.340304591921374</v>
      </c>
      <c r="GQ58" s="31">
        <v>18.675417319436445</v>
      </c>
      <c r="GR58" s="31">
        <v>20.485831345997365</v>
      </c>
      <c r="GS58" s="31">
        <v>20.729394045992937</v>
      </c>
      <c r="GT58" s="31">
        <v>19.332977528817981</v>
      </c>
      <c r="GU58" s="31">
        <v>18.50895607722827</v>
      </c>
      <c r="GV58" s="31">
        <v>17.54395866279134</v>
      </c>
      <c r="GW58" s="31">
        <v>16.902914673615406</v>
      </c>
      <c r="GX58" s="31">
        <v>16.577116914306874</v>
      </c>
      <c r="GY58" s="31">
        <v>16.070246499035509</v>
      </c>
      <c r="GZ58" s="31">
        <v>15.451582341060172</v>
      </c>
      <c r="HA58" s="31">
        <v>14.235516372011306</v>
      </c>
      <c r="HB58" s="31">
        <v>14.073132761692248</v>
      </c>
      <c r="HC58" s="31">
        <v>17.684177912624719</v>
      </c>
      <c r="HD58" s="31">
        <v>17.659360168010313</v>
      </c>
      <c r="HE58" s="31">
        <f>+C58</f>
        <v>16.826496817509209</v>
      </c>
      <c r="HF58" s="260"/>
      <c r="HG58" s="260"/>
      <c r="HH58" s="260"/>
      <c r="HI58" s="260"/>
      <c r="HJ58" s="260"/>
      <c r="HK58" s="260"/>
    </row>
    <row r="59" spans="1:219" ht="13.8">
      <c r="A59" s="9"/>
      <c r="B59" s="18" t="s">
        <v>18</v>
      </c>
      <c r="C59" s="22">
        <v>16.857014569703079</v>
      </c>
      <c r="D59" s="22">
        <v>17.89241362660934</v>
      </c>
      <c r="E59" s="22">
        <v>-1.035399056906261</v>
      </c>
      <c r="F59" s="20">
        <v>-5.786804835354524E-2</v>
      </c>
      <c r="G59" s="22"/>
      <c r="H59" s="22">
        <v>16.110470719515622</v>
      </c>
      <c r="I59" s="22">
        <v>1.7819429070937183</v>
      </c>
      <c r="J59" s="20">
        <v>0.11060774934000775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22">
        <v>17.797131344676107</v>
      </c>
      <c r="GJ59" s="22">
        <v>16.98841631212623</v>
      </c>
      <c r="GK59" s="22">
        <v>16.88542470656548</v>
      </c>
      <c r="GL59" s="22">
        <v>16.71255666936008</v>
      </c>
      <c r="GM59" s="22">
        <v>16.790141974283234</v>
      </c>
      <c r="GN59" s="22">
        <v>16.90818120570589</v>
      </c>
      <c r="GO59" s="37"/>
      <c r="GP59" s="22">
        <v>16.953090248398837</v>
      </c>
      <c r="GQ59" s="22">
        <v>17.828337232224424</v>
      </c>
      <c r="GR59" s="22">
        <v>19.83451145638168</v>
      </c>
      <c r="GS59" s="22">
        <v>20.108316852937016</v>
      </c>
      <c r="GT59" s="22">
        <v>18.579924621403404</v>
      </c>
      <c r="GU59" s="22">
        <v>17.855301122833236</v>
      </c>
      <c r="GV59" s="22">
        <v>17.000962754238124</v>
      </c>
      <c r="GW59" s="22">
        <v>16.364459611277606</v>
      </c>
      <c r="GX59" s="22">
        <v>16.080626779832162</v>
      </c>
      <c r="GY59" s="22">
        <v>15.628410185915198</v>
      </c>
      <c r="GZ59" s="22">
        <v>15.104024069416045</v>
      </c>
      <c r="HA59" s="22">
        <v>13.517006857617739</v>
      </c>
      <c r="HB59" s="22">
        <v>13.460155344791538</v>
      </c>
      <c r="HC59" s="22">
        <v>17.557282388035382</v>
      </c>
      <c r="HD59" s="22">
        <v>17.883886941687571</v>
      </c>
      <c r="HE59" s="22">
        <f t="shared" ref="HE59:HE61" si="10">+C59</f>
        <v>16.857014569703079</v>
      </c>
      <c r="HF59" s="260"/>
      <c r="HG59" s="260"/>
      <c r="HH59" s="260"/>
      <c r="HI59" s="260"/>
      <c r="HJ59" s="260"/>
      <c r="HK59" s="260"/>
    </row>
    <row r="60" spans="1:219" ht="13.8">
      <c r="A60" s="9"/>
      <c r="B60" s="18" t="s">
        <v>19</v>
      </c>
      <c r="C60" s="22">
        <v>16.609147056159365</v>
      </c>
      <c r="D60" s="22">
        <v>17.477322835363466</v>
      </c>
      <c r="E60" s="22">
        <v>-0.86817577920410116</v>
      </c>
      <c r="F60" s="20">
        <v>-4.9674414518878239E-2</v>
      </c>
      <c r="G60" s="22"/>
      <c r="H60" s="22">
        <v>16.700175135802446</v>
      </c>
      <c r="I60" s="22">
        <v>0.77714769956102003</v>
      </c>
      <c r="J60" s="20">
        <v>4.6535302369071711E-2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22">
        <v>16.78025508148399</v>
      </c>
      <c r="GJ60" s="22">
        <v>16.499380401666798</v>
      </c>
      <c r="GK60" s="22">
        <v>16.690587605662106</v>
      </c>
      <c r="GL60" s="22">
        <v>16.642775503635892</v>
      </c>
      <c r="GM60" s="22">
        <v>16.554116065244951</v>
      </c>
      <c r="GN60" s="22">
        <v>16.657613811856759</v>
      </c>
      <c r="GO60" s="37"/>
      <c r="GP60" s="22">
        <v>20.14857447366699</v>
      </c>
      <c r="GQ60" s="22">
        <v>20.355040159319778</v>
      </c>
      <c r="GR60" s="22">
        <v>21.806007076998569</v>
      </c>
      <c r="GS60" s="22">
        <v>21.826100076073619</v>
      </c>
      <c r="GT60" s="22">
        <v>20.323557400470964</v>
      </c>
      <c r="GU60" s="22">
        <v>19.461453420872648</v>
      </c>
      <c r="GV60" s="22">
        <v>18.292732253772531</v>
      </c>
      <c r="GW60" s="22">
        <v>17.484519134110361</v>
      </c>
      <c r="GX60" s="22">
        <v>17.58924355985528</v>
      </c>
      <c r="GY60" s="22">
        <v>17.058245663696511</v>
      </c>
      <c r="GZ60" s="22">
        <v>16.145901827452295</v>
      </c>
      <c r="HA60" s="22">
        <v>15.028163639880768</v>
      </c>
      <c r="HB60" s="22">
        <v>14.589619317553346</v>
      </c>
      <c r="HC60" s="22">
        <v>17.792913046260903</v>
      </c>
      <c r="HD60" s="22">
        <v>17.308861504345955</v>
      </c>
      <c r="HE60" s="22">
        <f t="shared" si="10"/>
        <v>16.609147056159365</v>
      </c>
      <c r="HF60" s="260"/>
      <c r="HG60" s="260"/>
      <c r="HH60" s="260"/>
      <c r="HI60" s="260"/>
      <c r="HJ60" s="260"/>
      <c r="HK60" s="260"/>
    </row>
    <row r="61" spans="1:219" ht="13.8">
      <c r="A61" s="9"/>
      <c r="B61" s="18" t="s">
        <v>20</v>
      </c>
      <c r="C61" s="22">
        <v>17.125556492143229</v>
      </c>
      <c r="D61" s="22">
        <v>18.0140777424178</v>
      </c>
      <c r="E61" s="22">
        <v>-0.88852125027457163</v>
      </c>
      <c r="F61" s="20">
        <v>-4.9323715761610605E-2</v>
      </c>
      <c r="G61" s="22"/>
      <c r="H61" s="22">
        <v>16.56496987455985</v>
      </c>
      <c r="I61" s="22">
        <v>1.4491078678579505</v>
      </c>
      <c r="J61" s="20">
        <v>8.7480259779008807E-2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22">
        <v>17.430339275245935</v>
      </c>
      <c r="GJ61" s="22">
        <v>17.223155337184593</v>
      </c>
      <c r="GK61" s="22">
        <v>16.874713879217207</v>
      </c>
      <c r="GL61" s="22">
        <v>16.980175859969012</v>
      </c>
      <c r="GM61" s="22">
        <v>17.085924803353755</v>
      </c>
      <c r="GN61" s="22">
        <v>17.416670591170739</v>
      </c>
      <c r="GO61" s="37"/>
      <c r="GP61" s="22">
        <v>17.422544275011642</v>
      </c>
      <c r="GQ61" s="22">
        <v>17.434665663211707</v>
      </c>
      <c r="GR61" s="22">
        <v>19.456816319759916</v>
      </c>
      <c r="GS61" s="22">
        <v>19.893008660903416</v>
      </c>
      <c r="GT61" s="22">
        <v>18.815038703114535</v>
      </c>
      <c r="GU61" s="22">
        <v>17.988063585119804</v>
      </c>
      <c r="GV61" s="22">
        <v>17.185607933156348</v>
      </c>
      <c r="GW61" s="22">
        <v>16.724959744524345</v>
      </c>
      <c r="GX61" s="22">
        <v>15.820683409129677</v>
      </c>
      <c r="GY61" s="22">
        <v>15.317134434537197</v>
      </c>
      <c r="GZ61" s="22">
        <v>14.911251366561279</v>
      </c>
      <c r="HA61" s="22">
        <v>13.974328910184171</v>
      </c>
      <c r="HB61" s="22">
        <v>14.129167529022565</v>
      </c>
      <c r="HC61" s="22">
        <v>17.695544923968988</v>
      </c>
      <c r="HD61" s="22">
        <v>17.913658958985746</v>
      </c>
      <c r="HE61" s="22">
        <f t="shared" si="10"/>
        <v>17.125556492143229</v>
      </c>
      <c r="HF61" s="260"/>
      <c r="HG61" s="260"/>
      <c r="HH61" s="260"/>
      <c r="HI61" s="260"/>
      <c r="HJ61" s="260"/>
      <c r="HK61" s="260"/>
    </row>
    <row r="62" spans="1:219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37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60"/>
      <c r="HG62" s="260"/>
      <c r="HH62" s="260"/>
      <c r="HI62" s="260"/>
      <c r="HJ62" s="260"/>
      <c r="HK62" s="260"/>
    </row>
    <row r="63" spans="1:219" ht="13.8">
      <c r="A63" s="9"/>
      <c r="B63" s="34" t="s">
        <v>30</v>
      </c>
      <c r="C63" s="31">
        <v>9.9205171445277447</v>
      </c>
      <c r="D63" s="31">
        <v>9.8512461080905798</v>
      </c>
      <c r="E63" s="31">
        <v>6.9271036437164923E-2</v>
      </c>
      <c r="F63" s="26">
        <v>7.0317029619506076E-3</v>
      </c>
      <c r="G63" s="27"/>
      <c r="H63" s="31">
        <v>9.2172695984586728</v>
      </c>
      <c r="I63" s="31">
        <v>0.63397650963190699</v>
      </c>
      <c r="J63" s="26">
        <v>6.8781378569844759E-2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1">
        <v>9.9480415343384525</v>
      </c>
      <c r="GJ63" s="31">
        <v>9.9265509817988686</v>
      </c>
      <c r="GK63" s="31">
        <v>9.8872939495844783</v>
      </c>
      <c r="GL63" s="31">
        <v>9.9138530790089021</v>
      </c>
      <c r="GM63" s="31">
        <v>9.920915169413961</v>
      </c>
      <c r="GN63" s="31">
        <v>9.9506728767139769</v>
      </c>
      <c r="GO63" s="37"/>
      <c r="GP63" s="31">
        <v>6.6030504112883301</v>
      </c>
      <c r="GQ63" s="31">
        <v>6.8824961229840715</v>
      </c>
      <c r="GR63" s="31">
        <v>7.8100382178040197</v>
      </c>
      <c r="GS63" s="31">
        <v>8.1514790768512633</v>
      </c>
      <c r="GT63" s="31">
        <v>8.0871055255452493</v>
      </c>
      <c r="GU63" s="31">
        <v>8.063090247187052</v>
      </c>
      <c r="GV63" s="31">
        <v>7.9046705274030504</v>
      </c>
      <c r="GW63" s="31">
        <v>7.7868790197946254</v>
      </c>
      <c r="GX63" s="31">
        <v>7.8825057984997251</v>
      </c>
      <c r="GY63" s="31">
        <v>7.9602428948746606</v>
      </c>
      <c r="GZ63" s="31">
        <v>7.927088136151637</v>
      </c>
      <c r="HA63" s="31">
        <v>8.0518421193107859</v>
      </c>
      <c r="HB63" s="31">
        <v>8.046617510949865</v>
      </c>
      <c r="HC63" s="31">
        <v>9.7321718517829225</v>
      </c>
      <c r="HD63" s="31">
        <v>9.9202531310638449</v>
      </c>
      <c r="HE63" s="31">
        <f>+C63</f>
        <v>9.9205171445277447</v>
      </c>
      <c r="HF63" s="260"/>
      <c r="HG63" s="260"/>
      <c r="HH63" s="260"/>
      <c r="HI63" s="260"/>
      <c r="HJ63" s="260"/>
      <c r="HK63" s="260"/>
    </row>
    <row r="64" spans="1:219" ht="13.8">
      <c r="A64" s="9"/>
      <c r="B64" s="18" t="s">
        <v>18</v>
      </c>
      <c r="C64" s="22">
        <v>9.9385240401493498</v>
      </c>
      <c r="D64" s="22">
        <v>9.9273870045753014</v>
      </c>
      <c r="E64" s="22">
        <v>1.1137035574048326E-2</v>
      </c>
      <c r="F64" s="20">
        <v>1.1218496437094198E-3</v>
      </c>
      <c r="G64" s="22"/>
      <c r="H64" s="22">
        <v>9.0184749551325023</v>
      </c>
      <c r="I64" s="22">
        <v>0.90891204944279913</v>
      </c>
      <c r="J64" s="20">
        <v>0.1007833424126247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22">
        <v>10.24054056425201</v>
      </c>
      <c r="GJ64" s="22">
        <v>10.006245161507596</v>
      </c>
      <c r="GK64" s="22">
        <v>9.9350124179995838</v>
      </c>
      <c r="GL64" s="22">
        <v>9.8896386965371583</v>
      </c>
      <c r="GM64" s="22">
        <v>9.9326282384366031</v>
      </c>
      <c r="GN64" s="22">
        <v>9.9305129857351826</v>
      </c>
      <c r="GO64" s="37"/>
      <c r="GP64" s="22">
        <v>6.1039493176667676</v>
      </c>
      <c r="GQ64" s="22">
        <v>6.5706783385719749</v>
      </c>
      <c r="GR64" s="22">
        <v>7.5620695833619003</v>
      </c>
      <c r="GS64" s="22">
        <v>7.9056477649960106</v>
      </c>
      <c r="GT64" s="22">
        <v>7.7727493927815958</v>
      </c>
      <c r="GU64" s="22">
        <v>7.7782344933463303</v>
      </c>
      <c r="GV64" s="22">
        <v>7.6601456294646137</v>
      </c>
      <c r="GW64" s="22">
        <v>7.5393937577617125</v>
      </c>
      <c r="GX64" s="22">
        <v>7.6463038077486845</v>
      </c>
      <c r="GY64" s="22">
        <v>7.7419355498370388</v>
      </c>
      <c r="GZ64" s="22">
        <v>7.7512795906724534</v>
      </c>
      <c r="HA64" s="22">
        <v>7.6490140335650043</v>
      </c>
      <c r="HB64" s="22">
        <v>7.6961406200371876</v>
      </c>
      <c r="HC64" s="22">
        <v>9.6562125387189113</v>
      </c>
      <c r="HD64" s="22">
        <v>10.047706468250571</v>
      </c>
      <c r="HE64" s="22">
        <f t="shared" ref="HE64:HE127" si="11">+C64</f>
        <v>9.9385240401493498</v>
      </c>
      <c r="HF64" s="260"/>
      <c r="HG64" s="260"/>
      <c r="HH64" s="260"/>
      <c r="HI64" s="260"/>
      <c r="HJ64" s="260"/>
      <c r="HK64" s="260"/>
    </row>
    <row r="65" spans="1:219" ht="13.8">
      <c r="A65" s="9"/>
      <c r="B65" s="18" t="s">
        <v>19</v>
      </c>
      <c r="C65" s="22">
        <v>9.7924765564859886</v>
      </c>
      <c r="D65" s="22">
        <v>9.6950219639148525</v>
      </c>
      <c r="E65" s="22">
        <v>9.7454592571136089E-2</v>
      </c>
      <c r="F65" s="20">
        <v>1.005202390813191E-2</v>
      </c>
      <c r="G65" s="22"/>
      <c r="H65" s="22">
        <v>9.3539865110681024</v>
      </c>
      <c r="I65" s="22">
        <v>0.34103545284675008</v>
      </c>
      <c r="J65" s="20">
        <v>3.6458835218889825E-2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22">
        <v>9.6554258949062124</v>
      </c>
      <c r="GJ65" s="22">
        <v>9.7182010541033499</v>
      </c>
      <c r="GK65" s="22">
        <v>9.8203745542442586</v>
      </c>
      <c r="GL65" s="22">
        <v>9.8483457615010348</v>
      </c>
      <c r="GM65" s="22">
        <v>9.7930012112972804</v>
      </c>
      <c r="GN65" s="22">
        <v>9.783349743979711</v>
      </c>
      <c r="GO65" s="37"/>
      <c r="GP65" s="22">
        <v>7.2537914921935185</v>
      </c>
      <c r="GQ65" s="22">
        <v>7.5006605433518887</v>
      </c>
      <c r="GR65" s="22">
        <v>8.3134001755956337</v>
      </c>
      <c r="GS65" s="22">
        <v>8.5833443780169123</v>
      </c>
      <c r="GT65" s="22">
        <v>8.5019874182996347</v>
      </c>
      <c r="GU65" s="22">
        <v>8.4783647659896566</v>
      </c>
      <c r="GV65" s="22">
        <v>8.2421004401396107</v>
      </c>
      <c r="GW65" s="22">
        <v>8.0555746359856926</v>
      </c>
      <c r="GX65" s="22">
        <v>8.3640058735970264</v>
      </c>
      <c r="GY65" s="22">
        <v>8.4504049265710126</v>
      </c>
      <c r="GZ65" s="22">
        <v>8.2863483111929455</v>
      </c>
      <c r="HA65" s="22">
        <v>8.5019301406855963</v>
      </c>
      <c r="HB65" s="22">
        <v>8.3430060940072437</v>
      </c>
      <c r="HC65" s="22">
        <v>9.7907814568732565</v>
      </c>
      <c r="HD65" s="22">
        <v>9.7235017638815542</v>
      </c>
      <c r="HE65" s="22">
        <f t="shared" si="11"/>
        <v>9.7924765564859886</v>
      </c>
      <c r="HF65" s="260"/>
      <c r="HG65" s="260"/>
      <c r="HH65" s="260"/>
      <c r="HI65" s="260"/>
      <c r="HJ65" s="260"/>
      <c r="HK65" s="260"/>
    </row>
    <row r="66" spans="1:219" ht="13.8">
      <c r="A66" s="9"/>
      <c r="B66" s="18" t="s">
        <v>20</v>
      </c>
      <c r="C66" s="22">
        <v>10.096653153986001</v>
      </c>
      <c r="D66" s="22">
        <v>9.9933460440019584</v>
      </c>
      <c r="E66" s="22">
        <v>0.10330710998404236</v>
      </c>
      <c r="F66" s="20">
        <v>1.0337589585026693E-2</v>
      </c>
      <c r="G66" s="22"/>
      <c r="H66" s="22">
        <v>9.2758724952878406</v>
      </c>
      <c r="I66" s="22">
        <v>0.71747354871411773</v>
      </c>
      <c r="J66" s="20">
        <v>7.7348362547953908E-2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22">
        <v>10.02948694033361</v>
      </c>
      <c r="GJ66" s="22">
        <v>10.144507386223072</v>
      </c>
      <c r="GK66" s="22">
        <v>9.9287104028260629</v>
      </c>
      <c r="GL66" s="22">
        <v>10.048002084960805</v>
      </c>
      <c r="GM66" s="22">
        <v>10.107605965543998</v>
      </c>
      <c r="GN66" s="22">
        <v>10.229158971606397</v>
      </c>
      <c r="GO66" s="37"/>
      <c r="GP66" s="22">
        <v>6.2726304015770626</v>
      </c>
      <c r="GQ66" s="22">
        <v>6.4259173255750088</v>
      </c>
      <c r="GR66" s="22">
        <v>7.4173182005908256</v>
      </c>
      <c r="GS66" s="22">
        <v>7.82332795609247</v>
      </c>
      <c r="GT66" s="22">
        <v>7.8691638079851183</v>
      </c>
      <c r="GU66" s="22">
        <v>7.8358634770310696</v>
      </c>
      <c r="GV66" s="22">
        <v>7.7430173670183819</v>
      </c>
      <c r="GW66" s="22">
        <v>7.7033567124375173</v>
      </c>
      <c r="GX66" s="22">
        <v>7.5226533331122019</v>
      </c>
      <c r="GY66" s="22">
        <v>7.5856836266067997</v>
      </c>
      <c r="GZ66" s="22">
        <v>7.6431312151233373</v>
      </c>
      <c r="HA66" s="22">
        <v>7.8967675020830814</v>
      </c>
      <c r="HB66" s="22">
        <v>8.0771035494912873</v>
      </c>
      <c r="HC66" s="22">
        <v>9.7481491867928263</v>
      </c>
      <c r="HD66" s="22">
        <v>10.061040194327957</v>
      </c>
      <c r="HE66" s="22">
        <f t="shared" si="11"/>
        <v>10.096653153986001</v>
      </c>
      <c r="HF66" s="260"/>
      <c r="HG66" s="260"/>
      <c r="HH66" s="260"/>
      <c r="HI66" s="260"/>
      <c r="HJ66" s="260"/>
      <c r="HK66" s="260"/>
    </row>
    <row r="67" spans="1:219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37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60"/>
      <c r="HG67" s="260"/>
      <c r="HH67" s="260"/>
      <c r="HI67" s="260"/>
      <c r="HJ67" s="260"/>
      <c r="HK67" s="260"/>
    </row>
    <row r="68" spans="1:219" ht="13.8">
      <c r="A68" s="9"/>
      <c r="B68" s="34" t="s">
        <v>31</v>
      </c>
      <c r="C68" s="25">
        <v>818.15454287008924</v>
      </c>
      <c r="D68" s="25">
        <v>813.03338200698227</v>
      </c>
      <c r="E68" s="25">
        <v>5.1211608631069794</v>
      </c>
      <c r="F68" s="26">
        <v>6.2988322207205502E-3</v>
      </c>
      <c r="G68" s="27"/>
      <c r="H68" s="25">
        <v>752.46277161927458</v>
      </c>
      <c r="I68" s="25">
        <v>60.570610387707688</v>
      </c>
      <c r="J68" s="26">
        <v>8.0496487895822103E-2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25">
        <v>169.11718024623281</v>
      </c>
      <c r="GJ68" s="25">
        <v>158.48155724968251</v>
      </c>
      <c r="GK68" s="25">
        <v>157.78050993781756</v>
      </c>
      <c r="GL68" s="25">
        <v>157.26244077234369</v>
      </c>
      <c r="GM68" s="25">
        <v>168.34876702614133</v>
      </c>
      <c r="GN68" s="25">
        <v>176.28126788410421</v>
      </c>
      <c r="GO68" s="37"/>
      <c r="GP68" s="25">
        <v>1195.9403432591623</v>
      </c>
      <c r="GQ68" s="25">
        <v>1342.2666202468272</v>
      </c>
      <c r="GR68" s="25">
        <v>1529.0703345008828</v>
      </c>
      <c r="GS68" s="25">
        <v>1543.0943834034708</v>
      </c>
      <c r="GT68" s="25">
        <v>1544.5000413608634</v>
      </c>
      <c r="GU68" s="25">
        <v>1562.6807517557272</v>
      </c>
      <c r="GV68" s="25">
        <v>1580.0801045727519</v>
      </c>
      <c r="GW68" s="25">
        <v>1568.329198822893</v>
      </c>
      <c r="GX68" s="25">
        <v>1598.7334778670934</v>
      </c>
      <c r="GY68" s="25">
        <v>1645.5705425191099</v>
      </c>
      <c r="GZ68" s="25">
        <v>1708.8508656842168</v>
      </c>
      <c r="HA68" s="25">
        <v>1492.4741172035169</v>
      </c>
      <c r="HB68" s="25">
        <v>1574.2337923881034</v>
      </c>
      <c r="HC68" s="25">
        <v>2027.2718508614864</v>
      </c>
      <c r="HD68" s="25">
        <v>2146.032687996807</v>
      </c>
      <c r="HE68" s="25">
        <f t="shared" si="11"/>
        <v>818.15454287008924</v>
      </c>
      <c r="HF68" s="260"/>
      <c r="HG68" s="260"/>
      <c r="HH68" s="260"/>
      <c r="HI68" s="260"/>
      <c r="HJ68" s="260"/>
      <c r="HK68" s="260"/>
    </row>
    <row r="69" spans="1:219" ht="13.8">
      <c r="A69" s="9"/>
      <c r="B69" s="18" t="s">
        <v>18</v>
      </c>
      <c r="C69" s="19">
        <v>286.09223462946477</v>
      </c>
      <c r="D69" s="19">
        <v>282.42853311360318</v>
      </c>
      <c r="E69" s="19">
        <v>3.6637015158615895</v>
      </c>
      <c r="F69" s="20">
        <v>1.2972136616196331E-2</v>
      </c>
      <c r="G69" s="22"/>
      <c r="H69" s="19">
        <v>250.10001444623626</v>
      </c>
      <c r="I69" s="19">
        <v>32.328518667366922</v>
      </c>
      <c r="J69" s="20">
        <v>0.12926236225514712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19">
        <v>59.415276820118379</v>
      </c>
      <c r="GJ69" s="19">
        <v>55.263291081880524</v>
      </c>
      <c r="GK69" s="19">
        <v>55.999487951441445</v>
      </c>
      <c r="GL69" s="19">
        <v>54.30416887970005</v>
      </c>
      <c r="GM69" s="19">
        <v>59.496370782723353</v>
      </c>
      <c r="GN69" s="19">
        <v>61.028915933719404</v>
      </c>
      <c r="GO69" s="37"/>
      <c r="GP69" s="19">
        <v>374.32060523735089</v>
      </c>
      <c r="GQ69" s="19">
        <v>408.98207337575576</v>
      </c>
      <c r="GR69" s="19">
        <v>454.82867892196498</v>
      </c>
      <c r="GS69" s="19">
        <v>438.66075438272611</v>
      </c>
      <c r="GT69" s="19">
        <v>446.3674592508039</v>
      </c>
      <c r="GU69" s="19">
        <v>461.86155215845969</v>
      </c>
      <c r="GV69" s="19">
        <v>467.58460696348442</v>
      </c>
      <c r="GW69" s="19">
        <v>474.67586234098763</v>
      </c>
      <c r="GX69" s="19">
        <v>488.23248706880855</v>
      </c>
      <c r="GY69" s="19">
        <v>508.79814724337899</v>
      </c>
      <c r="GZ69" s="19">
        <v>532.35627239902306</v>
      </c>
      <c r="HA69" s="19">
        <v>485.1496380658495</v>
      </c>
      <c r="HB69" s="19">
        <v>524.24348289098612</v>
      </c>
      <c r="HC69" s="19">
        <v>705.14038719266114</v>
      </c>
      <c r="HD69" s="19">
        <v>753.22551086630028</v>
      </c>
      <c r="HE69" s="19">
        <f t="shared" si="11"/>
        <v>286.09223462946477</v>
      </c>
      <c r="HF69" s="260"/>
      <c r="HG69" s="260"/>
      <c r="HH69" s="260"/>
      <c r="HI69" s="260"/>
      <c r="HJ69" s="260"/>
      <c r="HK69" s="260"/>
    </row>
    <row r="70" spans="1:219" ht="13.8">
      <c r="A70" s="9"/>
      <c r="B70" s="18" t="s">
        <v>19</v>
      </c>
      <c r="C70" s="19">
        <v>321.09877285553142</v>
      </c>
      <c r="D70" s="19">
        <v>320.16651512509418</v>
      </c>
      <c r="E70" s="19">
        <v>0.93225773043724303</v>
      </c>
      <c r="F70" s="20">
        <v>2.9117902291343461E-3</v>
      </c>
      <c r="G70" s="22"/>
      <c r="H70" s="19">
        <v>281.54866945086479</v>
      </c>
      <c r="I70" s="19">
        <v>38.617845674229386</v>
      </c>
      <c r="J70" s="20">
        <v>0.13716223823593271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19">
        <v>67.347269847620012</v>
      </c>
      <c r="GJ70" s="19">
        <v>61.918357845787185</v>
      </c>
      <c r="GK70" s="19">
        <v>63.130702547342018</v>
      </c>
      <c r="GL70" s="19">
        <v>62.073246643255821</v>
      </c>
      <c r="GM70" s="19">
        <v>65.986743454507035</v>
      </c>
      <c r="GN70" s="19">
        <v>67.989722364639377</v>
      </c>
      <c r="GO70" s="37"/>
      <c r="GP70" s="19">
        <v>518.94235078985491</v>
      </c>
      <c r="GQ70" s="19">
        <v>558.62034014244955</v>
      </c>
      <c r="GR70" s="19">
        <v>632.54640945144615</v>
      </c>
      <c r="GS70" s="19">
        <v>649.93690853881287</v>
      </c>
      <c r="GT70" s="19">
        <v>633.56233484349661</v>
      </c>
      <c r="GU70" s="19">
        <v>626.25065202096778</v>
      </c>
      <c r="GV70" s="19">
        <v>617.1723321519537</v>
      </c>
      <c r="GW70" s="19">
        <v>620.79156329546493</v>
      </c>
      <c r="GX70" s="19">
        <v>647.05354445001819</v>
      </c>
      <c r="GY70" s="19">
        <v>656.26183447511289</v>
      </c>
      <c r="GZ70" s="19">
        <v>692.6113818355235</v>
      </c>
      <c r="HA70" s="19">
        <v>624.57113339630996</v>
      </c>
      <c r="HB70" s="19">
        <v>627.00593288976461</v>
      </c>
      <c r="HC70" s="19">
        <v>776.6117419292533</v>
      </c>
      <c r="HD70" s="19">
        <v>848.5451188153429</v>
      </c>
      <c r="HE70" s="19">
        <f t="shared" si="11"/>
        <v>321.09877285553142</v>
      </c>
      <c r="HF70" s="260"/>
      <c r="HG70" s="260"/>
      <c r="HH70" s="260"/>
      <c r="HI70" s="260"/>
      <c r="HJ70" s="260"/>
      <c r="HK70" s="260"/>
    </row>
    <row r="71" spans="1:219" ht="13.8">
      <c r="A71" s="9"/>
      <c r="B71" s="18" t="s">
        <v>20</v>
      </c>
      <c r="C71" s="19">
        <v>210.96353538509311</v>
      </c>
      <c r="D71" s="19">
        <v>210.43833376828513</v>
      </c>
      <c r="E71" s="19">
        <v>0.52520161680797628</v>
      </c>
      <c r="F71" s="20">
        <v>2.4957506904910148E-3</v>
      </c>
      <c r="G71" s="22"/>
      <c r="H71" s="19">
        <v>220.81408772217353</v>
      </c>
      <c r="I71" s="19">
        <v>-10.375753953888392</v>
      </c>
      <c r="J71" s="20">
        <v>-4.6988641263428263E-2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19">
        <v>42.354633578494415</v>
      </c>
      <c r="GJ71" s="19">
        <v>41.299908322014801</v>
      </c>
      <c r="GK71" s="19">
        <v>38.650319439034085</v>
      </c>
      <c r="GL71" s="19">
        <v>40.88502524938783</v>
      </c>
      <c r="GM71" s="19">
        <v>42.86565278891095</v>
      </c>
      <c r="GN71" s="19">
        <v>47.262629585745422</v>
      </c>
      <c r="GO71" s="37"/>
      <c r="GP71" s="19">
        <v>302.67738723195657</v>
      </c>
      <c r="GQ71" s="19">
        <v>374.66420672862193</v>
      </c>
      <c r="GR71" s="19">
        <v>441.69524612747176</v>
      </c>
      <c r="GS71" s="19">
        <v>454.49672048193173</v>
      </c>
      <c r="GT71" s="19">
        <v>464.57024726656277</v>
      </c>
      <c r="GU71" s="19">
        <v>474.56854757629969</v>
      </c>
      <c r="GV71" s="19">
        <v>495.32316545731379</v>
      </c>
      <c r="GW71" s="19">
        <v>472.86177318644042</v>
      </c>
      <c r="GX71" s="19">
        <v>463.44744634826645</v>
      </c>
      <c r="GY71" s="19">
        <v>480.51056080061812</v>
      </c>
      <c r="GZ71" s="19">
        <v>483.88321144967051</v>
      </c>
      <c r="HA71" s="19">
        <v>382.75334574135735</v>
      </c>
      <c r="HB71" s="19">
        <v>422.98437660735266</v>
      </c>
      <c r="HC71" s="19">
        <v>545.51972173957188</v>
      </c>
      <c r="HD71" s="19">
        <v>544.26205831516359</v>
      </c>
      <c r="HE71" s="19">
        <f t="shared" si="11"/>
        <v>210.96353538509311</v>
      </c>
      <c r="HF71" s="260"/>
      <c r="HG71" s="260"/>
      <c r="HH71" s="260"/>
      <c r="HI71" s="260"/>
      <c r="HJ71" s="260"/>
      <c r="HK71" s="260"/>
    </row>
    <row r="72" spans="1:219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37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60"/>
      <c r="HG72" s="260"/>
      <c r="HH72" s="260"/>
      <c r="HI72" s="260"/>
      <c r="HJ72" s="260"/>
      <c r="HK72" s="260"/>
    </row>
    <row r="73" spans="1:219" ht="13.8">
      <c r="A73" s="9"/>
      <c r="B73" s="34" t="s">
        <v>32</v>
      </c>
      <c r="C73" s="25">
        <v>48236.518019426047</v>
      </c>
      <c r="D73" s="25">
        <v>45104.5906250681</v>
      </c>
      <c r="E73" s="25">
        <v>3131.9273943579465</v>
      </c>
      <c r="F73" s="26">
        <v>6.9436998561678398E-2</v>
      </c>
      <c r="G73" s="27"/>
      <c r="H73" s="25">
        <v>42135.157683597361</v>
      </c>
      <c r="I73" s="25">
        <v>2969.432941470739</v>
      </c>
      <c r="J73" s="26">
        <v>7.0473996176041331E-2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25">
        <v>9731.0701982403334</v>
      </c>
      <c r="GJ73" s="25">
        <v>9334.6271146291983</v>
      </c>
      <c r="GK73" s="25">
        <v>9283.4580876193213</v>
      </c>
      <c r="GL73" s="25">
        <v>9305.9892064593623</v>
      </c>
      <c r="GM73" s="25">
        <v>9959.0921853489563</v>
      </c>
      <c r="GN73" s="25">
        <v>10353.351425369208</v>
      </c>
      <c r="GO73" s="37"/>
      <c r="GP73" s="25">
        <v>43057.378550365858</v>
      </c>
      <c r="GQ73" s="25">
        <v>49466.872155221499</v>
      </c>
      <c r="GR73" s="25">
        <v>58294.425783679922</v>
      </c>
      <c r="GS73" s="25">
        <v>60679.543029631204</v>
      </c>
      <c r="GT73" s="25">
        <v>64607.403593552794</v>
      </c>
      <c r="GU73" s="25">
        <v>68075.346207398848</v>
      </c>
      <c r="GV73" s="25">
        <v>71192.670215542632</v>
      </c>
      <c r="GW73" s="25">
        <v>72250.200455121623</v>
      </c>
      <c r="GX73" s="25">
        <v>76020.613081800868</v>
      </c>
      <c r="GY73" s="25">
        <v>81511.762871147992</v>
      </c>
      <c r="GZ73" s="25">
        <v>87668.765080588957</v>
      </c>
      <c r="HA73" s="25">
        <v>84416.789983871728</v>
      </c>
      <c r="HB73" s="25">
        <v>90010.216024110967</v>
      </c>
      <c r="HC73" s="25">
        <v>111567.28992632996</v>
      </c>
      <c r="HD73" s="25">
        <v>120554.69331799887</v>
      </c>
      <c r="HE73" s="25">
        <f t="shared" si="11"/>
        <v>48236.518019426047</v>
      </c>
      <c r="HF73" s="260"/>
      <c r="HG73" s="260"/>
      <c r="HH73" s="260"/>
      <c r="HI73" s="260"/>
      <c r="HJ73" s="260"/>
      <c r="HK73" s="260"/>
    </row>
    <row r="74" spans="1:219" ht="13.8">
      <c r="A74" s="9"/>
      <c r="B74" s="18" t="s">
        <v>18</v>
      </c>
      <c r="C74" s="19">
        <v>16867.367230466043</v>
      </c>
      <c r="D74" s="19">
        <v>15670.201951868094</v>
      </c>
      <c r="E74" s="19">
        <v>1197.1652785979495</v>
      </c>
      <c r="F74" s="20">
        <v>7.6397565409502058E-2</v>
      </c>
      <c r="G74" s="22"/>
      <c r="H74" s="19">
        <v>14000.340249707326</v>
      </c>
      <c r="I74" s="19">
        <v>1669.8617021607679</v>
      </c>
      <c r="J74" s="20">
        <v>0.11927293711277311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19">
        <v>3418.7787943403396</v>
      </c>
      <c r="GJ74" s="19">
        <v>3255.0299500391957</v>
      </c>
      <c r="GK74" s="19">
        <v>3294.8866721893214</v>
      </c>
      <c r="GL74" s="19">
        <v>3213.4437630393627</v>
      </c>
      <c r="GM74" s="19">
        <v>3519.6565545789567</v>
      </c>
      <c r="GN74" s="19">
        <v>3584.350290619208</v>
      </c>
      <c r="GO74" s="37"/>
      <c r="GP74" s="19">
        <v>13477.3894874</v>
      </c>
      <c r="GQ74" s="19">
        <v>15073.136745120015</v>
      </c>
      <c r="GR74" s="19">
        <v>17340.715076749915</v>
      </c>
      <c r="GS74" s="19">
        <v>17246.084979861167</v>
      </c>
      <c r="GT74" s="19">
        <v>18673.393291662807</v>
      </c>
      <c r="GU74" s="19">
        <v>20119.892862268134</v>
      </c>
      <c r="GV74" s="19">
        <v>21068.019706962627</v>
      </c>
      <c r="GW74" s="19">
        <v>21869.150088081631</v>
      </c>
      <c r="GX74" s="19">
        <v>23215.350844550885</v>
      </c>
      <c r="GY74" s="19">
        <v>25204.626810888018</v>
      </c>
      <c r="GZ74" s="19">
        <v>27320.151836679044</v>
      </c>
      <c r="HA74" s="19">
        <v>27453.684303291713</v>
      </c>
      <c r="HB74" s="19">
        <v>29974.777111530981</v>
      </c>
      <c r="HC74" s="19">
        <v>38781.545445819946</v>
      </c>
      <c r="HD74" s="19">
        <v>42318.478428428891</v>
      </c>
      <c r="HE74" s="19">
        <f t="shared" si="11"/>
        <v>16867.367230466043</v>
      </c>
      <c r="HF74" s="260"/>
      <c r="HG74" s="260"/>
      <c r="HH74" s="260"/>
      <c r="HI74" s="260"/>
      <c r="HJ74" s="260"/>
      <c r="HK74" s="260"/>
    </row>
    <row r="75" spans="1:219" ht="13.8">
      <c r="A75" s="9"/>
      <c r="B75" s="18" t="s">
        <v>19</v>
      </c>
      <c r="C75" s="19">
        <v>18931.449007420004</v>
      </c>
      <c r="D75" s="19">
        <v>17760.279566200003</v>
      </c>
      <c r="E75" s="19">
        <v>1171.1694412200013</v>
      </c>
      <c r="F75" s="20">
        <v>6.5943187259781696E-2</v>
      </c>
      <c r="G75" s="22"/>
      <c r="H75" s="19">
        <v>15769.909206560042</v>
      </c>
      <c r="I75" s="19">
        <v>1990.370359639961</v>
      </c>
      <c r="J75" s="20">
        <v>0.12621317812102539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19">
        <v>3875.1888459399943</v>
      </c>
      <c r="GJ75" s="19">
        <v>3647.0160444600033</v>
      </c>
      <c r="GK75" s="19">
        <v>3714.4716503400005</v>
      </c>
      <c r="GL75" s="19">
        <v>3673.1781627899991</v>
      </c>
      <c r="GM75" s="19">
        <v>3903.6107759099996</v>
      </c>
      <c r="GN75" s="19">
        <v>3993.1723739200002</v>
      </c>
      <c r="GO75" s="37"/>
      <c r="GP75" s="19">
        <v>18682.709360000001</v>
      </c>
      <c r="GQ75" s="19">
        <v>20584.688171699996</v>
      </c>
      <c r="GR75" s="19">
        <v>24115.425684480004</v>
      </c>
      <c r="GS75" s="19">
        <v>25559.455379240037</v>
      </c>
      <c r="GT75" s="19">
        <v>26503.918056309987</v>
      </c>
      <c r="GU75" s="19">
        <v>27282.553609680719</v>
      </c>
      <c r="GV75" s="19">
        <v>27807.745064560004</v>
      </c>
      <c r="GW75" s="19">
        <v>28601.488740749999</v>
      </c>
      <c r="GX75" s="19">
        <v>30768.575282359987</v>
      </c>
      <c r="GY75" s="19">
        <v>32510.249579599968</v>
      </c>
      <c r="GZ75" s="19">
        <v>35545.980741859916</v>
      </c>
      <c r="HA75" s="19">
        <v>35334.058580070014</v>
      </c>
      <c r="HB75" s="19">
        <v>35855.043268909998</v>
      </c>
      <c r="HC75" s="19">
        <v>42734.069583220051</v>
      </c>
      <c r="HD75" s="19">
        <v>47668.241827819991</v>
      </c>
      <c r="HE75" s="19">
        <f t="shared" si="11"/>
        <v>18931.449007420004</v>
      </c>
      <c r="HF75" s="260"/>
      <c r="HG75" s="260"/>
      <c r="HH75" s="260"/>
      <c r="HI75" s="260"/>
      <c r="HJ75" s="260"/>
      <c r="HK75" s="260"/>
    </row>
    <row r="76" spans="1:219" ht="13.8">
      <c r="A76" s="9"/>
      <c r="B76" s="18" t="s">
        <v>20</v>
      </c>
      <c r="C76" s="19">
        <v>12437.70178154</v>
      </c>
      <c r="D76" s="19">
        <v>11674.109106999997</v>
      </c>
      <c r="E76" s="19">
        <v>763.59267454000292</v>
      </c>
      <c r="F76" s="20">
        <v>6.5409074691801503E-2</v>
      </c>
      <c r="G76" s="22"/>
      <c r="H76" s="19">
        <v>12364.908227329994</v>
      </c>
      <c r="I76" s="19">
        <v>-690.79912032999709</v>
      </c>
      <c r="J76" s="20">
        <v>-5.5867711076345306E-2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19">
        <v>2437.10255796</v>
      </c>
      <c r="GJ76" s="19">
        <v>2432.5811201300003</v>
      </c>
      <c r="GK76" s="19">
        <v>2274.0997650899999</v>
      </c>
      <c r="GL76" s="19">
        <v>2419.3672806300001</v>
      </c>
      <c r="GM76" s="19">
        <v>2535.8248548599995</v>
      </c>
      <c r="GN76" s="19">
        <v>2775.8287608300002</v>
      </c>
      <c r="GO76" s="37"/>
      <c r="GP76" s="19">
        <v>10897.279702965858</v>
      </c>
      <c r="GQ76" s="19">
        <v>13809.047238401487</v>
      </c>
      <c r="GR76" s="19">
        <v>16838.28502245</v>
      </c>
      <c r="GS76" s="19">
        <v>17874.002670530004</v>
      </c>
      <c r="GT76" s="19">
        <v>19430.092245579999</v>
      </c>
      <c r="GU76" s="19">
        <v>20672.899735449992</v>
      </c>
      <c r="GV76" s="19">
        <v>22316.905444019991</v>
      </c>
      <c r="GW76" s="19">
        <v>21779.561626289989</v>
      </c>
      <c r="GX76" s="19">
        <v>22036.686954889992</v>
      </c>
      <c r="GY76" s="19">
        <v>23796.886480660003</v>
      </c>
      <c r="GZ76" s="19">
        <v>24802.632502050001</v>
      </c>
      <c r="HA76" s="19">
        <v>21629.047100510001</v>
      </c>
      <c r="HB76" s="19">
        <v>24180.395643669995</v>
      </c>
      <c r="HC76" s="19">
        <v>30051.674897289962</v>
      </c>
      <c r="HD76" s="19">
        <v>30567.973061749995</v>
      </c>
      <c r="HE76" s="19">
        <f t="shared" si="11"/>
        <v>12437.70178154</v>
      </c>
      <c r="HF76" s="260"/>
      <c r="HG76" s="260"/>
      <c r="HH76" s="260"/>
      <c r="HI76" s="260"/>
      <c r="HJ76" s="260"/>
      <c r="HK76" s="260"/>
    </row>
    <row r="77" spans="1:219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37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60"/>
      <c r="HG77" s="260"/>
      <c r="HH77" s="260"/>
      <c r="HI77" s="260"/>
      <c r="HJ77" s="260"/>
      <c r="HK77" s="260"/>
    </row>
    <row r="78" spans="1:219" ht="13.8">
      <c r="A78" s="9"/>
      <c r="B78" s="34" t="s">
        <v>33</v>
      </c>
      <c r="C78" s="25">
        <v>4641.7215421081455</v>
      </c>
      <c r="D78" s="25">
        <v>4316.228406207676</v>
      </c>
      <c r="E78" s="25">
        <v>325.4931359004695</v>
      </c>
      <c r="F78" s="26">
        <v>7.5411471606168831E-2</v>
      </c>
      <c r="G78" s="27"/>
      <c r="H78" s="25">
        <v>4113.2078735123005</v>
      </c>
      <c r="I78" s="25">
        <v>203.02053269537555</v>
      </c>
      <c r="J78" s="26">
        <v>4.9358198986917415E-2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25">
        <v>1025.0960385609033</v>
      </c>
      <c r="GJ78" s="25">
        <v>927.86262320105141</v>
      </c>
      <c r="GK78" s="25">
        <v>883.92209740783335</v>
      </c>
      <c r="GL78" s="25">
        <v>910.28638621490313</v>
      </c>
      <c r="GM78" s="25">
        <v>921.5646621247248</v>
      </c>
      <c r="GN78" s="25">
        <v>998.08577315963305</v>
      </c>
      <c r="GO78" s="37"/>
      <c r="GP78" s="25">
        <v>6155.3771597710293</v>
      </c>
      <c r="GQ78" s="25">
        <v>6494.4272658093423</v>
      </c>
      <c r="GR78" s="25">
        <v>6574.1833367169411</v>
      </c>
      <c r="GS78" s="25">
        <v>7041.0159474308266</v>
      </c>
      <c r="GT78" s="25">
        <v>7663.1340519061396</v>
      </c>
      <c r="GU78" s="25">
        <v>8131.4358118788332</v>
      </c>
      <c r="GV78" s="25">
        <v>8736.4337677044205</v>
      </c>
      <c r="GW78" s="25">
        <v>9000.3263717112222</v>
      </c>
      <c r="GX78" s="25">
        <v>9355.3321516507513</v>
      </c>
      <c r="GY78" s="25">
        <v>9853.9979584123794</v>
      </c>
      <c r="GZ78" s="25">
        <v>10665.574469064686</v>
      </c>
      <c r="HA78" s="25">
        <v>10018.511787522486</v>
      </c>
      <c r="HB78" s="25">
        <v>10704.25067582574</v>
      </c>
      <c r="HC78" s="25">
        <v>10713.85966174438</v>
      </c>
      <c r="HD78" s="25">
        <v>11579.799065921514</v>
      </c>
      <c r="HE78" s="25">
        <f t="shared" si="11"/>
        <v>4641.7215421081455</v>
      </c>
      <c r="HF78" s="260"/>
      <c r="HG78" s="260"/>
      <c r="HH78" s="260"/>
      <c r="HI78" s="260"/>
      <c r="HJ78" s="260"/>
      <c r="HK78" s="260"/>
    </row>
    <row r="79" spans="1:219" ht="13.8">
      <c r="A79" s="9"/>
      <c r="B79" s="18" t="s">
        <v>18</v>
      </c>
      <c r="C79" s="19">
        <v>1625.4942237875421</v>
      </c>
      <c r="D79" s="19">
        <v>1490.5507025851932</v>
      </c>
      <c r="E79" s="19">
        <v>134.94352120234885</v>
      </c>
      <c r="F79" s="20">
        <v>9.0532660826836975E-2</v>
      </c>
      <c r="G79" s="22"/>
      <c r="H79" s="19">
        <v>1439.373686158704</v>
      </c>
      <c r="I79" s="19">
        <v>51.177016426489217</v>
      </c>
      <c r="J79" s="20">
        <v>3.5555059063964632E-2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19">
        <v>355.09945000793238</v>
      </c>
      <c r="GJ79" s="19">
        <v>325.40507070280847</v>
      </c>
      <c r="GK79" s="19">
        <v>312.68778865455124</v>
      </c>
      <c r="GL79" s="19">
        <v>314.4594990976575</v>
      </c>
      <c r="GM79" s="19">
        <v>323.45989660793794</v>
      </c>
      <c r="GN79" s="19">
        <v>349.48196872458709</v>
      </c>
      <c r="GO79" s="37"/>
      <c r="GP79" s="19">
        <v>2000.9800000000005</v>
      </c>
      <c r="GQ79" s="19">
        <v>1964.96</v>
      </c>
      <c r="GR79" s="19">
        <v>1929.62</v>
      </c>
      <c r="GS79" s="19">
        <v>2018.69</v>
      </c>
      <c r="GT79" s="19">
        <v>2306.2782574394842</v>
      </c>
      <c r="GU79" s="19">
        <v>2487.5294282154368</v>
      </c>
      <c r="GV79" s="19">
        <v>2701.6187806623257</v>
      </c>
      <c r="GW79" s="19">
        <v>2886.5309402287917</v>
      </c>
      <c r="GX79" s="19">
        <v>2984.4452767177991</v>
      </c>
      <c r="GY79" s="19">
        <v>3173.1149517605263</v>
      </c>
      <c r="GZ79" s="19">
        <v>3431.2693325959399</v>
      </c>
      <c r="HA79" s="19">
        <v>3490.3789559142197</v>
      </c>
      <c r="HB79" s="19">
        <v>3786.1305530020527</v>
      </c>
      <c r="HC79" s="19">
        <v>3819.7792902325109</v>
      </c>
      <c r="HD79" s="19">
        <v>4012.1017828025292</v>
      </c>
      <c r="HE79" s="19">
        <f t="shared" si="11"/>
        <v>1625.4942237875421</v>
      </c>
      <c r="HF79" s="260"/>
      <c r="HG79" s="260"/>
      <c r="HH79" s="260"/>
      <c r="HI79" s="260"/>
      <c r="HJ79" s="260"/>
      <c r="HK79" s="260"/>
    </row>
    <row r="80" spans="1:219" ht="13.8">
      <c r="A80" s="9"/>
      <c r="B80" s="18" t="s">
        <v>19</v>
      </c>
      <c r="C80" s="19">
        <v>1878.358753</v>
      </c>
      <c r="D80" s="19">
        <v>1781.3252309999998</v>
      </c>
      <c r="E80" s="19">
        <v>97.033522000000175</v>
      </c>
      <c r="F80" s="20">
        <v>5.4472659069409533E-2</v>
      </c>
      <c r="G80" s="22"/>
      <c r="H80" s="19">
        <v>1639.4169609999999</v>
      </c>
      <c r="I80" s="19">
        <v>141.9082699999999</v>
      </c>
      <c r="J80" s="20">
        <v>8.6560206082923349E-2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19">
        <v>423.330217</v>
      </c>
      <c r="GJ80" s="19">
        <v>370.21313500000002</v>
      </c>
      <c r="GK80" s="19">
        <v>344.72567799999996</v>
      </c>
      <c r="GL80" s="19">
        <v>383.05745999999999</v>
      </c>
      <c r="GM80" s="19">
        <v>369.80134099999998</v>
      </c>
      <c r="GN80" s="19">
        <v>410.56113900000003</v>
      </c>
      <c r="GO80" s="37"/>
      <c r="GP80" s="19">
        <v>2443.663</v>
      </c>
      <c r="GQ80" s="19">
        <v>2567.0860000000002</v>
      </c>
      <c r="GR80" s="19">
        <v>2636.7179999999998</v>
      </c>
      <c r="GS80" s="19">
        <v>2878.02</v>
      </c>
      <c r="GT80" s="19">
        <v>2979.7055660000001</v>
      </c>
      <c r="GU80" s="19">
        <v>3159.6641019999997</v>
      </c>
      <c r="GV80" s="19">
        <v>3241.4290780000001</v>
      </c>
      <c r="GW80" s="19">
        <v>3386.3999859999999</v>
      </c>
      <c r="GX80" s="19">
        <v>3544.0609490000002</v>
      </c>
      <c r="GY80" s="19">
        <v>3699.2912919999994</v>
      </c>
      <c r="GZ80" s="19">
        <v>4067.8249289999999</v>
      </c>
      <c r="HA80" s="19">
        <v>3972.8265000000006</v>
      </c>
      <c r="HB80" s="19">
        <v>4211.1122500000001</v>
      </c>
      <c r="HC80" s="19">
        <v>4251.0323159999998</v>
      </c>
      <c r="HD80" s="19">
        <v>4776.3203269999995</v>
      </c>
      <c r="HE80" s="19">
        <f t="shared" si="11"/>
        <v>1878.358753</v>
      </c>
      <c r="HF80" s="260"/>
      <c r="HG80" s="260"/>
      <c r="HH80" s="260"/>
      <c r="HI80" s="260"/>
      <c r="HJ80" s="260"/>
      <c r="HK80" s="260"/>
    </row>
    <row r="81" spans="1:219" ht="13.8">
      <c r="A81" s="9"/>
      <c r="B81" s="18" t="s">
        <v>20</v>
      </c>
      <c r="C81" s="19">
        <v>1137.8685653206035</v>
      </c>
      <c r="D81" s="19">
        <v>1044.3524726224834</v>
      </c>
      <c r="E81" s="19">
        <v>93.516092698120019</v>
      </c>
      <c r="F81" s="20">
        <v>8.9544569625320911E-2</v>
      </c>
      <c r="G81" s="22"/>
      <c r="H81" s="19">
        <v>1034.4172263535968</v>
      </c>
      <c r="I81" s="19">
        <v>9.9352462688866581</v>
      </c>
      <c r="J81" s="20">
        <v>9.6046798291528779E-3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19">
        <v>246.6663715529709</v>
      </c>
      <c r="GJ81" s="19">
        <v>232.24441749824294</v>
      </c>
      <c r="GK81" s="19">
        <v>226.50863075328209</v>
      </c>
      <c r="GL81" s="19">
        <v>212.76942711724564</v>
      </c>
      <c r="GM81" s="19">
        <v>228.30342451678692</v>
      </c>
      <c r="GN81" s="19">
        <v>238.0426654350459</v>
      </c>
      <c r="GO81" s="37"/>
      <c r="GP81" s="19">
        <v>1710.7341597710295</v>
      </c>
      <c r="GQ81" s="19">
        <v>1962.381265809342</v>
      </c>
      <c r="GR81" s="19">
        <v>2007.8453367169416</v>
      </c>
      <c r="GS81" s="19">
        <v>2144.3059474308266</v>
      </c>
      <c r="GT81" s="19">
        <v>2377.1502284666544</v>
      </c>
      <c r="GU81" s="19">
        <v>2484.2422816633975</v>
      </c>
      <c r="GV81" s="19">
        <v>2793.3859090420938</v>
      </c>
      <c r="GW81" s="19">
        <v>2727.3954454824307</v>
      </c>
      <c r="GX81" s="19">
        <v>2826.8259259329511</v>
      </c>
      <c r="GY81" s="19">
        <v>2981.5917146518532</v>
      </c>
      <c r="GZ81" s="19">
        <v>3166.4802074687477</v>
      </c>
      <c r="HA81" s="19">
        <v>2555.3063316082671</v>
      </c>
      <c r="HB81" s="19">
        <v>2707.0078728236876</v>
      </c>
      <c r="HC81" s="19">
        <v>2643.0480555118688</v>
      </c>
      <c r="HD81" s="19">
        <v>2791.3769561189852</v>
      </c>
      <c r="HE81" s="19">
        <f t="shared" si="11"/>
        <v>1137.8685653206035</v>
      </c>
      <c r="HF81" s="260"/>
      <c r="HG81" s="260"/>
      <c r="HH81" s="260"/>
      <c r="HI81" s="260"/>
      <c r="HJ81" s="260"/>
      <c r="HK81" s="260"/>
    </row>
    <row r="82" spans="1:219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37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60"/>
      <c r="HG82" s="260"/>
      <c r="HH82" s="260"/>
      <c r="HI82" s="260"/>
      <c r="HJ82" s="260"/>
      <c r="HK82" s="260"/>
    </row>
    <row r="83" spans="1:219" ht="13.8">
      <c r="A83" s="9"/>
      <c r="B83" s="34" t="s">
        <v>34</v>
      </c>
      <c r="C83" s="25">
        <v>778.93268931970715</v>
      </c>
      <c r="D83" s="25">
        <v>763.35013728415333</v>
      </c>
      <c r="E83" s="25">
        <v>15.582552035553817</v>
      </c>
      <c r="F83" s="26">
        <v>2.0413374249192397E-2</v>
      </c>
      <c r="G83" s="27"/>
      <c r="H83" s="25">
        <v>672.77949064751579</v>
      </c>
      <c r="I83" s="25">
        <v>90.570646636637548</v>
      </c>
      <c r="J83" s="26">
        <v>0.13462159280371039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178.61511586974049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25">
        <v>179.32146937177811</v>
      </c>
      <c r="GJ83" s="25">
        <v>157.32320884968891</v>
      </c>
      <c r="GK83" s="25">
        <v>149.67882146477365</v>
      </c>
      <c r="GL83" s="25">
        <v>149.37584277387842</v>
      </c>
      <c r="GM83" s="25">
        <v>155.47498366377488</v>
      </c>
      <c r="GN83" s="25">
        <v>167.07983256759138</v>
      </c>
      <c r="GO83" s="37"/>
      <c r="GP83" s="25">
        <v>1095.8884688221433</v>
      </c>
      <c r="GQ83" s="25">
        <v>1216.1970546141833</v>
      </c>
      <c r="GR83" s="25">
        <v>1365.0636999610501</v>
      </c>
      <c r="GS83" s="25">
        <v>1466.0875168173238</v>
      </c>
      <c r="GT83" s="25">
        <v>1473.9908453477676</v>
      </c>
      <c r="GU83" s="25">
        <v>1494.884319092153</v>
      </c>
      <c r="GV83" s="25">
        <v>1523.7371134225809</v>
      </c>
      <c r="GW83" s="25">
        <v>1512.3970183109104</v>
      </c>
      <c r="GX83" s="25">
        <v>1536.8172901942589</v>
      </c>
      <c r="GY83" s="25">
        <v>1574.3126168621695</v>
      </c>
      <c r="GZ83" s="25">
        <v>1648.6731588352714</v>
      </c>
      <c r="HA83" s="25">
        <v>1409.2156953654701</v>
      </c>
      <c r="HB83" s="25">
        <v>1497.7413569557946</v>
      </c>
      <c r="HC83" s="25">
        <v>1889.4318970140603</v>
      </c>
      <c r="HD83" s="25">
        <v>2040.0184211075007</v>
      </c>
      <c r="HE83" s="25">
        <f t="shared" si="11"/>
        <v>778.93268931970715</v>
      </c>
      <c r="HF83" s="260"/>
      <c r="HG83" s="260"/>
      <c r="HH83" s="260"/>
      <c r="HI83" s="260"/>
      <c r="HJ83" s="260"/>
      <c r="HK83" s="260"/>
    </row>
    <row r="84" spans="1:219" ht="13.8">
      <c r="A84" s="9"/>
      <c r="B84" s="18" t="s">
        <v>18</v>
      </c>
      <c r="C84" s="19">
        <v>274.03447164409658</v>
      </c>
      <c r="D84" s="19">
        <v>267.57598986040165</v>
      </c>
      <c r="E84" s="19">
        <v>6.4584817836949355</v>
      </c>
      <c r="F84" s="20">
        <v>2.4137000435145248E-2</v>
      </c>
      <c r="G84" s="22"/>
      <c r="H84" s="19">
        <v>231.17391971685356</v>
      </c>
      <c r="I84" s="19">
        <v>36.402070143548087</v>
      </c>
      <c r="J84" s="20">
        <v>0.15746616308679659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19">
        <v>63.197515522134196</v>
      </c>
      <c r="GJ84" s="19">
        <v>55.281168111761779</v>
      </c>
      <c r="GK84" s="19">
        <v>52.798661119888841</v>
      </c>
      <c r="GL84" s="19">
        <v>52.554221988881856</v>
      </c>
      <c r="GM84" s="19">
        <v>54.309375870342542</v>
      </c>
      <c r="GN84" s="19">
        <v>59.091044553221586</v>
      </c>
      <c r="GO84" s="37"/>
      <c r="GP84" s="19">
        <v>334.9428833306971</v>
      </c>
      <c r="GQ84" s="19">
        <v>364.98795570034252</v>
      </c>
      <c r="GR84" s="19">
        <v>395.23410362094472</v>
      </c>
      <c r="GS84" s="19">
        <v>418.731872704875</v>
      </c>
      <c r="GT84" s="19">
        <v>429.60476280680211</v>
      </c>
      <c r="GU84" s="19">
        <v>444.67145623172127</v>
      </c>
      <c r="GV84" s="19">
        <v>459.00154887984331</v>
      </c>
      <c r="GW84" s="19">
        <v>469.95013817005218</v>
      </c>
      <c r="GX84" s="19">
        <v>478.86842735700981</v>
      </c>
      <c r="GY84" s="19">
        <v>494.65142089930782</v>
      </c>
      <c r="GZ84" s="19">
        <v>518.29111196077531</v>
      </c>
      <c r="HA84" s="19">
        <v>468.36374326704464</v>
      </c>
      <c r="HB84" s="19">
        <v>504.93798029753344</v>
      </c>
      <c r="HC84" s="19">
        <v>670.35049890880748</v>
      </c>
      <c r="HD84" s="19">
        <v>718.24239961559567</v>
      </c>
      <c r="HE84" s="19">
        <f t="shared" si="11"/>
        <v>274.03447164409658</v>
      </c>
      <c r="HF84" s="260"/>
      <c r="HG84" s="260"/>
      <c r="HH84" s="260"/>
      <c r="HI84" s="260"/>
      <c r="HJ84" s="260"/>
      <c r="HK84" s="260"/>
    </row>
    <row r="85" spans="1:219" ht="13.8">
      <c r="A85" s="9"/>
      <c r="B85" s="18" t="s">
        <v>19</v>
      </c>
      <c r="C85" s="19">
        <v>310.08023629415857</v>
      </c>
      <c r="D85" s="19">
        <v>307.65759908839368</v>
      </c>
      <c r="E85" s="19">
        <v>2.4226372057648859</v>
      </c>
      <c r="F85" s="20">
        <v>7.8744591810613242E-3</v>
      </c>
      <c r="G85" s="22"/>
      <c r="H85" s="19">
        <v>269.53911953219648</v>
      </c>
      <c r="I85" s="19">
        <v>38.118479556197201</v>
      </c>
      <c r="J85" s="20">
        <v>0.14142095448836675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68.06590168050441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19">
        <v>73.129168410022359</v>
      </c>
      <c r="GJ85" s="19">
        <v>62.042223950265253</v>
      </c>
      <c r="GK85" s="19">
        <v>58.657476993535852</v>
      </c>
      <c r="GL85" s="19">
        <v>60.692997884239652</v>
      </c>
      <c r="GM85" s="19">
        <v>62.157856357012626</v>
      </c>
      <c r="GN85" s="19">
        <v>66.529681109105198</v>
      </c>
      <c r="GO85" s="37"/>
      <c r="GP85" s="19">
        <v>474.07473405180315</v>
      </c>
      <c r="GQ85" s="19">
        <v>509.06323756847081</v>
      </c>
      <c r="GR85" s="19">
        <v>577.2827848802192</v>
      </c>
      <c r="GS85" s="19">
        <v>620.84368373034238</v>
      </c>
      <c r="GT85" s="19">
        <v>604.43133690888635</v>
      </c>
      <c r="GU85" s="19">
        <v>604.49305097314254</v>
      </c>
      <c r="GV85" s="19">
        <v>592.9968155520852</v>
      </c>
      <c r="GW85" s="19">
        <v>595.38658080274695</v>
      </c>
      <c r="GX85" s="19">
        <v>621.0931446297717</v>
      </c>
      <c r="GY85" s="19">
        <v>628.76083517636209</v>
      </c>
      <c r="GZ85" s="19">
        <v>657.28054578389401</v>
      </c>
      <c r="HA85" s="19">
        <v>586.52731449598559</v>
      </c>
      <c r="HB85" s="19">
        <v>610.52073225609695</v>
      </c>
      <c r="HC85" s="19">
        <v>748.29291147997026</v>
      </c>
      <c r="HD85" s="19">
        <v>821.97916890883027</v>
      </c>
      <c r="HE85" s="19">
        <f t="shared" si="11"/>
        <v>310.08023629415857</v>
      </c>
      <c r="HF85" s="260"/>
      <c r="HG85" s="260"/>
      <c r="HH85" s="260"/>
      <c r="HI85" s="260"/>
      <c r="HJ85" s="260"/>
      <c r="HK85" s="260"/>
    </row>
    <row r="86" spans="1:219" ht="13.8">
      <c r="A86" s="9"/>
      <c r="B86" s="18" t="s">
        <v>20</v>
      </c>
      <c r="C86" s="19">
        <v>194.81798138145206</v>
      </c>
      <c r="D86" s="19">
        <v>188.11654833535795</v>
      </c>
      <c r="E86" s="19">
        <v>6.7014330460941096</v>
      </c>
      <c r="F86" s="20">
        <v>3.5623835890010981E-2</v>
      </c>
      <c r="G86" s="22"/>
      <c r="H86" s="19">
        <v>172.06645139846569</v>
      </c>
      <c r="I86" s="19">
        <v>16.05009693689226</v>
      </c>
      <c r="J86" s="20">
        <v>9.3278479369136205E-2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19">
        <v>42.994785439621545</v>
      </c>
      <c r="GJ86" s="19">
        <v>39.999816787661885</v>
      </c>
      <c r="GK86" s="19">
        <v>38.222683351348955</v>
      </c>
      <c r="GL86" s="19">
        <v>36.128622900756909</v>
      </c>
      <c r="GM86" s="19">
        <v>39.007751436419724</v>
      </c>
      <c r="GN86" s="19">
        <v>41.459106905264591</v>
      </c>
      <c r="GO86" s="37"/>
      <c r="GP86" s="19">
        <v>286.87085143964316</v>
      </c>
      <c r="GQ86" s="19">
        <v>342.14586134537012</v>
      </c>
      <c r="GR86" s="19">
        <v>392.54681145988604</v>
      </c>
      <c r="GS86" s="19">
        <v>426.51196038210645</v>
      </c>
      <c r="GT86" s="19">
        <v>439.95474563207898</v>
      </c>
      <c r="GU86" s="19">
        <v>445.7198118872891</v>
      </c>
      <c r="GV86" s="19">
        <v>471.73874899065231</v>
      </c>
      <c r="GW86" s="19">
        <v>447.06029933811118</v>
      </c>
      <c r="GX86" s="19">
        <v>436.85571820747737</v>
      </c>
      <c r="GY86" s="19">
        <v>450.90036078649956</v>
      </c>
      <c r="GZ86" s="19">
        <v>473.10150109060214</v>
      </c>
      <c r="HA86" s="19">
        <v>354.32463760243996</v>
      </c>
      <c r="HB86" s="19">
        <v>382.28264440216412</v>
      </c>
      <c r="HC86" s="19">
        <v>470.78848662528264</v>
      </c>
      <c r="HD86" s="19">
        <v>499.79685258307461</v>
      </c>
      <c r="HE86" s="19">
        <f t="shared" si="11"/>
        <v>194.81798138145206</v>
      </c>
      <c r="HF86" s="260"/>
      <c r="HG86" s="260"/>
      <c r="HH86" s="260"/>
      <c r="HI86" s="260"/>
      <c r="HJ86" s="260"/>
      <c r="HK86" s="260"/>
    </row>
    <row r="87" spans="1:219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37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60"/>
      <c r="HG87" s="260"/>
      <c r="HH87" s="260"/>
      <c r="HI87" s="260"/>
      <c r="HJ87" s="260"/>
      <c r="HK87" s="260"/>
    </row>
    <row r="88" spans="1:219" ht="13.8">
      <c r="A88" s="9"/>
      <c r="B88" s="34" t="s">
        <v>35</v>
      </c>
      <c r="C88" s="25">
        <v>45922.917123119798</v>
      </c>
      <c r="D88" s="25">
        <v>42345.30375904125</v>
      </c>
      <c r="E88" s="25">
        <v>3577.6133640785483</v>
      </c>
      <c r="F88" s="26">
        <v>8.4486661955156792E-2</v>
      </c>
      <c r="G88" s="27"/>
      <c r="H88" s="25">
        <v>37662.084053249506</v>
      </c>
      <c r="I88" s="25">
        <v>4683.2197057917438</v>
      </c>
      <c r="J88" s="26">
        <v>0.12434839503757289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9623.1930131792469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25">
        <v>10318.229076239859</v>
      </c>
      <c r="GJ88" s="25">
        <v>9266.3999305302168</v>
      </c>
      <c r="GK88" s="25">
        <v>8806.7725615800591</v>
      </c>
      <c r="GL88" s="25">
        <v>8839.3005585599785</v>
      </c>
      <c r="GM88" s="25">
        <v>9197.5113460897628</v>
      </c>
      <c r="GN88" s="25">
        <v>9812.932726359777</v>
      </c>
      <c r="GO88" s="37"/>
      <c r="GP88" s="25">
        <v>39455.470150076653</v>
      </c>
      <c r="GQ88" s="25">
        <v>44817.683198382292</v>
      </c>
      <c r="GR88" s="25">
        <v>52051.291558866578</v>
      </c>
      <c r="GS88" s="25">
        <v>57669.908787354914</v>
      </c>
      <c r="GT88" s="25">
        <v>61648.14056198184</v>
      </c>
      <c r="GU88" s="25">
        <v>65115.392070996917</v>
      </c>
      <c r="GV88" s="25">
        <v>68655.326268303936</v>
      </c>
      <c r="GW88" s="25">
        <v>69684.51339149967</v>
      </c>
      <c r="GX88" s="25">
        <v>73088.351973067605</v>
      </c>
      <c r="GY88" s="25">
        <v>77995.983860706416</v>
      </c>
      <c r="GZ88" s="25">
        <v>84605.412962176008</v>
      </c>
      <c r="HA88" s="25">
        <v>79833.144306555565</v>
      </c>
      <c r="HB88" s="25">
        <v>85630.071929437618</v>
      </c>
      <c r="HC88" s="25">
        <v>103936.52971157823</v>
      </c>
      <c r="HD88" s="25">
        <v>114643.55879481899</v>
      </c>
      <c r="HE88" s="25">
        <f t="shared" si="11"/>
        <v>45922.917123119798</v>
      </c>
      <c r="HF88" s="260"/>
      <c r="HG88" s="260"/>
      <c r="HH88" s="260"/>
      <c r="HI88" s="260"/>
      <c r="HJ88" s="260"/>
      <c r="HK88" s="260"/>
    </row>
    <row r="89" spans="1:219" ht="13.8">
      <c r="A89" s="9"/>
      <c r="B89" s="18" t="s">
        <v>18</v>
      </c>
      <c r="C89" s="19">
        <v>16155.872940009293</v>
      </c>
      <c r="D89" s="19">
        <v>14847.85667495997</v>
      </c>
      <c r="E89" s="19">
        <v>1308.0162650493221</v>
      </c>
      <c r="F89" s="20">
        <v>8.8094618212150033E-2</v>
      </c>
      <c r="G89" s="22"/>
      <c r="H89" s="19">
        <v>12941.876031069045</v>
      </c>
      <c r="I89" s="19">
        <v>1905.9806438909254</v>
      </c>
      <c r="J89" s="20">
        <v>0.14727236138835775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19">
        <v>3636.4103221498103</v>
      </c>
      <c r="GJ89" s="19">
        <v>3256.0829142500133</v>
      </c>
      <c r="GK89" s="19">
        <v>3106.5570632397958</v>
      </c>
      <c r="GL89" s="19">
        <v>3109.8908307698848</v>
      </c>
      <c r="GM89" s="19">
        <v>3212.8069030497891</v>
      </c>
      <c r="GN89" s="19">
        <v>3470.53522869981</v>
      </c>
      <c r="GO89" s="37"/>
      <c r="GP89" s="19">
        <v>12059.298185819998</v>
      </c>
      <c r="GQ89" s="19">
        <v>13448.668668157487</v>
      </c>
      <c r="GR89" s="19">
        <v>15069.441646599998</v>
      </c>
      <c r="GS89" s="19">
        <v>16471.174026165034</v>
      </c>
      <c r="GT89" s="19">
        <v>17971.844881231988</v>
      </c>
      <c r="GU89" s="19">
        <v>19372.085087491665</v>
      </c>
      <c r="GV89" s="19">
        <v>20684.713782883744</v>
      </c>
      <c r="GW89" s="19">
        <v>21655.536429629155</v>
      </c>
      <c r="GX89" s="19">
        <v>22774.447088626988</v>
      </c>
      <c r="GY89" s="19">
        <v>24508.302816465213</v>
      </c>
      <c r="GZ89" s="19">
        <v>26610.50900929411</v>
      </c>
      <c r="HA89" s="19">
        <v>26562.900738163964</v>
      </c>
      <c r="HB89" s="19">
        <v>28866.930489074864</v>
      </c>
      <c r="HC89" s="19">
        <v>36862.966548576893</v>
      </c>
      <c r="HD89" s="19">
        <v>40371.2255488476</v>
      </c>
      <c r="HE89" s="19">
        <f t="shared" si="11"/>
        <v>16155.872940009293</v>
      </c>
      <c r="HF89" s="260"/>
      <c r="HG89" s="260"/>
      <c r="HH89" s="260"/>
      <c r="HI89" s="260"/>
      <c r="HJ89" s="260"/>
      <c r="HK89" s="260"/>
    </row>
    <row r="90" spans="1:219" ht="13.8">
      <c r="A90" s="9"/>
      <c r="B90" s="18" t="s">
        <v>19</v>
      </c>
      <c r="C90" s="19">
        <v>18281.615406250501</v>
      </c>
      <c r="D90" s="19">
        <v>17062.733529401266</v>
      </c>
      <c r="E90" s="19">
        <v>1218.8818768492347</v>
      </c>
      <c r="F90" s="20">
        <v>7.143532276050292E-2</v>
      </c>
      <c r="G90" s="22"/>
      <c r="H90" s="19">
        <v>15090.604679350477</v>
      </c>
      <c r="I90" s="19">
        <v>1972.128850050789</v>
      </c>
      <c r="J90" s="20">
        <v>0.13068587322742539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3667.1661650700316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19">
        <v>4207.8816019800506</v>
      </c>
      <c r="GJ90" s="19">
        <v>3654.3118075602033</v>
      </c>
      <c r="GK90" s="19">
        <v>3451.2768998502638</v>
      </c>
      <c r="GL90" s="19">
        <v>3591.5020805000931</v>
      </c>
      <c r="GM90" s="19">
        <v>3677.1033874399745</v>
      </c>
      <c r="GN90" s="19">
        <v>3907.4212308999668</v>
      </c>
      <c r="GO90" s="37"/>
      <c r="GP90" s="19">
        <v>17068.412880000003</v>
      </c>
      <c r="GQ90" s="19">
        <v>18761.427143443427</v>
      </c>
      <c r="GR90" s="19">
        <v>22013.89323153994</v>
      </c>
      <c r="GS90" s="19">
        <v>24420.985091349976</v>
      </c>
      <c r="GT90" s="19">
        <v>25280.67135313007</v>
      </c>
      <c r="GU90" s="19">
        <v>26329.170566285549</v>
      </c>
      <c r="GV90" s="19">
        <v>26718.558441010664</v>
      </c>
      <c r="GW90" s="19">
        <v>27438.139740600967</v>
      </c>
      <c r="GX90" s="19">
        <v>29538.398706320673</v>
      </c>
      <c r="GY90" s="19">
        <v>31151.894055961231</v>
      </c>
      <c r="GZ90" s="19">
        <v>33736.6752029419</v>
      </c>
      <c r="HA90" s="19">
        <v>33206.932360121602</v>
      </c>
      <c r="HB90" s="19">
        <v>34906.185239752784</v>
      </c>
      <c r="HC90" s="19">
        <v>41168.635841161326</v>
      </c>
      <c r="HD90" s="19">
        <v>46189.513044451371</v>
      </c>
      <c r="HE90" s="19">
        <f t="shared" si="11"/>
        <v>18281.615406250501</v>
      </c>
      <c r="HF90" s="260"/>
      <c r="HG90" s="260"/>
      <c r="HH90" s="260"/>
      <c r="HI90" s="260"/>
      <c r="HJ90" s="260"/>
      <c r="HK90" s="260"/>
    </row>
    <row r="91" spans="1:219" ht="13.8">
      <c r="A91" s="9"/>
      <c r="B91" s="18" t="s">
        <v>20</v>
      </c>
      <c r="C91" s="19">
        <v>11485.428776860001</v>
      </c>
      <c r="D91" s="19">
        <v>10434.713554680011</v>
      </c>
      <c r="E91" s="19">
        <v>1050.7152221799897</v>
      </c>
      <c r="F91" s="20">
        <v>0.10069420848727943</v>
      </c>
      <c r="G91" s="22"/>
      <c r="H91" s="19">
        <v>9629.6033428299907</v>
      </c>
      <c r="I91" s="19">
        <v>805.11021185002028</v>
      </c>
      <c r="J91" s="20">
        <v>8.3607827154115244E-2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19">
        <v>2473.9371521099993</v>
      </c>
      <c r="GJ91" s="19">
        <v>2356.0052087200002</v>
      </c>
      <c r="GK91" s="19">
        <v>2248.9385984899995</v>
      </c>
      <c r="GL91" s="19">
        <v>2137.9076472900001</v>
      </c>
      <c r="GM91" s="19">
        <v>2307.6010555999997</v>
      </c>
      <c r="GN91" s="19">
        <v>2434.9762667599998</v>
      </c>
      <c r="GO91" s="37"/>
      <c r="GP91" s="19">
        <v>10327.759084256646</v>
      </c>
      <c r="GQ91" s="19">
        <v>12607.587386781375</v>
      </c>
      <c r="GR91" s="19">
        <v>14967.956680726642</v>
      </c>
      <c r="GS91" s="19">
        <v>16777.749669839901</v>
      </c>
      <c r="GT91" s="19">
        <v>18395.624327619778</v>
      </c>
      <c r="GU91" s="19">
        <v>19414.136417219699</v>
      </c>
      <c r="GV91" s="19">
        <v>21252.054044409531</v>
      </c>
      <c r="GW91" s="19">
        <v>20590.837221269554</v>
      </c>
      <c r="GX91" s="19">
        <v>20775.506178119947</v>
      </c>
      <c r="GY91" s="19">
        <v>22335.786988279971</v>
      </c>
      <c r="GZ91" s="19">
        <v>24258.228749940001</v>
      </c>
      <c r="HA91" s="19">
        <v>20063.311208269999</v>
      </c>
      <c r="HB91" s="19">
        <v>21856.956200609977</v>
      </c>
      <c r="HC91" s="19">
        <v>25904.927321840009</v>
      </c>
      <c r="HD91" s="19">
        <v>28082.820201520015</v>
      </c>
      <c r="HE91" s="19">
        <f t="shared" si="11"/>
        <v>11485.428776860001</v>
      </c>
      <c r="HF91" s="260"/>
      <c r="HG91" s="260"/>
      <c r="HH91" s="260"/>
      <c r="HI91" s="260"/>
      <c r="HJ91" s="260"/>
      <c r="HK91" s="260"/>
    </row>
    <row r="92" spans="1:219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37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60"/>
      <c r="HG92" s="260"/>
      <c r="HH92" s="260"/>
      <c r="HI92" s="260"/>
      <c r="HJ92" s="260"/>
      <c r="HK92" s="260"/>
    </row>
    <row r="93" spans="1:219" ht="13.8">
      <c r="A93" s="9"/>
      <c r="B93" s="34" t="s">
        <v>36</v>
      </c>
      <c r="C93" s="25">
        <v>339.33511660666136</v>
      </c>
      <c r="D93" s="25">
        <v>378.82408843273311</v>
      </c>
      <c r="E93" s="25">
        <v>-39.488971826071747</v>
      </c>
      <c r="F93" s="26">
        <v>-0.10424092087027806</v>
      </c>
      <c r="G93" s="27"/>
      <c r="H93" s="25">
        <v>259.56431863553132</v>
      </c>
      <c r="I93" s="25">
        <v>119.25976979720178</v>
      </c>
      <c r="J93" s="26">
        <v>0.45946134054219157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25">
        <v>64.178921121452291</v>
      </c>
      <c r="GJ93" s="25">
        <v>71.290767121296426</v>
      </c>
      <c r="GK93" s="25">
        <v>68.0785314077295</v>
      </c>
      <c r="GL93" s="25">
        <v>68.399474627456883</v>
      </c>
      <c r="GM93" s="25">
        <v>64.853745654537903</v>
      </c>
      <c r="GN93" s="25">
        <v>66.712597795640704</v>
      </c>
      <c r="GO93" s="37"/>
      <c r="GP93" s="25">
        <v>150.11038759556502</v>
      </c>
      <c r="GQ93" s="25">
        <v>272.95101569599512</v>
      </c>
      <c r="GR93" s="25">
        <v>434.85485733833224</v>
      </c>
      <c r="GS93" s="25">
        <v>451.2691981822644</v>
      </c>
      <c r="GT93" s="25">
        <v>464.37242684581611</v>
      </c>
      <c r="GU93" s="25">
        <v>348.31665874468962</v>
      </c>
      <c r="GV93" s="25">
        <v>71.679754092928505</v>
      </c>
      <c r="GW93" s="25">
        <v>-57.389839176380562</v>
      </c>
      <c r="GX93" s="25">
        <v>188.69779288819711</v>
      </c>
      <c r="GY93" s="25">
        <v>414.58314113119002</v>
      </c>
      <c r="GZ93" s="25">
        <v>472.68554514121388</v>
      </c>
      <c r="HA93" s="25">
        <v>341.59950525422499</v>
      </c>
      <c r="HB93" s="25">
        <v>542.42593298199824</v>
      </c>
      <c r="HC93" s="25">
        <v>736.60968700220633</v>
      </c>
      <c r="HD93" s="25">
        <v>840.65655309054318</v>
      </c>
      <c r="HE93" s="25">
        <f t="shared" si="11"/>
        <v>339.33511660666136</v>
      </c>
      <c r="HF93" s="260"/>
      <c r="HG93" s="260"/>
      <c r="HH93" s="260"/>
      <c r="HI93" s="260"/>
      <c r="HJ93" s="260"/>
      <c r="HK93" s="260"/>
    </row>
    <row r="94" spans="1:219" ht="13.8">
      <c r="A94" s="9"/>
      <c r="B94" s="18" t="s">
        <v>18</v>
      </c>
      <c r="C94" s="19">
        <v>146.43998867307113</v>
      </c>
      <c r="D94" s="19">
        <v>162.69379593536601</v>
      </c>
      <c r="E94" s="19">
        <v>-16.253807262294885</v>
      </c>
      <c r="F94" s="20">
        <v>-9.9904284418762326E-2</v>
      </c>
      <c r="G94" s="22"/>
      <c r="H94" s="19">
        <v>118.31944583945869</v>
      </c>
      <c r="I94" s="19">
        <v>44.374350095907317</v>
      </c>
      <c r="J94" s="20">
        <v>0.3750385220373369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19">
        <v>26.631168954061387</v>
      </c>
      <c r="GJ94" s="19">
        <v>30.56519914150828</v>
      </c>
      <c r="GK94" s="19">
        <v>27.80341981152386</v>
      </c>
      <c r="GL94" s="19">
        <v>28.08499528153461</v>
      </c>
      <c r="GM94" s="19">
        <v>29.491954169806053</v>
      </c>
      <c r="GN94" s="19">
        <v>30.494420268698342</v>
      </c>
      <c r="GO94" s="37"/>
      <c r="GP94" s="19">
        <v>75.051325387593621</v>
      </c>
      <c r="GQ94" s="19">
        <v>112.61285828141033</v>
      </c>
      <c r="GR94" s="19">
        <v>166.98266416691018</v>
      </c>
      <c r="GS94" s="19">
        <v>151.50641150395944</v>
      </c>
      <c r="GT94" s="19">
        <v>177.03946117294595</v>
      </c>
      <c r="GU94" s="19">
        <v>140.07878816432012</v>
      </c>
      <c r="GV94" s="19">
        <v>34.580534816633367</v>
      </c>
      <c r="GW94" s="19">
        <v>-3.0095412929537098</v>
      </c>
      <c r="GX94" s="19">
        <v>84.994982590028158</v>
      </c>
      <c r="GY94" s="19">
        <v>174.6883701867323</v>
      </c>
      <c r="GZ94" s="19">
        <v>204.86929012423252</v>
      </c>
      <c r="HA94" s="19">
        <v>182.52349953037879</v>
      </c>
      <c r="HB94" s="19">
        <v>257.84984937517368</v>
      </c>
      <c r="HC94" s="19">
        <v>324.14062237172453</v>
      </c>
      <c r="HD94" s="19">
        <v>370.47801982564829</v>
      </c>
      <c r="HE94" s="19">
        <f t="shared" si="11"/>
        <v>146.43998867307113</v>
      </c>
      <c r="HF94" s="260"/>
      <c r="HG94" s="260"/>
      <c r="HH94" s="260"/>
      <c r="HI94" s="260"/>
      <c r="HJ94" s="260"/>
      <c r="HK94" s="260"/>
    </row>
    <row r="95" spans="1:219" ht="13.8">
      <c r="A95" s="9"/>
      <c r="B95" s="18" t="s">
        <v>19</v>
      </c>
      <c r="C95" s="19">
        <v>116.99669908692289</v>
      </c>
      <c r="D95" s="19">
        <v>123.9485489514165</v>
      </c>
      <c r="E95" s="19">
        <v>-6.9518498644936102</v>
      </c>
      <c r="F95" s="20">
        <v>-5.6086577239548747E-2</v>
      </c>
      <c r="G95" s="22"/>
      <c r="H95" s="19">
        <v>77.753759013200607</v>
      </c>
      <c r="I95" s="19">
        <v>46.194789938215891</v>
      </c>
      <c r="J95" s="20">
        <v>0.59411648419947383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19">
        <v>22.946873537988672</v>
      </c>
      <c r="GJ95" s="19">
        <v>24.875148439752106</v>
      </c>
      <c r="GK95" s="19">
        <v>25.240935417653056</v>
      </c>
      <c r="GL95" s="19">
        <v>25.343967457061563</v>
      </c>
      <c r="GM95" s="19">
        <v>20.41348954525732</v>
      </c>
      <c r="GN95" s="19">
        <v>21.123158227198836</v>
      </c>
      <c r="GO95" s="37"/>
      <c r="GP95" s="19">
        <v>33.703338140565009</v>
      </c>
      <c r="GQ95" s="19">
        <v>82.985230065532804</v>
      </c>
      <c r="GR95" s="19">
        <v>147.63932678542744</v>
      </c>
      <c r="GS95" s="19">
        <v>160.39871545673617</v>
      </c>
      <c r="GT95" s="19">
        <v>154.49038368839655</v>
      </c>
      <c r="GU95" s="19">
        <v>112.20755362343857</v>
      </c>
      <c r="GV95" s="19">
        <v>1.6269246915632531</v>
      </c>
      <c r="GW95" s="19">
        <v>-41.526801515407215</v>
      </c>
      <c r="GX95" s="19">
        <v>46.86664579154813</v>
      </c>
      <c r="GY95" s="19">
        <v>130.92717835633576</v>
      </c>
      <c r="GZ95" s="19">
        <v>148.0511189826486</v>
      </c>
      <c r="HA95" s="19">
        <v>79.793212642692069</v>
      </c>
      <c r="HB95" s="19">
        <v>145.30277224404847</v>
      </c>
      <c r="HC95" s="19">
        <v>225.59133271261086</v>
      </c>
      <c r="HD95" s="19">
        <v>275.84036443568641</v>
      </c>
      <c r="HE95" s="19">
        <f t="shared" si="11"/>
        <v>116.99669908692289</v>
      </c>
      <c r="HF95" s="260"/>
      <c r="HG95" s="260"/>
      <c r="HH95" s="260"/>
      <c r="HI95" s="260"/>
      <c r="HJ95" s="260"/>
      <c r="HK95" s="260"/>
    </row>
    <row r="96" spans="1:219" ht="13.8">
      <c r="A96" s="9"/>
      <c r="B96" s="18" t="s">
        <v>20</v>
      </c>
      <c r="C96" s="19">
        <v>75.898428846667414</v>
      </c>
      <c r="D96" s="19">
        <v>92.181743545950596</v>
      </c>
      <c r="E96" s="19">
        <v>-16.283314699283181</v>
      </c>
      <c r="F96" s="20">
        <v>-0.17664359636641394</v>
      </c>
      <c r="G96" s="22"/>
      <c r="H96" s="19">
        <v>63.491113782871977</v>
      </c>
      <c r="I96" s="19">
        <v>28.690629763078618</v>
      </c>
      <c r="J96" s="20">
        <v>0.45188417801576669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19">
        <v>14.600878629402231</v>
      </c>
      <c r="GJ96" s="19">
        <v>15.850419540036045</v>
      </c>
      <c r="GK96" s="19">
        <v>15.034176178552581</v>
      </c>
      <c r="GL96" s="19">
        <v>14.970511888860717</v>
      </c>
      <c r="GM96" s="19">
        <v>14.94830193947454</v>
      </c>
      <c r="GN96" s="19">
        <v>15.09501929974353</v>
      </c>
      <c r="GO96" s="37"/>
      <c r="GP96" s="19">
        <v>41.355724067406392</v>
      </c>
      <c r="GQ96" s="19">
        <v>77.352927349051953</v>
      </c>
      <c r="GR96" s="19">
        <v>120.23286638599461</v>
      </c>
      <c r="GS96" s="19">
        <v>139.36407122156876</v>
      </c>
      <c r="GT96" s="19">
        <v>132.84258198447358</v>
      </c>
      <c r="GU96" s="19">
        <v>96.030316956930918</v>
      </c>
      <c r="GV96" s="19">
        <v>35.472294584731891</v>
      </c>
      <c r="GW96" s="19">
        <v>-12.853496368019638</v>
      </c>
      <c r="GX96" s="19">
        <v>56.836164506620847</v>
      </c>
      <c r="GY96" s="19">
        <v>108.96759258812196</v>
      </c>
      <c r="GZ96" s="19">
        <v>119.7651360343327</v>
      </c>
      <c r="HA96" s="19">
        <v>79.282793081154111</v>
      </c>
      <c r="HB96" s="19">
        <v>139.2733113627761</v>
      </c>
      <c r="HC96" s="19">
        <v>186.87773191787093</v>
      </c>
      <c r="HD96" s="19">
        <v>194.33816882920843</v>
      </c>
      <c r="HE96" s="19">
        <f t="shared" si="11"/>
        <v>75.898428846667414</v>
      </c>
      <c r="HF96" s="260"/>
      <c r="HG96" s="260"/>
      <c r="HH96" s="260"/>
      <c r="HI96" s="260"/>
      <c r="HJ96" s="260"/>
      <c r="HK96" s="260"/>
    </row>
    <row r="97" spans="1:219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37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60"/>
      <c r="HG97" s="260"/>
      <c r="HH97" s="260"/>
      <c r="HI97" s="260"/>
      <c r="HJ97" s="260"/>
      <c r="HK97" s="260"/>
    </row>
    <row r="98" spans="1:219" ht="13.8">
      <c r="A98" s="9"/>
      <c r="B98" s="34" t="s">
        <v>37</v>
      </c>
      <c r="C98" s="25">
        <v>11.59243034661511</v>
      </c>
      <c r="D98" s="25">
        <v>12.786813450633524</v>
      </c>
      <c r="E98" s="25">
        <v>-1.1943831040184136</v>
      </c>
      <c r="F98" s="26">
        <v>-9.3407408235805442E-2</v>
      </c>
      <c r="G98" s="27"/>
      <c r="H98" s="25">
        <v>11.350537777239483</v>
      </c>
      <c r="I98" s="25">
        <v>1.4362756733940412</v>
      </c>
      <c r="J98" s="26">
        <v>0.12653811665858813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2.4611706214374363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25">
        <v>2.1974697650694019</v>
      </c>
      <c r="GJ98" s="25">
        <v>2.4255569938404644</v>
      </c>
      <c r="GK98" s="25">
        <v>2.4129466671085464</v>
      </c>
      <c r="GL98" s="25">
        <v>2.1975992616802049</v>
      </c>
      <c r="GM98" s="25">
        <v>2.2777823371508017</v>
      </c>
      <c r="GN98" s="25">
        <v>2.278545086835094</v>
      </c>
      <c r="GO98" s="37"/>
      <c r="GP98" s="25">
        <v>16.431974956920151</v>
      </c>
      <c r="GQ98" s="25">
        <v>21.864161602712493</v>
      </c>
      <c r="GR98" s="25">
        <v>18.149778896363436</v>
      </c>
      <c r="GS98" s="25">
        <v>21.211172037506138</v>
      </c>
      <c r="GT98" s="25">
        <v>23.200775399522815</v>
      </c>
      <c r="GU98" s="25">
        <v>20.608152353439657</v>
      </c>
      <c r="GV98" s="25">
        <v>20.86538368691679</v>
      </c>
      <c r="GW98" s="25">
        <v>20.922876757330073</v>
      </c>
      <c r="GX98" s="25">
        <v>21.216584098245718</v>
      </c>
      <c r="GY98" s="25">
        <v>21.124627102828015</v>
      </c>
      <c r="GZ98" s="25">
        <v>21.869927433275205</v>
      </c>
      <c r="HA98" s="25">
        <v>14.868119902645379</v>
      </c>
      <c r="HB98" s="25">
        <v>24.0165355298872</v>
      </c>
      <c r="HC98" s="25">
        <v>27.205142294234395</v>
      </c>
      <c r="HD98" s="25">
        <v>29.194981148439059</v>
      </c>
      <c r="HE98" s="25">
        <f t="shared" si="11"/>
        <v>11.59243034661511</v>
      </c>
      <c r="HF98" s="260"/>
      <c r="HG98" s="260"/>
      <c r="HH98" s="260"/>
      <c r="HI98" s="260"/>
      <c r="HJ98" s="260"/>
      <c r="HK98" s="260"/>
    </row>
    <row r="99" spans="1:219" ht="13.8">
      <c r="A99" s="9"/>
      <c r="B99" s="18" t="s">
        <v>18</v>
      </c>
      <c r="C99" s="19">
        <v>4.9499210288356519</v>
      </c>
      <c r="D99" s="19">
        <v>5.1004968037244085</v>
      </c>
      <c r="E99" s="19">
        <v>-0.15057577488875662</v>
      </c>
      <c r="F99" s="20">
        <v>-2.9521785952067538E-2</v>
      </c>
      <c r="G99" s="22"/>
      <c r="H99" s="19">
        <v>4.4944400208169677</v>
      </c>
      <c r="I99" s="19">
        <v>0.60605678290744081</v>
      </c>
      <c r="J99" s="20">
        <v>0.13484589406029632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19">
        <v>0.92990192438703201</v>
      </c>
      <c r="GJ99" s="19">
        <v>1.0328152175537166</v>
      </c>
      <c r="GK99" s="19">
        <v>0.91351473168608299</v>
      </c>
      <c r="GL99" s="19">
        <v>0.98804418072527311</v>
      </c>
      <c r="GM99" s="19">
        <v>1.0110954771584113</v>
      </c>
      <c r="GN99" s="19">
        <v>1.0044514217121676</v>
      </c>
      <c r="GO99" s="37"/>
      <c r="GP99" s="19">
        <v>4.5737835705427203</v>
      </c>
      <c r="GQ99" s="19">
        <v>4.4657617358230377</v>
      </c>
      <c r="GR99" s="19">
        <v>4.7707210511328126</v>
      </c>
      <c r="GS99" s="19">
        <v>8.0084277849839438</v>
      </c>
      <c r="GT99" s="19">
        <v>9.6321614982320991</v>
      </c>
      <c r="GU99" s="19">
        <v>7.6944559476034442</v>
      </c>
      <c r="GV99" s="19">
        <v>7.5632723172375336</v>
      </c>
      <c r="GW99" s="19">
        <v>7.3932710478192432</v>
      </c>
      <c r="GX99" s="19">
        <v>8.0895520088964066</v>
      </c>
      <c r="GY99" s="19">
        <v>7.7844409198170395</v>
      </c>
      <c r="GZ99" s="19">
        <v>8.2840356981500101</v>
      </c>
      <c r="HA99" s="19">
        <v>5.9774717557063521</v>
      </c>
      <c r="HB99" s="19">
        <v>8.9565191612379689</v>
      </c>
      <c r="HC99" s="19">
        <v>11.35100923864398</v>
      </c>
      <c r="HD99" s="19">
        <v>11.942852437615446</v>
      </c>
      <c r="HE99" s="19">
        <f t="shared" si="11"/>
        <v>4.9499210288356519</v>
      </c>
      <c r="HF99" s="260"/>
      <c r="HG99" s="260"/>
      <c r="HH99" s="260"/>
      <c r="HI99" s="260"/>
      <c r="HJ99" s="260"/>
      <c r="HK99" s="260"/>
    </row>
    <row r="100" spans="1:219" ht="13.8">
      <c r="A100" s="9"/>
      <c r="B100" s="18" t="s">
        <v>19</v>
      </c>
      <c r="C100" s="19">
        <v>2.9789741270368646</v>
      </c>
      <c r="D100" s="19">
        <v>3.3586749686728798</v>
      </c>
      <c r="E100" s="19">
        <v>-0.37970084163601525</v>
      </c>
      <c r="F100" s="20">
        <v>-0.11305078496060821</v>
      </c>
      <c r="G100" s="22"/>
      <c r="H100" s="19">
        <v>3.0786501070200178</v>
      </c>
      <c r="I100" s="19">
        <v>0.280024861652862</v>
      </c>
      <c r="J100" s="20">
        <v>9.0957027242018193E-2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0.63549307845506442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19">
        <v>0.5580552611730164</v>
      </c>
      <c r="GJ100" s="19">
        <v>0.62671800378265619</v>
      </c>
      <c r="GK100" s="19">
        <v>0.59583945201893718</v>
      </c>
      <c r="GL100" s="19">
        <v>0.5536131028527298</v>
      </c>
      <c r="GM100" s="19">
        <v>0.60179506875712874</v>
      </c>
      <c r="GN100" s="19">
        <v>0.60100849962541214</v>
      </c>
      <c r="GO100" s="37"/>
      <c r="GP100" s="19">
        <v>6.4459054802839848</v>
      </c>
      <c r="GQ100" s="19">
        <v>12.118908788074931</v>
      </c>
      <c r="GR100" s="19">
        <v>7.4736743427029122</v>
      </c>
      <c r="GS100" s="19">
        <v>6.3156135788047791</v>
      </c>
      <c r="GT100" s="19">
        <v>6.6752464843962098</v>
      </c>
      <c r="GU100" s="19">
        <v>7.0041067210670258</v>
      </c>
      <c r="GV100" s="19">
        <v>7.0336723797449983</v>
      </c>
      <c r="GW100" s="19">
        <v>6.7848968632441711</v>
      </c>
      <c r="GX100" s="19">
        <v>6.5748734825635209</v>
      </c>
      <c r="GY100" s="19">
        <v>6.5502585062792065</v>
      </c>
      <c r="GZ100" s="19">
        <v>6.2801154512189488</v>
      </c>
      <c r="HA100" s="19">
        <v>4.7781688594735776</v>
      </c>
      <c r="HB100" s="19">
        <v>6.9924996382430642</v>
      </c>
      <c r="HC100" s="19">
        <v>7.3333828546051629</v>
      </c>
      <c r="HD100" s="19">
        <v>7.7814522210276404</v>
      </c>
      <c r="HE100" s="19">
        <f t="shared" si="11"/>
        <v>2.9789741270368646</v>
      </c>
      <c r="HF100" s="260"/>
      <c r="HG100" s="260"/>
      <c r="HH100" s="260"/>
      <c r="HI100" s="260"/>
      <c r="HJ100" s="260"/>
      <c r="HK100" s="260"/>
    </row>
    <row r="101" spans="1:219" ht="13.8">
      <c r="A101" s="9"/>
      <c r="B101" s="18" t="s">
        <v>20</v>
      </c>
      <c r="C101" s="19">
        <v>3.6635351907425959</v>
      </c>
      <c r="D101" s="19">
        <v>4.3276416782362368</v>
      </c>
      <c r="E101" s="19">
        <v>-0.66410648749364087</v>
      </c>
      <c r="F101" s="20">
        <v>-0.15345690259742173</v>
      </c>
      <c r="G101" s="22"/>
      <c r="H101" s="19">
        <v>3.7774476494024984</v>
      </c>
      <c r="I101" s="19">
        <v>0.55019402883373836</v>
      </c>
      <c r="J101" s="20">
        <v>0.14565232397615513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19">
        <v>0.70951257950935354</v>
      </c>
      <c r="GJ101" s="19">
        <v>0.7660237725040917</v>
      </c>
      <c r="GK101" s="19">
        <v>0.90359248340352627</v>
      </c>
      <c r="GL101" s="19">
        <v>0.65594197810220212</v>
      </c>
      <c r="GM101" s="19">
        <v>0.66489179123526176</v>
      </c>
      <c r="GN101" s="19">
        <v>0.67308516549751418</v>
      </c>
      <c r="GO101" s="37"/>
      <c r="GP101" s="19">
        <v>5.4122859060934436</v>
      </c>
      <c r="GQ101" s="19">
        <v>5.2794910788145231</v>
      </c>
      <c r="GR101" s="19">
        <v>5.9053835025277106</v>
      </c>
      <c r="GS101" s="19">
        <v>6.8871306737174152</v>
      </c>
      <c r="GT101" s="19">
        <v>6.8933674168945061</v>
      </c>
      <c r="GU101" s="19">
        <v>5.9095896847691884</v>
      </c>
      <c r="GV101" s="19">
        <v>6.2684389899342579</v>
      </c>
      <c r="GW101" s="19">
        <v>6.7447088462666578</v>
      </c>
      <c r="GX101" s="19">
        <v>6.5521586067857935</v>
      </c>
      <c r="GY101" s="19">
        <v>6.7899276767317698</v>
      </c>
      <c r="GZ101" s="19">
        <v>7.305776283906245</v>
      </c>
      <c r="HA101" s="19">
        <v>4.1124792874654492</v>
      </c>
      <c r="HB101" s="19">
        <v>8.0675167304061652</v>
      </c>
      <c r="HC101" s="19">
        <v>8.5207502009852512</v>
      </c>
      <c r="HD101" s="19">
        <v>9.4706764897959737</v>
      </c>
      <c r="HE101" s="19">
        <f t="shared" si="11"/>
        <v>3.6635351907425959</v>
      </c>
      <c r="HF101" s="260"/>
      <c r="HG101" s="260"/>
      <c r="HH101" s="260"/>
      <c r="HI101" s="260"/>
      <c r="HJ101" s="260"/>
      <c r="HK101" s="260"/>
    </row>
    <row r="102" spans="1:219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37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60"/>
      <c r="HG102" s="260"/>
      <c r="HH102" s="260"/>
      <c r="HI102" s="260"/>
      <c r="HJ102" s="260"/>
      <c r="HK102" s="260"/>
    </row>
    <row r="103" spans="1:219" ht="13.8">
      <c r="A103" s="9"/>
      <c r="B103" s="34" t="s">
        <v>38</v>
      </c>
      <c r="C103" s="25">
        <v>8.044263401434014</v>
      </c>
      <c r="D103" s="25">
        <v>6.9937666655376951</v>
      </c>
      <c r="E103" s="25">
        <v>1.0504967358963189</v>
      </c>
      <c r="F103" s="26">
        <v>0.15020471601843963</v>
      </c>
      <c r="G103" s="27"/>
      <c r="H103" s="25">
        <v>14.968229334347093</v>
      </c>
      <c r="I103" s="25">
        <v>-7.974462668809398</v>
      </c>
      <c r="J103" s="26">
        <v>-0.53275925232590249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25">
        <v>12.287694290598463</v>
      </c>
      <c r="GJ103" s="25">
        <v>1.0856579133366837</v>
      </c>
      <c r="GK103" s="25">
        <v>0.30443601579256874</v>
      </c>
      <c r="GL103" s="25">
        <v>0.33040924834686053</v>
      </c>
      <c r="GM103" s="25">
        <v>5.859141600811399</v>
      </c>
      <c r="GN103" s="25">
        <v>0.46461862314650282</v>
      </c>
      <c r="GO103" s="37"/>
      <c r="GP103" s="25">
        <v>3.7681872122407114</v>
      </c>
      <c r="GQ103" s="25">
        <v>6.4950965819607749</v>
      </c>
      <c r="GR103" s="25">
        <v>7.3620294646951026</v>
      </c>
      <c r="GS103" s="25">
        <v>5.2810109624276382</v>
      </c>
      <c r="GT103" s="25">
        <v>6.3096840686094007</v>
      </c>
      <c r="GU103" s="25">
        <v>3.4192922549594269</v>
      </c>
      <c r="GV103" s="25">
        <v>6.1203405903946901</v>
      </c>
      <c r="GW103" s="25">
        <v>9.031621131731276</v>
      </c>
      <c r="GX103" s="25">
        <v>5.5436319335127529</v>
      </c>
      <c r="GY103" s="25">
        <v>5.3780997445718963</v>
      </c>
      <c r="GZ103" s="25">
        <v>7.9618728299705825</v>
      </c>
      <c r="HA103" s="25">
        <v>7.9046333023197093</v>
      </c>
      <c r="HB103" s="25">
        <v>11.12912893931292</v>
      </c>
      <c r="HC103" s="25">
        <v>32.266962679878652</v>
      </c>
      <c r="HD103" s="25">
        <v>24.081466116654333</v>
      </c>
      <c r="HE103" s="25">
        <f t="shared" si="11"/>
        <v>8.044263401434014</v>
      </c>
      <c r="HF103" s="260"/>
      <c r="HG103" s="260"/>
      <c r="HH103" s="260"/>
      <c r="HI103" s="260"/>
      <c r="HJ103" s="260"/>
      <c r="HK103" s="260"/>
    </row>
    <row r="104" spans="1:219" ht="13.8">
      <c r="A104" s="9"/>
      <c r="B104" s="18" t="s">
        <v>18</v>
      </c>
      <c r="C104" s="19">
        <v>3.8808742708431629</v>
      </c>
      <c r="D104" s="19">
        <v>6.4268434904359673</v>
      </c>
      <c r="E104" s="19">
        <v>-2.5459692195928043</v>
      </c>
      <c r="F104" s="20">
        <v>-0.39614613665037263</v>
      </c>
      <c r="G104" s="22"/>
      <c r="H104" s="19">
        <v>14.43301809236236</v>
      </c>
      <c r="I104" s="19">
        <v>-8.0061746019263929</v>
      </c>
      <c r="J104" s="20">
        <v>-0.55471243441197426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19">
        <v>11.354258648510468</v>
      </c>
      <c r="GJ104" s="19">
        <v>0.89725883387372585</v>
      </c>
      <c r="GK104" s="19">
        <v>0.1187382861017917</v>
      </c>
      <c r="GL104" s="19">
        <v>0.15549032495197518</v>
      </c>
      <c r="GM104" s="19">
        <v>2.528584641507845</v>
      </c>
      <c r="GN104" s="19">
        <v>0.18080218440782547</v>
      </c>
      <c r="GO104" s="37"/>
      <c r="GP104" s="19">
        <v>0.6682390407479929</v>
      </c>
      <c r="GQ104" s="19">
        <v>0.69458184054885108</v>
      </c>
      <c r="GR104" s="19">
        <v>1.5863559494895492</v>
      </c>
      <c r="GS104" s="19">
        <v>0.45645025944649159</v>
      </c>
      <c r="GT104" s="19">
        <v>0.76482948819358776</v>
      </c>
      <c r="GU104" s="19">
        <v>0.82388917972902043</v>
      </c>
      <c r="GV104" s="19">
        <v>0.80511583148274368</v>
      </c>
      <c r="GW104" s="19">
        <v>1.7572763036824133</v>
      </c>
      <c r="GX104" s="19">
        <v>3.2837400573278108</v>
      </c>
      <c r="GY104" s="19">
        <v>2.5293831727128775</v>
      </c>
      <c r="GZ104" s="19">
        <v>3.2597172448767511</v>
      </c>
      <c r="HA104" s="19">
        <v>4.9934569934707671</v>
      </c>
      <c r="HB104" s="19">
        <v>8.6387280269157909</v>
      </c>
      <c r="HC104" s="19">
        <v>30.825744491202773</v>
      </c>
      <c r="HD104" s="19">
        <v>20.611850915930127</v>
      </c>
      <c r="HE104" s="19">
        <f t="shared" si="11"/>
        <v>3.8808742708431629</v>
      </c>
      <c r="HF104" s="260"/>
      <c r="HG104" s="260"/>
      <c r="HH104" s="260"/>
      <c r="HI104" s="260"/>
      <c r="HJ104" s="260"/>
      <c r="HK104" s="260"/>
    </row>
    <row r="105" spans="1:219" ht="13.8">
      <c r="A105" s="9"/>
      <c r="B105" s="18" t="s">
        <v>19</v>
      </c>
      <c r="C105" s="19">
        <v>3.3374467591451089</v>
      </c>
      <c r="D105" s="19">
        <v>0.27603423750523104</v>
      </c>
      <c r="E105" s="19">
        <v>3.0614125216398778</v>
      </c>
      <c r="F105" s="20">
        <v>11.090698564455657</v>
      </c>
      <c r="G105" s="22"/>
      <c r="H105" s="19">
        <v>0.20838536417010517</v>
      </c>
      <c r="I105" s="19">
        <v>6.764887333512587E-2</v>
      </c>
      <c r="J105" s="20">
        <v>0.32463351543203406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19">
        <v>0.7382800239483911</v>
      </c>
      <c r="GJ105" s="19">
        <v>1.5887435399420037E-2</v>
      </c>
      <c r="GK105" s="19">
        <v>5.4679931608591754E-2</v>
      </c>
      <c r="GL105" s="19">
        <v>8.3619501342630062E-2</v>
      </c>
      <c r="GM105" s="19">
        <v>3.0427095037822762</v>
      </c>
      <c r="GN105" s="19">
        <v>0.14055038701219097</v>
      </c>
      <c r="GO105" s="37"/>
      <c r="GP105" s="19">
        <v>2.2723311235567669</v>
      </c>
      <c r="GQ105" s="19">
        <v>4.9218663632621125</v>
      </c>
      <c r="GR105" s="19">
        <v>4.3569799749378078</v>
      </c>
      <c r="GS105" s="19">
        <v>4.13026575926588</v>
      </c>
      <c r="GT105" s="19">
        <v>4.1653709812859159</v>
      </c>
      <c r="GU105" s="19">
        <v>2.277988961927413</v>
      </c>
      <c r="GV105" s="19">
        <v>5.2608982816217296</v>
      </c>
      <c r="GW105" s="19">
        <v>7.1865221362124618</v>
      </c>
      <c r="GX105" s="19">
        <v>2.1458506912058706</v>
      </c>
      <c r="GY105" s="19">
        <v>2.540604838907893</v>
      </c>
      <c r="GZ105" s="19">
        <v>2.3229689550857295</v>
      </c>
      <c r="HA105" s="19">
        <v>1.5169531842527602</v>
      </c>
      <c r="HB105" s="19">
        <v>2.0582417495716956</v>
      </c>
      <c r="HC105" s="19">
        <v>0.55021640532515048</v>
      </c>
      <c r="HD105" s="19">
        <v>1.6141209943418855</v>
      </c>
      <c r="HE105" s="19">
        <f t="shared" si="11"/>
        <v>3.3374467591451089</v>
      </c>
      <c r="HF105" s="260"/>
      <c r="HG105" s="260"/>
      <c r="HH105" s="260"/>
      <c r="HI105" s="260"/>
      <c r="HJ105" s="260"/>
      <c r="HK105" s="260"/>
    </row>
    <row r="106" spans="1:219" ht="13.8">
      <c r="A106" s="9"/>
      <c r="B106" s="18" t="s">
        <v>20</v>
      </c>
      <c r="C106" s="19">
        <v>0.82594237144574267</v>
      </c>
      <c r="D106" s="19">
        <v>0.29088893759649759</v>
      </c>
      <c r="E106" s="19">
        <v>0.53505343384924509</v>
      </c>
      <c r="F106" s="20">
        <v>1.8393736051641703</v>
      </c>
      <c r="G106" s="22"/>
      <c r="H106" s="19">
        <v>0.32682587781462769</v>
      </c>
      <c r="I106" s="19">
        <v>-3.5936940218130098E-2</v>
      </c>
      <c r="J106" s="20">
        <v>-0.10995745030481695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19">
        <v>0.1951556181396028</v>
      </c>
      <c r="GJ106" s="19">
        <v>0.17251164406353778</v>
      </c>
      <c r="GK106" s="19">
        <v>0.13101779808218525</v>
      </c>
      <c r="GL106" s="19">
        <v>9.1299422052255261E-2</v>
      </c>
      <c r="GM106" s="19">
        <v>0.287847455521278</v>
      </c>
      <c r="GN106" s="19">
        <v>0.1432660517264864</v>
      </c>
      <c r="GO106" s="37"/>
      <c r="GP106" s="19">
        <v>0.82761704793595192</v>
      </c>
      <c r="GQ106" s="19">
        <v>0.87864837814981156</v>
      </c>
      <c r="GR106" s="19">
        <v>1.4186935402677452</v>
      </c>
      <c r="GS106" s="19">
        <v>0.69429494371526745</v>
      </c>
      <c r="GT106" s="19">
        <v>1.379483599129897</v>
      </c>
      <c r="GU106" s="19">
        <v>0.31741411330299363</v>
      </c>
      <c r="GV106" s="19">
        <v>5.4326477290216349E-2</v>
      </c>
      <c r="GW106" s="19">
        <v>8.7822691836400554E-2</v>
      </c>
      <c r="GX106" s="19">
        <v>0.11404118497907161</v>
      </c>
      <c r="GY106" s="19">
        <v>0.30811173295112615</v>
      </c>
      <c r="GZ106" s="19">
        <v>2.3791866300081015</v>
      </c>
      <c r="HA106" s="19">
        <v>1.3942231245961823</v>
      </c>
      <c r="HB106" s="19">
        <v>0.43215916282543315</v>
      </c>
      <c r="HC106" s="19">
        <v>0.89100178335072666</v>
      </c>
      <c r="HD106" s="19">
        <v>1.8554942063823228</v>
      </c>
      <c r="HE106" s="19">
        <f t="shared" si="11"/>
        <v>0.82594237144574267</v>
      </c>
      <c r="HF106" s="260"/>
      <c r="HG106" s="260"/>
      <c r="HH106" s="260"/>
      <c r="HI106" s="260"/>
      <c r="HJ106" s="260"/>
      <c r="HK106" s="260"/>
    </row>
    <row r="107" spans="1:219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37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60"/>
      <c r="HG107" s="260"/>
      <c r="HH107" s="260"/>
      <c r="HI107" s="260"/>
      <c r="HJ107" s="260"/>
      <c r="HK107" s="260"/>
    </row>
    <row r="108" spans="1:219" ht="13.8">
      <c r="A108" s="9"/>
      <c r="B108" s="34" t="s">
        <v>39</v>
      </c>
      <c r="C108" s="25">
        <v>179.98679264218399</v>
      </c>
      <c r="D108" s="25">
        <v>165.19559856061153</v>
      </c>
      <c r="E108" s="25">
        <v>14.791194081572456</v>
      </c>
      <c r="F108" s="26">
        <v>8.9537458688074265E-2</v>
      </c>
      <c r="G108" s="27"/>
      <c r="H108" s="25">
        <v>143.3189068291943</v>
      </c>
      <c r="I108" s="25">
        <v>21.876691731417225</v>
      </c>
      <c r="J108" s="26">
        <v>0.15264344541428573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25">
        <v>58.045418930229474</v>
      </c>
      <c r="GJ108" s="25">
        <v>35.241120443003034</v>
      </c>
      <c r="GK108" s="25">
        <v>38.693941803967142</v>
      </c>
      <c r="GL108" s="25">
        <v>36.610096229100662</v>
      </c>
      <c r="GM108" s="25">
        <v>32.605252996845287</v>
      </c>
      <c r="GN108" s="25">
        <v>36.83638116926786</v>
      </c>
      <c r="GO108" s="37"/>
      <c r="GP108" s="25">
        <v>234.38672126605752</v>
      </c>
      <c r="GQ108" s="25">
        <v>234.98856062078377</v>
      </c>
      <c r="GR108" s="25">
        <v>270.17377600079959</v>
      </c>
      <c r="GS108" s="25">
        <v>313.69980798769325</v>
      </c>
      <c r="GT108" s="25">
        <v>303.83011571458792</v>
      </c>
      <c r="GU108" s="25">
        <v>389.43798890048021</v>
      </c>
      <c r="GV108" s="25">
        <v>341.01858722197818</v>
      </c>
      <c r="GW108" s="25">
        <v>358.77086837970774</v>
      </c>
      <c r="GX108" s="25">
        <v>352.40916666005705</v>
      </c>
      <c r="GY108" s="25">
        <v>361.93635686884517</v>
      </c>
      <c r="GZ108" s="25">
        <v>391.45720815904639</v>
      </c>
      <c r="HA108" s="25">
        <v>337.3017230730124</v>
      </c>
      <c r="HB108" s="25">
        <v>349.62564236198119</v>
      </c>
      <c r="HC108" s="25">
        <v>406.81040094921912</v>
      </c>
      <c r="HD108" s="25">
        <v>429.39426728770405</v>
      </c>
      <c r="HE108" s="25">
        <f t="shared" si="11"/>
        <v>179.98679264218399</v>
      </c>
      <c r="HF108" s="260"/>
      <c r="HG108" s="260"/>
      <c r="HH108" s="260"/>
      <c r="HI108" s="260"/>
      <c r="HJ108" s="260"/>
      <c r="HK108" s="260"/>
    </row>
    <row r="109" spans="1:219" ht="13.8">
      <c r="A109" s="9"/>
      <c r="B109" s="18" t="s">
        <v>18</v>
      </c>
      <c r="C109" s="19">
        <v>61.298734348571777</v>
      </c>
      <c r="D109" s="19">
        <v>58.919701048921304</v>
      </c>
      <c r="E109" s="19">
        <v>2.3790332996504731</v>
      </c>
      <c r="F109" s="20">
        <v>4.0377552114107818E-2</v>
      </c>
      <c r="G109" s="22"/>
      <c r="H109" s="19">
        <v>48.337548158739494</v>
      </c>
      <c r="I109" s="19">
        <v>10.58215289018181</v>
      </c>
      <c r="J109" s="20">
        <v>0.2189220035619151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>
        <v>16.207468680318108</v>
      </c>
      <c r="GJ109" s="37">
        <v>10.546079877573938</v>
      </c>
      <c r="GK109" s="37">
        <v>12.671385174725398</v>
      </c>
      <c r="GL109" s="37">
        <v>14.593859566089829</v>
      </c>
      <c r="GM109" s="37">
        <v>10.112216148601192</v>
      </c>
      <c r="GN109" s="37">
        <v>13.375193581581421</v>
      </c>
      <c r="GO109" s="37"/>
      <c r="GP109" s="19">
        <v>75.251081918772385</v>
      </c>
      <c r="GQ109" s="19">
        <v>71.484523256575031</v>
      </c>
      <c r="GR109" s="19">
        <v>75.104543453497087</v>
      </c>
      <c r="GS109" s="19">
        <v>81.937835568695277</v>
      </c>
      <c r="GT109" s="19">
        <v>89.805403023265029</v>
      </c>
      <c r="GU109" s="19">
        <v>111.42677164697436</v>
      </c>
      <c r="GV109" s="19">
        <v>122.60959874680231</v>
      </c>
      <c r="GW109" s="19">
        <v>130.0796672448038</v>
      </c>
      <c r="GX109" s="19">
        <v>130.98647213054815</v>
      </c>
      <c r="GY109" s="19">
        <v>138.7320945147458</v>
      </c>
      <c r="GZ109" s="19">
        <v>146.84757230684991</v>
      </c>
      <c r="HA109" s="19">
        <v>124.89855851356008</v>
      </c>
      <c r="HB109" s="19">
        <v>118.1151982912714</v>
      </c>
      <c r="HC109" s="19">
        <v>137.36187460270693</v>
      </c>
      <c r="HD109" s="19">
        <v>149.35517843667159</v>
      </c>
      <c r="HE109" s="19">
        <f t="shared" si="11"/>
        <v>61.298734348571777</v>
      </c>
      <c r="HF109" s="260"/>
      <c r="HG109" s="260"/>
      <c r="HH109" s="260"/>
      <c r="HI109" s="260"/>
      <c r="HJ109" s="260"/>
      <c r="HK109" s="260"/>
    </row>
    <row r="110" spans="1:219" ht="13.8">
      <c r="A110" s="9"/>
      <c r="B110" s="18" t="s">
        <v>19</v>
      </c>
      <c r="C110" s="19">
        <v>68.405357323391712</v>
      </c>
      <c r="D110" s="19">
        <v>66.594376283033256</v>
      </c>
      <c r="E110" s="19">
        <v>1.8109810403584561</v>
      </c>
      <c r="F110" s="20">
        <v>2.7194203796752928E-2</v>
      </c>
      <c r="G110" s="22"/>
      <c r="H110" s="19">
        <v>58.909480272188354</v>
      </c>
      <c r="I110" s="19">
        <v>7.684896010844902</v>
      </c>
      <c r="J110" s="20">
        <v>0.13045261943132444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>
        <v>27.936962591674718</v>
      </c>
      <c r="GJ110" s="37">
        <v>15.179266747424466</v>
      </c>
      <c r="GK110" s="37">
        <v>14.686730459840442</v>
      </c>
      <c r="GL110" s="37">
        <v>12.318382118262978</v>
      </c>
      <c r="GM110" s="37">
        <v>13.436534217301274</v>
      </c>
      <c r="GN110" s="37">
        <v>12.784443780562556</v>
      </c>
      <c r="GO110" s="37"/>
      <c r="GP110" s="19">
        <v>97.810979057011508</v>
      </c>
      <c r="GQ110" s="19">
        <v>89.659380231301654</v>
      </c>
      <c r="GR110" s="19">
        <v>110.68146200578576</v>
      </c>
      <c r="GS110" s="19">
        <v>132.31091899916839</v>
      </c>
      <c r="GT110" s="19">
        <v>122.62627317066175</v>
      </c>
      <c r="GU110" s="19">
        <v>133.13588638332124</v>
      </c>
      <c r="GV110" s="19">
        <v>134.74761555197327</v>
      </c>
      <c r="GW110" s="19">
        <v>145.58511706216549</v>
      </c>
      <c r="GX110" s="19">
        <v>140.40390109476982</v>
      </c>
      <c r="GY110" s="19">
        <v>137.75509052994335</v>
      </c>
      <c r="GZ110" s="19">
        <v>155.868050771817</v>
      </c>
      <c r="HA110" s="19">
        <v>132.76511409096025</v>
      </c>
      <c r="HB110" s="19">
        <v>145.02487549206052</v>
      </c>
      <c r="HC110" s="19">
        <v>165.84077824754522</v>
      </c>
      <c r="HD110" s="19">
        <v>176.29952945387282</v>
      </c>
      <c r="HE110" s="19">
        <f t="shared" si="11"/>
        <v>68.405357323391712</v>
      </c>
      <c r="HF110" s="260"/>
      <c r="HG110" s="260"/>
      <c r="HH110" s="260"/>
      <c r="HI110" s="260"/>
      <c r="HJ110" s="260"/>
      <c r="HK110" s="260"/>
    </row>
    <row r="111" spans="1:219" ht="13.8">
      <c r="A111" s="9"/>
      <c r="B111" s="18" t="s">
        <v>20</v>
      </c>
      <c r="C111" s="19">
        <v>50.282700970220496</v>
      </c>
      <c r="D111" s="19">
        <v>39.681521228656969</v>
      </c>
      <c r="E111" s="19">
        <v>10.601179741563527</v>
      </c>
      <c r="F111" s="20">
        <v>0.26715658607129278</v>
      </c>
      <c r="G111" s="22"/>
      <c r="H111" s="19">
        <v>36.071878398266449</v>
      </c>
      <c r="I111" s="19">
        <v>3.6096428303905199</v>
      </c>
      <c r="J111" s="20">
        <v>0.10006805829562768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>
        <v>13.900987658236648</v>
      </c>
      <c r="GJ111" s="37">
        <v>9.5157738180046323</v>
      </c>
      <c r="GK111" s="37">
        <v>11.335826169401303</v>
      </c>
      <c r="GL111" s="37">
        <v>9.697854544747857</v>
      </c>
      <c r="GM111" s="37">
        <v>9.0565026309428234</v>
      </c>
      <c r="GN111" s="37">
        <v>10.676743807123884</v>
      </c>
      <c r="GO111" s="37"/>
      <c r="GP111" s="19">
        <v>61.324660290273627</v>
      </c>
      <c r="GQ111" s="19">
        <v>73.844657132907088</v>
      </c>
      <c r="GR111" s="19">
        <v>84.387770541516744</v>
      </c>
      <c r="GS111" s="19">
        <v>99.451053419829577</v>
      </c>
      <c r="GT111" s="19">
        <v>91.398439520661128</v>
      </c>
      <c r="GU111" s="19">
        <v>144.8753308701846</v>
      </c>
      <c r="GV111" s="19">
        <v>83.661372923202592</v>
      </c>
      <c r="GW111" s="19">
        <v>83.10608407273844</v>
      </c>
      <c r="GX111" s="19">
        <v>81.018793434739109</v>
      </c>
      <c r="GY111" s="19">
        <v>85.449171824156039</v>
      </c>
      <c r="GZ111" s="19">
        <v>88.74158508037948</v>
      </c>
      <c r="HA111" s="19">
        <v>79.638050468492054</v>
      </c>
      <c r="HB111" s="19">
        <v>86.485568578649293</v>
      </c>
      <c r="HC111" s="19">
        <v>103.60774809896697</v>
      </c>
      <c r="HD111" s="19">
        <v>103.73955939715968</v>
      </c>
      <c r="HE111" s="19">
        <f t="shared" si="11"/>
        <v>50.282700970220496</v>
      </c>
      <c r="HF111" s="260"/>
      <c r="HG111" s="260"/>
      <c r="HH111" s="260"/>
      <c r="HI111" s="260"/>
      <c r="HJ111" s="260"/>
      <c r="HK111" s="260"/>
    </row>
    <row r="112" spans="1:219" ht="13.8">
      <c r="A112" s="9"/>
      <c r="B112" s="222" t="s">
        <v>40</v>
      </c>
      <c r="C112" s="25">
        <v>46.574026530415878</v>
      </c>
      <c r="D112" s="25">
        <v>45.148837092773078</v>
      </c>
      <c r="E112" s="25">
        <v>1.4251894376427998</v>
      </c>
      <c r="F112" s="26">
        <v>3.1566470576291507E-2</v>
      </c>
      <c r="G112" s="27"/>
      <c r="H112" s="25">
        <v>40.263559797096612</v>
      </c>
      <c r="I112" s="25">
        <v>4.8852772956764667</v>
      </c>
      <c r="J112" s="26">
        <v>0.12133247334054009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25">
        <v>24.876304086346288</v>
      </c>
      <c r="GJ112" s="25">
        <v>9.2865098065547933</v>
      </c>
      <c r="GK112" s="25">
        <v>9.5318442460459085</v>
      </c>
      <c r="GL112" s="25">
        <v>9.1395347292517606</v>
      </c>
      <c r="GM112" s="25">
        <v>9.2165714720872245</v>
      </c>
      <c r="GN112" s="25">
        <v>9.3995662764761967</v>
      </c>
      <c r="GO112" s="37"/>
      <c r="GP112" s="25">
        <v>72.502762284552432</v>
      </c>
      <c r="GQ112" s="25">
        <v>77.322315724968718</v>
      </c>
      <c r="GR112" s="25">
        <v>75.009470116237722</v>
      </c>
      <c r="GS112" s="25">
        <v>86.094976862208014</v>
      </c>
      <c r="GT112" s="25">
        <v>86.236781819355159</v>
      </c>
      <c r="GU112" s="25">
        <v>90.962686034832387</v>
      </c>
      <c r="GV112" s="25">
        <v>93.185847975219772</v>
      </c>
      <c r="GW112" s="25">
        <v>98.653226522067342</v>
      </c>
      <c r="GX112" s="25">
        <v>110.68448628461736</v>
      </c>
      <c r="GY112" s="25">
        <v>106.66203420923705</v>
      </c>
      <c r="GZ112" s="25">
        <v>115.2103107442628</v>
      </c>
      <c r="HA112" s="25">
        <v>114.19015684853801</v>
      </c>
      <c r="HB112" s="25">
        <v>112.55418954012677</v>
      </c>
      <c r="HC112" s="25">
        <v>112.91790648539457</v>
      </c>
      <c r="HD112" s="25">
        <v>129.10298582861799</v>
      </c>
      <c r="HE112" s="25">
        <f t="shared" si="11"/>
        <v>46.574026530415878</v>
      </c>
      <c r="HF112" s="260"/>
      <c r="HG112" s="260"/>
      <c r="HH112" s="260"/>
      <c r="HI112" s="260"/>
      <c r="HJ112" s="260"/>
      <c r="HK112" s="260"/>
    </row>
    <row r="113" spans="1:219" ht="13.8">
      <c r="A113" s="9"/>
      <c r="B113" s="223" t="s">
        <v>18</v>
      </c>
      <c r="C113" s="19">
        <v>11.218938527105164</v>
      </c>
      <c r="D113" s="19">
        <v>10.700830993869314</v>
      </c>
      <c r="E113" s="19">
        <v>0.51810753323585068</v>
      </c>
      <c r="F113" s="20">
        <v>4.8417504540785965E-2</v>
      </c>
      <c r="G113" s="22"/>
      <c r="H113" s="19">
        <v>9.6957708874917579</v>
      </c>
      <c r="I113" s="19">
        <v>1.0050601063775559</v>
      </c>
      <c r="J113" s="20">
        <v>0.10365963862390311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19">
        <v>7.038532926430821</v>
      </c>
      <c r="GJ113" s="19">
        <v>1.7996482197064876</v>
      </c>
      <c r="GK113" s="19">
        <v>2.4134145056409313</v>
      </c>
      <c r="GL113" s="19">
        <v>2.2306755060000105</v>
      </c>
      <c r="GM113" s="19">
        <v>2.451083970756033</v>
      </c>
      <c r="GN113" s="19">
        <v>2.3241163250017025</v>
      </c>
      <c r="GO113" s="37"/>
      <c r="GP113" s="19">
        <v>22.989227752868253</v>
      </c>
      <c r="GQ113" s="19">
        <v>23.387221082067466</v>
      </c>
      <c r="GR113" s="19">
        <v>21.973573810441152</v>
      </c>
      <c r="GS113" s="19">
        <v>25.118311676652407</v>
      </c>
      <c r="GT113" s="19">
        <v>26.814161758852364</v>
      </c>
      <c r="GU113" s="19">
        <v>28.366303642494316</v>
      </c>
      <c r="GV113" s="19">
        <v>28.492273715256815</v>
      </c>
      <c r="GW113" s="19">
        <v>29.849218149972753</v>
      </c>
      <c r="GX113" s="19">
        <v>37.727466899573457</v>
      </c>
      <c r="GY113" s="19">
        <v>29.893500084144531</v>
      </c>
      <c r="GZ113" s="19">
        <v>30.311052395758576</v>
      </c>
      <c r="HA113" s="19">
        <v>31.181944663072191</v>
      </c>
      <c r="HB113" s="19">
        <v>30.683076566758562</v>
      </c>
      <c r="HC113" s="19">
        <v>27.459370971596229</v>
      </c>
      <c r="HD113" s="19">
        <v>31.615791371261171</v>
      </c>
      <c r="HE113" s="19">
        <f t="shared" si="11"/>
        <v>11.218938527105164</v>
      </c>
      <c r="HF113" s="260"/>
      <c r="HG113" s="260"/>
      <c r="HH113" s="260"/>
      <c r="HI113" s="260"/>
      <c r="HJ113" s="260"/>
      <c r="HK113" s="260"/>
    </row>
    <row r="114" spans="1:219" ht="13.8">
      <c r="A114" s="9"/>
      <c r="B114" s="223" t="s">
        <v>19</v>
      </c>
      <c r="C114" s="19">
        <v>20.929443456570951</v>
      </c>
      <c r="D114" s="19">
        <v>20.934611380508606</v>
      </c>
      <c r="E114" s="19">
        <v>-5.1679239376554165E-3</v>
      </c>
      <c r="F114" s="20">
        <v>-2.4686027572821663E-4</v>
      </c>
      <c r="G114" s="22"/>
      <c r="H114" s="19">
        <v>19.055895785687362</v>
      </c>
      <c r="I114" s="19">
        <v>1.8787155948212444</v>
      </c>
      <c r="J114" s="20">
        <v>9.8589728656698655E-2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19">
        <v>11.39886948074744</v>
      </c>
      <c r="GJ114" s="19">
        <v>4.3804270337722659</v>
      </c>
      <c r="GK114" s="19">
        <v>4.219427038230525</v>
      </c>
      <c r="GL114" s="19">
        <v>4.0441237413159978</v>
      </c>
      <c r="GM114" s="19">
        <v>3.993242962430799</v>
      </c>
      <c r="GN114" s="19">
        <v>4.292222680821359</v>
      </c>
      <c r="GO114" s="37"/>
      <c r="GP114" s="19">
        <v>27.191918957280727</v>
      </c>
      <c r="GQ114" s="19">
        <v>30.393738973303172</v>
      </c>
      <c r="GR114" s="19">
        <v>24.533970132513261</v>
      </c>
      <c r="GS114" s="19">
        <v>27.795500345636896</v>
      </c>
      <c r="GT114" s="19">
        <v>29.68580829371211</v>
      </c>
      <c r="GU114" s="19">
        <v>31.758083191526687</v>
      </c>
      <c r="GV114" s="19">
        <v>33.333422414330101</v>
      </c>
      <c r="GW114" s="19">
        <v>38.135285173564249</v>
      </c>
      <c r="GX114" s="19">
        <v>44.0730848883749</v>
      </c>
      <c r="GY114" s="19">
        <v>47.891565232367007</v>
      </c>
      <c r="GZ114" s="19">
        <v>53.31405543991275</v>
      </c>
      <c r="HA114" s="19">
        <v>51.811157485617343</v>
      </c>
      <c r="HB114" s="19">
        <v>49.98392788806504</v>
      </c>
      <c r="HC114" s="19">
        <v>54.16916806543059</v>
      </c>
      <c r="HD114" s="19">
        <v>60.609792077583791</v>
      </c>
      <c r="HE114" s="19">
        <f t="shared" si="11"/>
        <v>20.929443456570951</v>
      </c>
      <c r="HF114" s="260"/>
      <c r="HG114" s="260"/>
      <c r="HH114" s="260"/>
      <c r="HI114" s="260"/>
      <c r="HJ114" s="260"/>
      <c r="HK114" s="260"/>
    </row>
    <row r="115" spans="1:219" ht="13.8">
      <c r="A115" s="9"/>
      <c r="B115" s="223" t="s">
        <v>20</v>
      </c>
      <c r="C115" s="19">
        <v>14.425644546739775</v>
      </c>
      <c r="D115" s="19">
        <v>13.513394718395155</v>
      </c>
      <c r="E115" s="19">
        <v>0.91224982834462054</v>
      </c>
      <c r="F115" s="20">
        <v>6.7507080741363773E-2</v>
      </c>
      <c r="G115" s="22"/>
      <c r="H115" s="19">
        <v>11.511893123917494</v>
      </c>
      <c r="I115" s="19">
        <v>2.0015015944776611</v>
      </c>
      <c r="J115" s="20">
        <v>0.17386380962131021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19">
        <v>6.438901679168028</v>
      </c>
      <c r="GJ115" s="19">
        <v>3.1064345530760402</v>
      </c>
      <c r="GK115" s="19">
        <v>2.8990027021744527</v>
      </c>
      <c r="GL115" s="19">
        <v>2.8647354819357531</v>
      </c>
      <c r="GM115" s="19">
        <v>2.7722445389003934</v>
      </c>
      <c r="GN115" s="19">
        <v>2.7832272706531365</v>
      </c>
      <c r="GO115" s="37"/>
      <c r="GP115" s="19">
        <v>22.321615574403459</v>
      </c>
      <c r="GQ115" s="19">
        <v>23.541355669598072</v>
      </c>
      <c r="GR115" s="19">
        <v>28.501926173283312</v>
      </c>
      <c r="GS115" s="19">
        <v>33.181164839918708</v>
      </c>
      <c r="GT115" s="19">
        <v>29.73681176679068</v>
      </c>
      <c r="GU115" s="19">
        <v>30.838299200811385</v>
      </c>
      <c r="GV115" s="19">
        <v>31.36015184563286</v>
      </c>
      <c r="GW115" s="19">
        <v>30.668723198530344</v>
      </c>
      <c r="GX115" s="19">
        <v>28.883934496669003</v>
      </c>
      <c r="GY115" s="19">
        <v>28.876968892725515</v>
      </c>
      <c r="GZ115" s="19">
        <v>31.585202908591473</v>
      </c>
      <c r="HA115" s="19">
        <v>31.197054699848486</v>
      </c>
      <c r="HB115" s="19">
        <v>31.887185085303177</v>
      </c>
      <c r="HC115" s="19">
        <v>31.289367448367742</v>
      </c>
      <c r="HD115" s="19">
        <v>36.877402379773024</v>
      </c>
      <c r="HE115" s="19">
        <f t="shared" si="11"/>
        <v>14.425644546739775</v>
      </c>
      <c r="HF115" s="260"/>
      <c r="HG115" s="260"/>
      <c r="HH115" s="260"/>
      <c r="HI115" s="260"/>
      <c r="HJ115" s="260"/>
      <c r="HK115" s="260"/>
    </row>
    <row r="116" spans="1:219" ht="13.8">
      <c r="A116" s="9"/>
      <c r="B116" s="222" t="s">
        <v>41</v>
      </c>
      <c r="C116" s="25">
        <v>78.765508310241131</v>
      </c>
      <c r="D116" s="25">
        <v>72.605714068315734</v>
      </c>
      <c r="E116" s="25">
        <v>6.1597942419253968</v>
      </c>
      <c r="F116" s="26">
        <v>8.4838973364128892E-2</v>
      </c>
      <c r="G116" s="27"/>
      <c r="H116" s="25">
        <v>65.739709871788406</v>
      </c>
      <c r="I116" s="25">
        <v>6.866004196527328</v>
      </c>
      <c r="J116" s="26">
        <v>0.10444226495550463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25">
        <v>18.69679270948572</v>
      </c>
      <c r="GJ116" s="25">
        <v>14.830021639465064</v>
      </c>
      <c r="GK116" s="25">
        <v>16.72124069908909</v>
      </c>
      <c r="GL116" s="25">
        <v>16.244355217763356</v>
      </c>
      <c r="GM116" s="25">
        <v>14.657134435883025</v>
      </c>
      <c r="GN116" s="25">
        <v>16.312756318040591</v>
      </c>
      <c r="GO116" s="37"/>
      <c r="GP116" s="25">
        <v>108.03604572858345</v>
      </c>
      <c r="GQ116" s="25">
        <v>98.738245824024176</v>
      </c>
      <c r="GR116" s="25">
        <v>127.42911999938897</v>
      </c>
      <c r="GS116" s="25">
        <v>148.20854854249785</v>
      </c>
      <c r="GT116" s="25">
        <v>135.4778384612284</v>
      </c>
      <c r="GU116" s="25">
        <v>145.16244883141999</v>
      </c>
      <c r="GV116" s="25">
        <v>139.06490891202358</v>
      </c>
      <c r="GW116" s="25">
        <v>140.19545662514724</v>
      </c>
      <c r="GX116" s="25">
        <v>137.50180836612503</v>
      </c>
      <c r="GY116" s="25">
        <v>149.42651591187172</v>
      </c>
      <c r="GZ116" s="25">
        <v>168.80336831932527</v>
      </c>
      <c r="HA116" s="25">
        <v>130.32746316867463</v>
      </c>
      <c r="HB116" s="25">
        <v>149.5823042102183</v>
      </c>
      <c r="HC116" s="25">
        <v>189.70071483080824</v>
      </c>
      <c r="HD116" s="25">
        <v>176.79067007495544</v>
      </c>
      <c r="HE116" s="25">
        <f t="shared" si="11"/>
        <v>78.765508310241131</v>
      </c>
      <c r="HF116" s="260"/>
      <c r="HG116" s="260"/>
      <c r="HH116" s="260"/>
      <c r="HI116" s="260"/>
      <c r="HJ116" s="260"/>
      <c r="HK116" s="260"/>
    </row>
    <row r="117" spans="1:219" ht="13.8">
      <c r="A117" s="9"/>
      <c r="B117" s="223" t="s">
        <v>18</v>
      </c>
      <c r="C117" s="19">
        <v>26.103906624500759</v>
      </c>
      <c r="D117" s="19">
        <v>26.167022236047909</v>
      </c>
      <c r="E117" s="19">
        <v>-6.3115611547150507E-2</v>
      </c>
      <c r="F117" s="20">
        <v>-2.4120288116009588E-3</v>
      </c>
      <c r="G117" s="22"/>
      <c r="H117" s="19">
        <v>22.249804557992174</v>
      </c>
      <c r="I117" s="19">
        <v>3.9172176780557351</v>
      </c>
      <c r="J117" s="20">
        <v>0.17605627356617218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19">
        <v>5.1777865817910893</v>
      </c>
      <c r="GJ117" s="19">
        <v>4.3250719667973057</v>
      </c>
      <c r="GK117" s="19">
        <v>5.6172556937013969</v>
      </c>
      <c r="GL117" s="19">
        <v>7.2635784350396033</v>
      </c>
      <c r="GM117" s="19">
        <v>3.4524293416853316</v>
      </c>
      <c r="GN117" s="19">
        <v>5.4455711872771229</v>
      </c>
      <c r="GO117" s="37"/>
      <c r="GP117" s="19">
        <v>34.608205750387327</v>
      </c>
      <c r="GQ117" s="19">
        <v>26.197452850101584</v>
      </c>
      <c r="GR117" s="19">
        <v>30.12878136299031</v>
      </c>
      <c r="GS117" s="19">
        <v>33.349273196188044</v>
      </c>
      <c r="GT117" s="19">
        <v>37.19661161999003</v>
      </c>
      <c r="GU117" s="19">
        <v>43.262916043552728</v>
      </c>
      <c r="GV117" s="19">
        <v>46.068407742795813</v>
      </c>
      <c r="GW117" s="19">
        <v>43.306872059543267</v>
      </c>
      <c r="GX117" s="19">
        <v>49.821259361795768</v>
      </c>
      <c r="GY117" s="19">
        <v>60.665577644650114</v>
      </c>
      <c r="GZ117" s="19">
        <v>68.323870025047412</v>
      </c>
      <c r="HA117" s="19">
        <v>52.768144126857003</v>
      </c>
      <c r="HB117" s="19">
        <v>51.052750092138353</v>
      </c>
      <c r="HC117" s="19">
        <v>63.316246635451691</v>
      </c>
      <c r="HD117" s="19">
        <v>64.838709292390803</v>
      </c>
      <c r="HE117" s="19">
        <f t="shared" si="11"/>
        <v>26.103906624500759</v>
      </c>
      <c r="HF117" s="260"/>
      <c r="HG117" s="260"/>
      <c r="HH117" s="260"/>
      <c r="HI117" s="260"/>
      <c r="HJ117" s="260"/>
      <c r="HK117" s="260"/>
    </row>
    <row r="118" spans="1:219" ht="13.8">
      <c r="A118" s="9"/>
      <c r="B118" s="223" t="s">
        <v>19</v>
      </c>
      <c r="C118" s="19">
        <v>33.294907991920461</v>
      </c>
      <c r="D118" s="19">
        <v>33.191739084593017</v>
      </c>
      <c r="E118" s="19">
        <v>0.10316890732744355</v>
      </c>
      <c r="F118" s="20">
        <v>3.108270617110648E-3</v>
      </c>
      <c r="G118" s="22"/>
      <c r="H118" s="19">
        <v>28.311910459393555</v>
      </c>
      <c r="I118" s="19">
        <v>4.8798286251994618</v>
      </c>
      <c r="J118" s="20">
        <v>0.17235956691083673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19">
        <v>9.7206524746091461</v>
      </c>
      <c r="GJ118" s="19">
        <v>7.2864548651622068</v>
      </c>
      <c r="GK118" s="19">
        <v>7.7882026268827182</v>
      </c>
      <c r="GL118" s="19">
        <v>5.1272628374530411</v>
      </c>
      <c r="GM118" s="19">
        <v>7.355122022566877</v>
      </c>
      <c r="GN118" s="19">
        <v>5.7378656398556149</v>
      </c>
      <c r="GO118" s="37"/>
      <c r="GP118" s="19">
        <v>46.926754794121116</v>
      </c>
      <c r="GQ118" s="19">
        <v>36.573818361228298</v>
      </c>
      <c r="GR118" s="19">
        <v>59.94928307258909</v>
      </c>
      <c r="GS118" s="19">
        <v>71.262527175578199</v>
      </c>
      <c r="GT118" s="19">
        <v>57.732305620209956</v>
      </c>
      <c r="GU118" s="19">
        <v>65.994099565892753</v>
      </c>
      <c r="GV118" s="19">
        <v>62.626521984991129</v>
      </c>
      <c r="GW118" s="19">
        <v>69.930437969589036</v>
      </c>
      <c r="GX118" s="19">
        <v>61.738110315283627</v>
      </c>
      <c r="GY118" s="19">
        <v>62.427978435246203</v>
      </c>
      <c r="GZ118" s="19">
        <v>71.62360997543621</v>
      </c>
      <c r="HA118" s="19">
        <v>52.428397082486534</v>
      </c>
      <c r="HB118" s="19">
        <v>65.79612881714543</v>
      </c>
      <c r="HC118" s="19">
        <v>78.444190452074793</v>
      </c>
      <c r="HD118" s="19">
        <v>80.116695095986302</v>
      </c>
      <c r="HE118" s="19">
        <f t="shared" si="11"/>
        <v>33.294907991920461</v>
      </c>
      <c r="HF118" s="260"/>
      <c r="HG118" s="260"/>
      <c r="HH118" s="260"/>
      <c r="HI118" s="260"/>
      <c r="HJ118" s="260"/>
      <c r="HK118" s="260"/>
    </row>
    <row r="119" spans="1:219" ht="13.8">
      <c r="A119" s="9"/>
      <c r="B119" s="223" t="s">
        <v>20</v>
      </c>
      <c r="C119" s="19">
        <v>19.366693693819911</v>
      </c>
      <c r="D119" s="19">
        <v>13.246952747674815</v>
      </c>
      <c r="E119" s="19">
        <v>6.1197409461450967</v>
      </c>
      <c r="F119" s="20">
        <v>0.46197348648497827</v>
      </c>
      <c r="G119" s="22"/>
      <c r="H119" s="19">
        <v>15.17799485440268</v>
      </c>
      <c r="I119" s="19">
        <v>-1.9310421067278654</v>
      </c>
      <c r="J119" s="20">
        <v>-0.12722643045090559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19">
        <v>3.7983536530854844</v>
      </c>
      <c r="GJ119" s="19">
        <v>3.2184948075055519</v>
      </c>
      <c r="GK119" s="19">
        <v>3.3157823785049749</v>
      </c>
      <c r="GL119" s="19">
        <v>3.8535139452707146</v>
      </c>
      <c r="GM119" s="19">
        <v>3.8495830716308164</v>
      </c>
      <c r="GN119" s="19">
        <v>5.1293194909078519</v>
      </c>
      <c r="GO119" s="37"/>
      <c r="GP119" s="19">
        <v>26.501085184075016</v>
      </c>
      <c r="GQ119" s="19">
        <v>35.966974612694301</v>
      </c>
      <c r="GR119" s="19">
        <v>37.351055563809581</v>
      </c>
      <c r="GS119" s="19">
        <v>43.596748170731615</v>
      </c>
      <c r="GT119" s="19">
        <v>40.548921221028429</v>
      </c>
      <c r="GU119" s="19">
        <v>35.905433221974498</v>
      </c>
      <c r="GV119" s="19">
        <v>30.36997918423663</v>
      </c>
      <c r="GW119" s="19">
        <v>26.958146596014952</v>
      </c>
      <c r="GX119" s="19">
        <v>25.942438689045652</v>
      </c>
      <c r="GY119" s="19">
        <v>26.332959831975387</v>
      </c>
      <c r="GZ119" s="19">
        <v>28.855888318841668</v>
      </c>
      <c r="HA119" s="19">
        <v>25.130921959331097</v>
      </c>
      <c r="HB119" s="19">
        <v>32.733425300934506</v>
      </c>
      <c r="HC119" s="19">
        <v>47.940277743281733</v>
      </c>
      <c r="HD119" s="19">
        <v>31.835265686578339</v>
      </c>
      <c r="HE119" s="19">
        <f t="shared" si="11"/>
        <v>19.366693693819911</v>
      </c>
      <c r="HF119" s="260"/>
      <c r="HG119" s="260"/>
      <c r="HH119" s="260"/>
      <c r="HI119" s="260"/>
      <c r="HJ119" s="260"/>
      <c r="HK119" s="260"/>
    </row>
    <row r="120" spans="1:219" ht="13.8">
      <c r="A120" s="9"/>
      <c r="B120" s="222" t="s">
        <v>42</v>
      </c>
      <c r="C120" s="25">
        <v>10.121636930284499</v>
      </c>
      <c r="D120" s="25">
        <v>8.305215213485404</v>
      </c>
      <c r="E120" s="25">
        <v>1.8164217167990948</v>
      </c>
      <c r="F120" s="26">
        <v>0.21870856685925746</v>
      </c>
      <c r="G120" s="27"/>
      <c r="H120" s="25">
        <v>6.8462380903626148</v>
      </c>
      <c r="I120" s="25">
        <v>1.4589771231227893</v>
      </c>
      <c r="J120" s="26">
        <v>0.21310639563888054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25">
        <v>5.5829352289869378</v>
      </c>
      <c r="GJ120" s="25">
        <v>2.9948044736538293</v>
      </c>
      <c r="GK120" s="25">
        <v>2.6794318461941131</v>
      </c>
      <c r="GL120" s="25">
        <v>1.6143803729283865</v>
      </c>
      <c r="GM120" s="25">
        <v>1.4377443729028441</v>
      </c>
      <c r="GN120" s="25">
        <v>1.3952758646053258</v>
      </c>
      <c r="GO120" s="37"/>
      <c r="GP120" s="25">
        <v>12.254263473377275</v>
      </c>
      <c r="GQ120" s="25">
        <v>9.1769839167073215</v>
      </c>
      <c r="GR120" s="25">
        <v>10.050228130054286</v>
      </c>
      <c r="GS120" s="25">
        <v>14.806942002377983</v>
      </c>
      <c r="GT120" s="25">
        <v>15.207773727069924</v>
      </c>
      <c r="GU120" s="25">
        <v>17.549458394532394</v>
      </c>
      <c r="GV120" s="25">
        <v>16.005846460102656</v>
      </c>
      <c r="GW120" s="25">
        <v>17.049261811321774</v>
      </c>
      <c r="GX120" s="25">
        <v>16.128029054503166</v>
      </c>
      <c r="GY120" s="25">
        <v>15.367464624358917</v>
      </c>
      <c r="GZ120" s="25">
        <v>18.680961565204278</v>
      </c>
      <c r="HA120" s="25">
        <v>19.003212037148415</v>
      </c>
      <c r="HB120" s="25">
        <v>16.487310554476707</v>
      </c>
      <c r="HC120" s="25">
        <v>17.215269537037258</v>
      </c>
      <c r="HD120" s="25">
        <v>23.41331602325133</v>
      </c>
      <c r="HE120" s="25">
        <f t="shared" si="11"/>
        <v>10.121636930284499</v>
      </c>
      <c r="HF120" s="260"/>
      <c r="HG120" s="260"/>
      <c r="HH120" s="260"/>
      <c r="HI120" s="260"/>
      <c r="HJ120" s="260"/>
      <c r="HK120" s="260"/>
    </row>
    <row r="121" spans="1:219" ht="13.8">
      <c r="A121" s="9"/>
      <c r="B121" s="223" t="s">
        <v>18</v>
      </c>
      <c r="C121" s="19">
        <v>3.03603826825979</v>
      </c>
      <c r="D121" s="19">
        <v>2.5914633265719891</v>
      </c>
      <c r="E121" s="19">
        <v>0.44457494168780087</v>
      </c>
      <c r="F121" s="20">
        <v>0.17155363038684734</v>
      </c>
      <c r="G121" s="22"/>
      <c r="H121" s="19">
        <v>2.2125930434279413</v>
      </c>
      <c r="I121" s="19">
        <v>0.3788702831440478</v>
      </c>
      <c r="J121" s="20">
        <v>0.1712336049638252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19">
        <v>0.51056847675720018</v>
      </c>
      <c r="GJ121" s="19">
        <v>0.91856904808795869</v>
      </c>
      <c r="GK121" s="19">
        <v>0.42603973466037137</v>
      </c>
      <c r="GL121" s="19">
        <v>0.63303259016914259</v>
      </c>
      <c r="GM121" s="19">
        <v>0.68884285018805724</v>
      </c>
      <c r="GN121" s="19">
        <v>0.36955404515426005</v>
      </c>
      <c r="GO121" s="37"/>
      <c r="GP121" s="19">
        <v>3.5580313203779594</v>
      </c>
      <c r="GQ121" s="19">
        <v>3.2979470636547812</v>
      </c>
      <c r="GR121" s="19">
        <v>3.3544806565999075</v>
      </c>
      <c r="GS121" s="19">
        <v>3.6203587384651854</v>
      </c>
      <c r="GT121" s="19">
        <v>3.9283211917242102</v>
      </c>
      <c r="GU121" s="19">
        <v>4.418450972099591</v>
      </c>
      <c r="GV121" s="19">
        <v>4.27912721953484</v>
      </c>
      <c r="GW121" s="19">
        <v>4.3418865987915387</v>
      </c>
      <c r="GX121" s="19">
        <v>4.6298942232933982</v>
      </c>
      <c r="GY121" s="19">
        <v>4.563867781256949</v>
      </c>
      <c r="GZ121" s="19">
        <v>5.1798960941413394</v>
      </c>
      <c r="HA121" s="19">
        <v>4.7340033273943467</v>
      </c>
      <c r="HB121" s="19">
        <v>4.4690570893267312</v>
      </c>
      <c r="HC121" s="19">
        <v>5.771502887766129</v>
      </c>
      <c r="HD121" s="19">
        <v>5.9149300282280413</v>
      </c>
      <c r="HE121" s="19">
        <f t="shared" si="11"/>
        <v>3.03603826825979</v>
      </c>
      <c r="HF121" s="260"/>
      <c r="HG121" s="260"/>
      <c r="HH121" s="260"/>
      <c r="HI121" s="260"/>
      <c r="HJ121" s="260"/>
      <c r="HK121" s="260"/>
    </row>
    <row r="122" spans="1:219" ht="13.8">
      <c r="A122" s="9"/>
      <c r="B122" s="223" t="s">
        <v>19</v>
      </c>
      <c r="C122" s="19">
        <v>4.3636802748637162</v>
      </c>
      <c r="D122" s="19">
        <v>3.2974948403555202</v>
      </c>
      <c r="E122" s="19">
        <v>1.066185434508196</v>
      </c>
      <c r="F122" s="20">
        <v>0.32333194929070608</v>
      </c>
      <c r="G122" s="22"/>
      <c r="H122" s="19">
        <v>3.041830165263121</v>
      </c>
      <c r="I122" s="19">
        <v>0.25566467509239921</v>
      </c>
      <c r="J122" s="20">
        <v>8.4049621840173963E-2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19">
        <v>4.4815124456903321</v>
      </c>
      <c r="GJ122" s="19">
        <v>1.6338833264290225</v>
      </c>
      <c r="GK122" s="19">
        <v>0.70956857241433224</v>
      </c>
      <c r="GL122" s="19">
        <v>0.7895265387858702</v>
      </c>
      <c r="GM122" s="19">
        <v>0.50892995427460586</v>
      </c>
      <c r="GN122" s="19">
        <v>0.72177188295988559</v>
      </c>
      <c r="GO122" s="37"/>
      <c r="GP122" s="19">
        <v>6.2057626129773871</v>
      </c>
      <c r="GQ122" s="19">
        <v>4.1046917732696411</v>
      </c>
      <c r="GR122" s="19">
        <v>4.6116658841257774</v>
      </c>
      <c r="GS122" s="19">
        <v>7.0281744392442427</v>
      </c>
      <c r="GT122" s="19">
        <v>8.2680564973079154</v>
      </c>
      <c r="GU122" s="19">
        <v>9.9395084053069471</v>
      </c>
      <c r="GV122" s="19">
        <v>8.6089559875473309</v>
      </c>
      <c r="GW122" s="19">
        <v>9.3951635525696169</v>
      </c>
      <c r="GX122" s="19">
        <v>8.2017610840230049</v>
      </c>
      <c r="GY122" s="19">
        <v>6.9295426763895094</v>
      </c>
      <c r="GZ122" s="19">
        <v>8.8240089039385072</v>
      </c>
      <c r="HA122" s="19">
        <v>10.449821926829568</v>
      </c>
      <c r="HB122" s="19">
        <v>8.2843066587016203</v>
      </c>
      <c r="HC122" s="19">
        <v>8.205626506907409</v>
      </c>
      <c r="HD122" s="19">
        <v>12.264860992124008</v>
      </c>
      <c r="HE122" s="19">
        <f t="shared" si="11"/>
        <v>4.3636802748637162</v>
      </c>
      <c r="HF122" s="260"/>
      <c r="HG122" s="260"/>
      <c r="HH122" s="260"/>
      <c r="HI122" s="260"/>
      <c r="HJ122" s="260"/>
      <c r="HK122" s="260"/>
    </row>
    <row r="123" spans="1:219" ht="13.8">
      <c r="A123" s="9"/>
      <c r="B123" s="223" t="s">
        <v>20</v>
      </c>
      <c r="C123" s="19">
        <v>2.7219183871609927</v>
      </c>
      <c r="D123" s="19">
        <v>2.4162570465578952</v>
      </c>
      <c r="E123" s="19">
        <v>0.30566134060309746</v>
      </c>
      <c r="F123" s="20">
        <v>0.12650199656469935</v>
      </c>
      <c r="G123" s="22"/>
      <c r="H123" s="19">
        <v>1.5918148816715516</v>
      </c>
      <c r="I123" s="19">
        <v>0.82444216488634359</v>
      </c>
      <c r="J123" s="20">
        <v>0.51792590607056255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19">
        <v>0.59085430653940529</v>
      </c>
      <c r="GJ123" s="19">
        <v>0.44235209913684798</v>
      </c>
      <c r="GK123" s="19">
        <v>1.5438235391194095</v>
      </c>
      <c r="GL123" s="19">
        <v>0.19182124397337383</v>
      </c>
      <c r="GM123" s="19">
        <v>0.23997156844018089</v>
      </c>
      <c r="GN123" s="19">
        <v>0.30394993649118029</v>
      </c>
      <c r="GO123" s="37"/>
      <c r="GP123" s="19">
        <v>2.490469540021929</v>
      </c>
      <c r="GQ123" s="19">
        <v>1.7743450797828992</v>
      </c>
      <c r="GR123" s="19">
        <v>2.0840815893286009</v>
      </c>
      <c r="GS123" s="19">
        <v>4.1584088246685553</v>
      </c>
      <c r="GT123" s="19">
        <v>3.0113960380377991</v>
      </c>
      <c r="GU123" s="19">
        <v>3.1914990171258548</v>
      </c>
      <c r="GV123" s="19">
        <v>3.1177632530204855</v>
      </c>
      <c r="GW123" s="19">
        <v>3.3122116599606182</v>
      </c>
      <c r="GX123" s="19">
        <v>3.2963737471867631</v>
      </c>
      <c r="GY123" s="19">
        <v>3.8740541667124582</v>
      </c>
      <c r="GZ123" s="19">
        <v>4.6770565671244313</v>
      </c>
      <c r="HA123" s="19">
        <v>3.8193867829245005</v>
      </c>
      <c r="HB123" s="19">
        <v>3.733946806448353</v>
      </c>
      <c r="HC123" s="19">
        <v>3.2381401423637213</v>
      </c>
      <c r="HD123" s="19">
        <v>5.2335250028992801</v>
      </c>
      <c r="HE123" s="19">
        <f t="shared" si="11"/>
        <v>2.7219183871609927</v>
      </c>
      <c r="HF123" s="260"/>
      <c r="HG123" s="260"/>
      <c r="HH123" s="260"/>
      <c r="HI123" s="260"/>
      <c r="HJ123" s="260"/>
      <c r="HK123" s="260"/>
    </row>
    <row r="124" spans="1:219" ht="13.8">
      <c r="A124" s="9"/>
      <c r="B124" s="222" t="s">
        <v>43</v>
      </c>
      <c r="C124" s="25">
        <v>7.9534303640702593</v>
      </c>
      <c r="D124" s="25">
        <v>7.0084867414557923</v>
      </c>
      <c r="E124" s="25">
        <v>0.94494362261446696</v>
      </c>
      <c r="F124" s="26">
        <v>0.13482848116484911</v>
      </c>
      <c r="G124" s="27"/>
      <c r="H124" s="25">
        <v>6.0131037595225347</v>
      </c>
      <c r="I124" s="25">
        <v>0.99538298193325758</v>
      </c>
      <c r="J124" s="26">
        <v>0.16553564045139563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25">
        <v>2.0116693265948795</v>
      </c>
      <c r="GJ124" s="25">
        <v>1.2358203888258825</v>
      </c>
      <c r="GK124" s="25">
        <v>1.4745826404114362</v>
      </c>
      <c r="GL124" s="25">
        <v>2.1743215848273509</v>
      </c>
      <c r="GM124" s="25">
        <v>0.9365366643282762</v>
      </c>
      <c r="GN124" s="25">
        <v>2.1321690856773139</v>
      </c>
      <c r="GO124" s="37"/>
      <c r="GP124" s="25">
        <v>9.9379900227063445</v>
      </c>
      <c r="GQ124" s="25">
        <v>10.33988895050261</v>
      </c>
      <c r="GR124" s="25">
        <v>11.35918003202997</v>
      </c>
      <c r="GS124" s="25">
        <v>10.731608926352671</v>
      </c>
      <c r="GT124" s="25">
        <v>11.924114345057317</v>
      </c>
      <c r="GU124" s="25">
        <v>14.16167744860269</v>
      </c>
      <c r="GV124" s="25">
        <v>11.75524352846179</v>
      </c>
      <c r="GW124" s="25">
        <v>8.2643117127364398</v>
      </c>
      <c r="GX124" s="25">
        <v>8.797490788285053</v>
      </c>
      <c r="GY124" s="25">
        <v>10.772210691682879</v>
      </c>
      <c r="GZ124" s="25">
        <v>13.526399214264583</v>
      </c>
      <c r="HA124" s="25">
        <v>10.787901266578269</v>
      </c>
      <c r="HB124" s="25">
        <v>10.890171063384475</v>
      </c>
      <c r="HC124" s="25">
        <v>14.871384523230407</v>
      </c>
      <c r="HD124" s="25">
        <v>18.284659987526233</v>
      </c>
      <c r="HE124" s="25">
        <f t="shared" si="11"/>
        <v>7.9534303640702593</v>
      </c>
      <c r="HF124" s="260"/>
      <c r="HG124" s="260"/>
      <c r="HH124" s="260"/>
      <c r="HI124" s="260"/>
      <c r="HJ124" s="260"/>
      <c r="HK124" s="260"/>
    </row>
    <row r="125" spans="1:219" ht="13.8">
      <c r="A125" s="9"/>
      <c r="B125" s="223" t="s">
        <v>18</v>
      </c>
      <c r="C125" s="19">
        <v>2.5514205114706883</v>
      </c>
      <c r="D125" s="19">
        <v>2.9700406491381033</v>
      </c>
      <c r="E125" s="19">
        <v>-0.41862013766741502</v>
      </c>
      <c r="F125" s="20">
        <v>-0.14094761221160299</v>
      </c>
      <c r="G125" s="22"/>
      <c r="H125" s="19">
        <v>1.6897520610885213</v>
      </c>
      <c r="I125" s="19">
        <v>1.280288588049582</v>
      </c>
      <c r="J125" s="20">
        <v>0.75767837041419728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19">
        <v>0.83901940566975541</v>
      </c>
      <c r="GJ125" s="19">
        <v>0.24940027300323939</v>
      </c>
      <c r="GK125" s="19">
        <v>0.69510494868944783</v>
      </c>
      <c r="GL125" s="19">
        <v>0.51836070901682985</v>
      </c>
      <c r="GM125" s="19">
        <v>0.343509219118455</v>
      </c>
      <c r="GN125" s="19">
        <v>0.74504536164271606</v>
      </c>
      <c r="GO125" s="37"/>
      <c r="GP125" s="19">
        <v>4.148969123813405</v>
      </c>
      <c r="GQ125" s="19">
        <v>3.4918028165655408</v>
      </c>
      <c r="GR125" s="19">
        <v>2.8105063836761315</v>
      </c>
      <c r="GS125" s="19">
        <v>2.2618547608587334</v>
      </c>
      <c r="GT125" s="19">
        <v>4.0144746302370153</v>
      </c>
      <c r="GU125" s="19">
        <v>5.0030091549462909</v>
      </c>
      <c r="GV125" s="19">
        <v>4.425224616719051</v>
      </c>
      <c r="GW125" s="19">
        <v>2.4303298675696574</v>
      </c>
      <c r="GX125" s="19">
        <v>2.9364472326188138</v>
      </c>
      <c r="GY125" s="19">
        <v>3.542407290303522</v>
      </c>
      <c r="GZ125" s="19">
        <v>4.1441802082591446</v>
      </c>
      <c r="HA125" s="19">
        <v>3.8028177036544863</v>
      </c>
      <c r="HB125" s="19">
        <v>3.5115717266742092</v>
      </c>
      <c r="HC125" s="19">
        <v>4.663032215381806</v>
      </c>
      <c r="HD125" s="19">
        <v>7.1001809700800962</v>
      </c>
      <c r="HE125" s="19">
        <f t="shared" si="11"/>
        <v>2.5514205114706883</v>
      </c>
      <c r="HF125" s="260"/>
      <c r="HG125" s="260"/>
      <c r="HH125" s="260"/>
      <c r="HI125" s="260"/>
      <c r="HJ125" s="260"/>
      <c r="HK125" s="260"/>
    </row>
    <row r="126" spans="1:219" ht="13.8">
      <c r="A126" s="9"/>
      <c r="B126" s="223" t="s">
        <v>19</v>
      </c>
      <c r="C126" s="19">
        <v>2.4667162029960483</v>
      </c>
      <c r="D126" s="19">
        <v>2.2983869317775669</v>
      </c>
      <c r="E126" s="19">
        <v>0.1683292712184814</v>
      </c>
      <c r="F126" s="20">
        <v>7.3238003963195158E-2</v>
      </c>
      <c r="G126" s="22"/>
      <c r="H126" s="19">
        <v>2.7334280825326749</v>
      </c>
      <c r="I126" s="19">
        <v>-0.43504115075510796</v>
      </c>
      <c r="J126" s="20">
        <v>-0.15915587958400496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19">
        <v>0.61977747530430793</v>
      </c>
      <c r="GJ126" s="19">
        <v>0.46675406499786082</v>
      </c>
      <c r="GK126" s="19">
        <v>0.2720892905581106</v>
      </c>
      <c r="GL126" s="19">
        <v>0.7967441056934611</v>
      </c>
      <c r="GM126" s="19">
        <v>0.18328665038245362</v>
      </c>
      <c r="GN126" s="19">
        <v>0.74784209136416258</v>
      </c>
      <c r="GO126" s="37"/>
      <c r="GP126" s="19">
        <v>3.8695178710334432</v>
      </c>
      <c r="GQ126" s="19">
        <v>4.5483053158493991</v>
      </c>
      <c r="GR126" s="19">
        <v>5.4177707788402119</v>
      </c>
      <c r="GS126" s="19">
        <v>5.979844865953984</v>
      </c>
      <c r="GT126" s="19">
        <v>5.8295610667193003</v>
      </c>
      <c r="GU126" s="19">
        <v>5.9760568400081926</v>
      </c>
      <c r="GV126" s="19">
        <v>5.7719288630204657</v>
      </c>
      <c r="GW126" s="19">
        <v>4.6129827007847943</v>
      </c>
      <c r="GX126" s="19">
        <v>4.0815144709110625</v>
      </c>
      <c r="GY126" s="19">
        <v>3.9396511419475693</v>
      </c>
      <c r="GZ126" s="19">
        <v>7.2470244811862372</v>
      </c>
      <c r="HA126" s="19">
        <v>3.9357040665696292</v>
      </c>
      <c r="HB126" s="19">
        <v>4.6312384997252583</v>
      </c>
      <c r="HC126" s="19">
        <v>6.577486322525302</v>
      </c>
      <c r="HD126" s="19">
        <v>6.1821359392167956</v>
      </c>
      <c r="HE126" s="19">
        <f t="shared" si="11"/>
        <v>2.4667162029960483</v>
      </c>
      <c r="HF126" s="260"/>
      <c r="HG126" s="260"/>
      <c r="HH126" s="260"/>
      <c r="HI126" s="260"/>
      <c r="HJ126" s="260"/>
      <c r="HK126" s="260"/>
    </row>
    <row r="127" spans="1:219" ht="13.8">
      <c r="A127" s="9"/>
      <c r="B127" s="223" t="s">
        <v>20</v>
      </c>
      <c r="C127" s="19">
        <v>2.9352936496035227</v>
      </c>
      <c r="D127" s="19">
        <v>1.7400591605401214</v>
      </c>
      <c r="E127" s="19">
        <v>1.1952344890634012</v>
      </c>
      <c r="F127" s="20">
        <v>0.68689301844909434</v>
      </c>
      <c r="G127" s="22"/>
      <c r="H127" s="19">
        <v>1.5899236159013395</v>
      </c>
      <c r="I127" s="19">
        <v>0.15013554463878198</v>
      </c>
      <c r="J127" s="20">
        <v>9.4429407260341269E-2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19">
        <v>0.55287244562081606</v>
      </c>
      <c r="GJ127" s="19">
        <v>0.51966605082478223</v>
      </c>
      <c r="GK127" s="19">
        <v>0.50738840116387762</v>
      </c>
      <c r="GL127" s="19">
        <v>0.85921677011705988</v>
      </c>
      <c r="GM127" s="19">
        <v>0.40974079482736764</v>
      </c>
      <c r="GN127" s="19">
        <v>0.63928163267043525</v>
      </c>
      <c r="GO127" s="37"/>
      <c r="GP127" s="19">
        <v>1.9195030278594976</v>
      </c>
      <c r="GQ127" s="19">
        <v>2.2997808180876707</v>
      </c>
      <c r="GR127" s="19">
        <v>3.1309028695136258</v>
      </c>
      <c r="GS127" s="19">
        <v>2.4899092995399523</v>
      </c>
      <c r="GT127" s="19">
        <v>2.080078648101003</v>
      </c>
      <c r="GU127" s="19">
        <v>3.1826114536482066</v>
      </c>
      <c r="GV127" s="19">
        <v>1.5580900487222735</v>
      </c>
      <c r="GW127" s="19">
        <v>1.2209991443819876</v>
      </c>
      <c r="GX127" s="19">
        <v>1.7795290847551777</v>
      </c>
      <c r="GY127" s="19">
        <v>3.2901522594317885</v>
      </c>
      <c r="GZ127" s="19">
        <v>2.1351945248192012</v>
      </c>
      <c r="HA127" s="19">
        <v>3.0493794963541521</v>
      </c>
      <c r="HB127" s="19">
        <v>2.7473608369850075</v>
      </c>
      <c r="HC127" s="19">
        <v>3.6308659853232994</v>
      </c>
      <c r="HD127" s="19">
        <v>5.0023430782293392</v>
      </c>
      <c r="HE127" s="19">
        <f t="shared" si="11"/>
        <v>2.9352936496035227</v>
      </c>
      <c r="HF127" s="260"/>
      <c r="HG127" s="260"/>
      <c r="HH127" s="260"/>
      <c r="HI127" s="260"/>
      <c r="HJ127" s="260"/>
      <c r="HK127" s="260"/>
    </row>
    <row r="128" spans="1:219" ht="13.8">
      <c r="A128" s="9"/>
      <c r="B128" s="222" t="s">
        <v>44</v>
      </c>
      <c r="C128" s="25">
        <v>22.506939969181445</v>
      </c>
      <c r="D128" s="25">
        <v>20.189712634285989</v>
      </c>
      <c r="E128" s="25">
        <v>2.3172273348954562</v>
      </c>
      <c r="F128" s="26">
        <v>0.11477267541492203</v>
      </c>
      <c r="G128" s="27"/>
      <c r="H128" s="25">
        <v>16.853498495874504</v>
      </c>
      <c r="I128" s="25">
        <v>3.336214138411485</v>
      </c>
      <c r="J128" s="26">
        <v>0.19795380402639504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25">
        <v>4.6112980495443203</v>
      </c>
      <c r="GJ128" s="25">
        <v>4.2697077262633192</v>
      </c>
      <c r="GK128" s="25">
        <v>4.9675241042323126</v>
      </c>
      <c r="GL128" s="25">
        <v>4.5102276693327745</v>
      </c>
      <c r="GM128" s="25">
        <v>4.5915869188184084</v>
      </c>
      <c r="GN128" s="25">
        <v>4.1678935505346324</v>
      </c>
      <c r="GO128" s="37"/>
      <c r="GP128" s="25">
        <v>30.389657000486835</v>
      </c>
      <c r="GQ128" s="25">
        <v>31.548203773206872</v>
      </c>
      <c r="GR128" s="25">
        <v>36.251906087073486</v>
      </c>
      <c r="GS128" s="25">
        <v>41.049818411078022</v>
      </c>
      <c r="GT128" s="25">
        <v>40.711926423965977</v>
      </c>
      <c r="GU128" s="25">
        <v>107.31959173078332</v>
      </c>
      <c r="GV128" s="25">
        <v>60.763403292285645</v>
      </c>
      <c r="GW128" s="25">
        <v>71.12496193042891</v>
      </c>
      <c r="GX128" s="25">
        <v>55.639441945105517</v>
      </c>
      <c r="GY128" s="25">
        <v>57.007976514902282</v>
      </c>
      <c r="GZ128" s="25">
        <v>53.729385151334924</v>
      </c>
      <c r="HA128" s="25">
        <v>44.613065072616457</v>
      </c>
      <c r="HB128" s="25">
        <v>39.601277229101811</v>
      </c>
      <c r="HC128" s="25">
        <v>47.82187258485591</v>
      </c>
      <c r="HD128" s="25">
        <v>53.593244729537503</v>
      </c>
      <c r="HE128" s="25">
        <f t="shared" ref="HE128:HE185" si="12">+C128</f>
        <v>22.506939969181445</v>
      </c>
      <c r="HF128" s="260"/>
      <c r="HG128" s="260"/>
      <c r="HH128" s="260"/>
      <c r="HI128" s="260"/>
      <c r="HJ128" s="260"/>
      <c r="HK128" s="260"/>
    </row>
    <row r="129" spans="1:219" ht="13.8">
      <c r="A129" s="9"/>
      <c r="B129" s="223" t="s">
        <v>18</v>
      </c>
      <c r="C129" s="19">
        <v>13.83246598901462</v>
      </c>
      <c r="D129" s="19">
        <v>12.661752953079752</v>
      </c>
      <c r="E129" s="19">
        <v>1.1707130359348685</v>
      </c>
      <c r="F129" s="20">
        <v>9.2460581111726156E-2</v>
      </c>
      <c r="G129" s="22"/>
      <c r="H129" s="19">
        <v>9.8015160143161033</v>
      </c>
      <c r="I129" s="19">
        <v>2.8602369387636486</v>
      </c>
      <c r="J129" s="20">
        <v>0.29181576957952055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19">
        <v>2.2074703649957246</v>
      </c>
      <c r="GJ129" s="19">
        <v>2.4453258982961068</v>
      </c>
      <c r="GK129" s="19">
        <v>2.6320216415297644</v>
      </c>
      <c r="GL129" s="19">
        <v>2.8255920258420377</v>
      </c>
      <c r="GM129" s="19">
        <v>2.9080610669822087</v>
      </c>
      <c r="GN129" s="19">
        <v>3.0214653563645033</v>
      </c>
      <c r="GO129" s="37"/>
      <c r="GP129" s="19">
        <v>8.8324477806459427</v>
      </c>
      <c r="GQ129" s="19">
        <v>9.2853843745127111</v>
      </c>
      <c r="GR129" s="19">
        <v>10.808510683257889</v>
      </c>
      <c r="GS129" s="19">
        <v>11.518515455239461</v>
      </c>
      <c r="GT129" s="19">
        <v>11.663958765861754</v>
      </c>
      <c r="GU129" s="19">
        <v>24.548164259815177</v>
      </c>
      <c r="GV129" s="19">
        <v>34.280278085314059</v>
      </c>
      <c r="GW129" s="19">
        <v>46.232749544400015</v>
      </c>
      <c r="GX129" s="19">
        <v>32.406354147980835</v>
      </c>
      <c r="GY129" s="19">
        <v>35.931943241278425</v>
      </c>
      <c r="GZ129" s="19">
        <v>33.756019825031217</v>
      </c>
      <c r="HA129" s="19">
        <v>28.19573617076701</v>
      </c>
      <c r="HB129" s="19">
        <v>23.621261653840456</v>
      </c>
      <c r="HC129" s="19">
        <v>26.987675285191091</v>
      </c>
      <c r="HD129" s="19">
        <v>31.995537277663463</v>
      </c>
      <c r="HE129" s="19">
        <f t="shared" si="12"/>
        <v>13.83246598901462</v>
      </c>
      <c r="HF129" s="260"/>
      <c r="HG129" s="260"/>
      <c r="HH129" s="260"/>
      <c r="HI129" s="260"/>
      <c r="HJ129" s="260"/>
      <c r="HK129" s="260"/>
    </row>
    <row r="130" spans="1:219" ht="13.8">
      <c r="A130" s="9"/>
      <c r="B130" s="223" t="s">
        <v>19</v>
      </c>
      <c r="C130" s="19">
        <v>2.8618532035409059</v>
      </c>
      <c r="D130" s="19">
        <v>2.7434838244915105</v>
      </c>
      <c r="E130" s="19">
        <v>0.11836937904939537</v>
      </c>
      <c r="F130" s="20">
        <v>4.3145644961597132E-2</v>
      </c>
      <c r="G130" s="22"/>
      <c r="H130" s="19">
        <v>2.28747585691083</v>
      </c>
      <c r="I130" s="19">
        <v>0.45600796758068052</v>
      </c>
      <c r="J130" s="20">
        <v>0.19934984939972486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19">
        <v>1.0537421437807177</v>
      </c>
      <c r="GJ130" s="19">
        <v>0.84984162127931218</v>
      </c>
      <c r="GK130" s="19">
        <v>0.59978887109987111</v>
      </c>
      <c r="GL130" s="19">
        <v>0.55715830174617953</v>
      </c>
      <c r="GM130" s="19">
        <v>0.85506440941554318</v>
      </c>
      <c r="GN130" s="19">
        <v>0</v>
      </c>
      <c r="GO130" s="37"/>
      <c r="GP130" s="19">
        <v>13.46522225592717</v>
      </c>
      <c r="GQ130" s="19">
        <v>13.479420407294787</v>
      </c>
      <c r="GR130" s="19">
        <v>14.701255677753368</v>
      </c>
      <c r="GS130" s="19">
        <v>16.446692515800322</v>
      </c>
      <c r="GT130" s="19">
        <v>16.297473604113147</v>
      </c>
      <c r="GU130" s="19">
        <v>15.404238886340838</v>
      </c>
      <c r="GV130" s="19">
        <v>15.897603463003989</v>
      </c>
      <c r="GW130" s="19">
        <v>14.546556244708949</v>
      </c>
      <c r="GX130" s="19">
        <v>13.872436533750143</v>
      </c>
      <c r="GY130" s="19">
        <v>11.494155090322744</v>
      </c>
      <c r="GZ130" s="19">
        <v>10.457708564874284</v>
      </c>
      <c r="HA130" s="19">
        <v>7.9544414568170732</v>
      </c>
      <c r="HB130" s="19">
        <v>6.3596442363377186</v>
      </c>
      <c r="HC130" s="19">
        <v>7.1307054472161822</v>
      </c>
      <c r="HD130" s="19">
        <v>7.9114353937174533</v>
      </c>
      <c r="HE130" s="19">
        <f t="shared" si="12"/>
        <v>2.8618532035409059</v>
      </c>
      <c r="HF130" s="260"/>
      <c r="HG130" s="260"/>
      <c r="HH130" s="260"/>
      <c r="HI130" s="260"/>
      <c r="HJ130" s="260"/>
      <c r="HK130" s="260"/>
    </row>
    <row r="131" spans="1:219" ht="13.8">
      <c r="A131" s="9"/>
      <c r="B131" s="223" t="s">
        <v>20</v>
      </c>
      <c r="C131" s="19">
        <v>5.8126207766259199</v>
      </c>
      <c r="D131" s="19">
        <v>4.7844758567147281</v>
      </c>
      <c r="E131" s="19">
        <v>1.0281449199111918</v>
      </c>
      <c r="F131" s="20">
        <v>0.21489186082280076</v>
      </c>
      <c r="G131" s="22"/>
      <c r="H131" s="19">
        <v>4.7645066246475736</v>
      </c>
      <c r="I131" s="19">
        <v>1.9969232067154508E-2</v>
      </c>
      <c r="J131" s="20">
        <v>4.1912486728112406E-3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19">
        <v>1.350085540767878</v>
      </c>
      <c r="GJ131" s="19">
        <v>0.9745402066879002</v>
      </c>
      <c r="GK131" s="19">
        <v>1.7357135916026769</v>
      </c>
      <c r="GL131" s="19">
        <v>1.1274773417445572</v>
      </c>
      <c r="GM131" s="19">
        <v>0.82846144242065667</v>
      </c>
      <c r="GN131" s="19">
        <v>1.1464281941701286</v>
      </c>
      <c r="GO131" s="37"/>
      <c r="GP131" s="19">
        <v>8.0919869639137243</v>
      </c>
      <c r="GQ131" s="19">
        <v>8.7833989913993751</v>
      </c>
      <c r="GR131" s="19">
        <v>10.742139726062227</v>
      </c>
      <c r="GS131" s="19">
        <v>13.084610440038237</v>
      </c>
      <c r="GT131" s="19">
        <v>12.750494053991073</v>
      </c>
      <c r="GU131" s="19">
        <v>67.3671885846273</v>
      </c>
      <c r="GV131" s="19">
        <v>10.5855217439676</v>
      </c>
      <c r="GW131" s="19">
        <v>10.345656141319949</v>
      </c>
      <c r="GX131" s="19">
        <v>9.3606512633745353</v>
      </c>
      <c r="GY131" s="19">
        <v>9.581878183301118</v>
      </c>
      <c r="GZ131" s="19">
        <v>9.5156567614294278</v>
      </c>
      <c r="HA131" s="19">
        <v>8.4628874450323703</v>
      </c>
      <c r="HB131" s="19">
        <v>9.6203713389236398</v>
      </c>
      <c r="HC131" s="19">
        <v>13.703491852448639</v>
      </c>
      <c r="HD131" s="19">
        <v>13.68627205815659</v>
      </c>
      <c r="HE131" s="19">
        <f t="shared" si="12"/>
        <v>5.8126207766259199</v>
      </c>
      <c r="HF131" s="260"/>
      <c r="HG131" s="260"/>
      <c r="HH131" s="260"/>
      <c r="HI131" s="260"/>
      <c r="HJ131" s="260"/>
      <c r="HK131" s="260"/>
    </row>
    <row r="132" spans="1:219" ht="13.8">
      <c r="A132" s="9"/>
      <c r="B132" s="222" t="s">
        <v>45</v>
      </c>
      <c r="C132" s="25">
        <v>14.065250537990776</v>
      </c>
      <c r="D132" s="25">
        <v>11.937632810295543</v>
      </c>
      <c r="E132" s="25">
        <v>2.1276177276952328</v>
      </c>
      <c r="F132" s="26">
        <v>0.1782277744261225</v>
      </c>
      <c r="G132" s="27"/>
      <c r="H132" s="25">
        <v>7.6027968145496239</v>
      </c>
      <c r="I132" s="25">
        <v>4.3348359957459195</v>
      </c>
      <c r="J132" s="26">
        <v>0.57016333613575698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25">
        <v>2.2664195292713298</v>
      </c>
      <c r="GJ132" s="25">
        <v>2.6242564082401483</v>
      </c>
      <c r="GK132" s="25">
        <v>3.3193182679942828</v>
      </c>
      <c r="GL132" s="25">
        <v>2.9272766549970344</v>
      </c>
      <c r="GM132" s="25">
        <v>1.7656791328255084</v>
      </c>
      <c r="GN132" s="25">
        <v>3.4287200739338011</v>
      </c>
      <c r="GO132" s="37"/>
      <c r="GP132" s="25">
        <v>1.2660027563511556</v>
      </c>
      <c r="GQ132" s="25">
        <v>7.8629224313740833</v>
      </c>
      <c r="GR132" s="25">
        <v>10.073871636015166</v>
      </c>
      <c r="GS132" s="25">
        <v>12.807913243178715</v>
      </c>
      <c r="GT132" s="25">
        <v>14.271680937911146</v>
      </c>
      <c r="GU132" s="25">
        <v>14.282126460309428</v>
      </c>
      <c r="GV132" s="25">
        <v>20.243337053884741</v>
      </c>
      <c r="GW132" s="25">
        <v>23.48364977800604</v>
      </c>
      <c r="GX132" s="25">
        <v>23.657910221420931</v>
      </c>
      <c r="GY132" s="25">
        <v>22.700154916792364</v>
      </c>
      <c r="GZ132" s="25">
        <v>21.5067831646545</v>
      </c>
      <c r="HA132" s="25">
        <v>18.379924679456593</v>
      </c>
      <c r="HB132" s="25">
        <v>20.51038976467315</v>
      </c>
      <c r="HC132" s="25">
        <v>24.283252987892766</v>
      </c>
      <c r="HD132" s="25">
        <v>28.209390643815645</v>
      </c>
      <c r="HE132" s="25">
        <f t="shared" si="12"/>
        <v>14.065250537990776</v>
      </c>
      <c r="HF132" s="260"/>
      <c r="HG132" s="260"/>
      <c r="HH132" s="260"/>
      <c r="HI132" s="260"/>
      <c r="HJ132" s="260"/>
      <c r="HK132" s="260"/>
    </row>
    <row r="133" spans="1:219" ht="13.8">
      <c r="A133" s="9"/>
      <c r="B133" s="223" t="s">
        <v>18</v>
      </c>
      <c r="C133" s="19">
        <v>4.5559644282207543</v>
      </c>
      <c r="D133" s="19">
        <v>3.8285908902142438</v>
      </c>
      <c r="E133" s="19">
        <v>0.7273735380065105</v>
      </c>
      <c r="F133" s="20">
        <v>0.18998465985635971</v>
      </c>
      <c r="G133" s="22"/>
      <c r="H133" s="19">
        <v>2.6881115944229941</v>
      </c>
      <c r="I133" s="19">
        <v>1.1404792957912497</v>
      </c>
      <c r="J133" s="20">
        <v>0.42426783849204547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19">
        <v>0.43409092467351634</v>
      </c>
      <c r="GJ133" s="19">
        <v>0.8080644716828409</v>
      </c>
      <c r="GK133" s="19">
        <v>0.88754865050348575</v>
      </c>
      <c r="GL133" s="19">
        <v>1.1226203000222053</v>
      </c>
      <c r="GM133" s="19">
        <v>0.26828969987110679</v>
      </c>
      <c r="GN133" s="19">
        <v>1.4694413061411153</v>
      </c>
      <c r="GO133" s="37"/>
      <c r="GP133" s="19">
        <v>1.1142001906795</v>
      </c>
      <c r="GQ133" s="19">
        <v>5.8247150696729566</v>
      </c>
      <c r="GR133" s="19">
        <v>6.0286905565316928</v>
      </c>
      <c r="GS133" s="19">
        <v>6.0695217412914593</v>
      </c>
      <c r="GT133" s="19">
        <v>6.1878750565996654</v>
      </c>
      <c r="GU133" s="19">
        <v>5.8279275740662477</v>
      </c>
      <c r="GV133" s="19">
        <v>5.0642873671817528</v>
      </c>
      <c r="GW133" s="19">
        <v>3.9186110245265882</v>
      </c>
      <c r="GX133" s="19">
        <v>3.4650502652858846</v>
      </c>
      <c r="GY133" s="19">
        <v>4.1347984731122747</v>
      </c>
      <c r="GZ133" s="19">
        <v>5.1325537586122207</v>
      </c>
      <c r="HA133" s="19">
        <v>4.2159125218150368</v>
      </c>
      <c r="HB133" s="19">
        <v>4.7774811625331219</v>
      </c>
      <c r="HC133" s="19">
        <v>9.1640466073199871</v>
      </c>
      <c r="HD133" s="19">
        <v>7.8900294970480669</v>
      </c>
      <c r="HE133" s="19">
        <f t="shared" si="12"/>
        <v>4.5559644282207543</v>
      </c>
      <c r="HF133" s="260"/>
      <c r="HG133" s="260"/>
      <c r="HH133" s="260"/>
      <c r="HI133" s="260"/>
      <c r="HJ133" s="260"/>
      <c r="HK133" s="260"/>
    </row>
    <row r="134" spans="1:219" ht="13.8">
      <c r="A134" s="9"/>
      <c r="B134" s="223" t="s">
        <v>19</v>
      </c>
      <c r="C134" s="19">
        <v>4.4887561934996398</v>
      </c>
      <c r="D134" s="19">
        <v>4.1286602213070385</v>
      </c>
      <c r="E134" s="19">
        <v>0.36009597219260137</v>
      </c>
      <c r="F134" s="20">
        <v>8.7218601892747494E-2</v>
      </c>
      <c r="G134" s="22"/>
      <c r="H134" s="19">
        <v>3.4789399224008144</v>
      </c>
      <c r="I134" s="19">
        <v>0.64972029890622407</v>
      </c>
      <c r="J134" s="20">
        <v>0.18675812557805035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19">
        <v>0.66240857154277699</v>
      </c>
      <c r="GJ134" s="19">
        <v>0.56190583578379771</v>
      </c>
      <c r="GK134" s="19">
        <v>1.0976540606548852</v>
      </c>
      <c r="GL134" s="19">
        <v>1.0035665932684297</v>
      </c>
      <c r="GM134" s="19">
        <v>0.54088821823099353</v>
      </c>
      <c r="GN134" s="19">
        <v>1.2847414855615338</v>
      </c>
      <c r="GO134" s="37"/>
      <c r="GP134" s="19">
        <v>0.15180256567165551</v>
      </c>
      <c r="GQ134" s="19">
        <v>0.55940540035634922</v>
      </c>
      <c r="GR134" s="19">
        <v>1.4675164599640818</v>
      </c>
      <c r="GS134" s="19">
        <v>3.7981796569547335</v>
      </c>
      <c r="GT134" s="19">
        <v>4.813068088599338</v>
      </c>
      <c r="GU134" s="19">
        <v>4.0638994942458169</v>
      </c>
      <c r="GV134" s="19">
        <v>8.5091828390802586</v>
      </c>
      <c r="GW134" s="19">
        <v>8.9646914209488671</v>
      </c>
      <c r="GX134" s="19">
        <v>8.4369938024270663</v>
      </c>
      <c r="GY134" s="19">
        <v>5.0721979536703206</v>
      </c>
      <c r="GZ134" s="19">
        <v>4.4016434064689989</v>
      </c>
      <c r="HA134" s="19">
        <v>6.1855920726401186</v>
      </c>
      <c r="HB134" s="19">
        <v>9.9696293920854391</v>
      </c>
      <c r="HC134" s="19">
        <v>11.313601453390936</v>
      </c>
      <c r="HD134" s="19">
        <v>9.2146099552444607</v>
      </c>
      <c r="HE134" s="19">
        <f t="shared" si="12"/>
        <v>4.4887561934996398</v>
      </c>
      <c r="HF134" s="260"/>
      <c r="HG134" s="260"/>
      <c r="HH134" s="260"/>
      <c r="HI134" s="260"/>
      <c r="HJ134" s="260"/>
      <c r="HK134" s="260"/>
    </row>
    <row r="135" spans="1:219" ht="13.8">
      <c r="A135" s="9"/>
      <c r="B135" s="223" t="s">
        <v>20</v>
      </c>
      <c r="C135" s="19">
        <v>5.0205299162703794</v>
      </c>
      <c r="D135" s="19">
        <v>3.9803816987742628</v>
      </c>
      <c r="E135" s="19">
        <v>1.0401482174961165</v>
      </c>
      <c r="F135" s="20">
        <v>0.26131871167441667</v>
      </c>
      <c r="G135" s="22"/>
      <c r="H135" s="19">
        <v>1.4357452977258134</v>
      </c>
      <c r="I135" s="19">
        <v>2.5446364010484492</v>
      </c>
      <c r="J135" s="20">
        <v>1.7723452795416381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19">
        <v>1.1699200330550363</v>
      </c>
      <c r="GJ135" s="19">
        <v>1.2542861007735093</v>
      </c>
      <c r="GK135" s="19">
        <v>1.3341155568359115</v>
      </c>
      <c r="GL135" s="19">
        <v>0.80108976170639923</v>
      </c>
      <c r="GM135" s="19">
        <v>0.95650121472340788</v>
      </c>
      <c r="GN135" s="19">
        <v>0.67453728223115161</v>
      </c>
      <c r="GO135" s="37"/>
      <c r="GP135" s="19">
        <v>0</v>
      </c>
      <c r="GQ135" s="19">
        <v>1.4788019613447778</v>
      </c>
      <c r="GR135" s="19">
        <v>2.5776646195193922</v>
      </c>
      <c r="GS135" s="19">
        <v>2.9402118449325223</v>
      </c>
      <c r="GT135" s="19">
        <v>3.2707377927121435</v>
      </c>
      <c r="GU135" s="19">
        <v>4.3902993919973632</v>
      </c>
      <c r="GV135" s="19">
        <v>6.6698668476227292</v>
      </c>
      <c r="GW135" s="19">
        <v>10.600347332530585</v>
      </c>
      <c r="GX135" s="19">
        <v>11.755866153707981</v>
      </c>
      <c r="GY135" s="19">
        <v>13.493158490009771</v>
      </c>
      <c r="GZ135" s="19">
        <v>11.97258599957328</v>
      </c>
      <c r="HA135" s="19">
        <v>7.9784200850014368</v>
      </c>
      <c r="HB135" s="19">
        <v>5.7632792100545895</v>
      </c>
      <c r="HC135" s="19">
        <v>3.8056049271818448</v>
      </c>
      <c r="HD135" s="19">
        <v>11.104751191523118</v>
      </c>
      <c r="HE135" s="19">
        <f t="shared" si="12"/>
        <v>5.0205299162703794</v>
      </c>
      <c r="HF135" s="260"/>
      <c r="HG135" s="260"/>
      <c r="HH135" s="260"/>
      <c r="HI135" s="260"/>
      <c r="HJ135" s="260"/>
      <c r="HK135" s="260"/>
    </row>
    <row r="136" spans="1:219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 s="37"/>
      <c r="GP136" s="268"/>
      <c r="GQ136" s="268"/>
      <c r="GR136" s="268"/>
      <c r="GS136" s="268"/>
      <c r="GT136" s="268"/>
      <c r="GU136" s="268"/>
      <c r="GV136" s="268"/>
      <c r="GW136" s="268"/>
      <c r="GX136" s="268"/>
      <c r="GY136" s="268"/>
      <c r="GZ136" s="268"/>
      <c r="HA136" s="267"/>
      <c r="HB136" s="267"/>
      <c r="HC136" s="267"/>
      <c r="HD136" s="267"/>
      <c r="HE136" s="267"/>
      <c r="HF136" s="260"/>
      <c r="HG136" s="260"/>
      <c r="HH136" s="260"/>
      <c r="HI136" s="260"/>
      <c r="HJ136" s="260"/>
      <c r="HK136" s="260"/>
    </row>
    <row r="137" spans="1:219" ht="13.8">
      <c r="A137" s="9"/>
      <c r="B137" s="34" t="s">
        <v>265</v>
      </c>
      <c r="C137" s="25">
        <v>6.8780892795186048</v>
      </c>
      <c r="D137" s="25">
        <v>3.1109299765921596</v>
      </c>
      <c r="E137" s="25">
        <v>3.7671593029264452</v>
      </c>
      <c r="F137" s="26">
        <v>1.2109431363842995</v>
      </c>
      <c r="G137" s="27"/>
      <c r="H137" s="25">
        <v>1.1961364262159715</v>
      </c>
      <c r="I137" s="25">
        <v>1.9147935503761881</v>
      </c>
      <c r="J137" s="26">
        <v>1.6008153488258183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25">
        <v>0.73043854907972383</v>
      </c>
      <c r="GJ137" s="25">
        <v>1.358258328280737</v>
      </c>
      <c r="GK137" s="25">
        <v>1.225967121346734</v>
      </c>
      <c r="GL137" s="25">
        <v>0.85826826453004668</v>
      </c>
      <c r="GM137" s="25">
        <v>1.9172826617659955</v>
      </c>
      <c r="GN137" s="25">
        <v>1.518312903595092</v>
      </c>
      <c r="GO137" s="37"/>
      <c r="GP137" s="25">
        <v>3.0310967991356259E-2</v>
      </c>
      <c r="GQ137" s="25">
        <v>3.5047676183890983</v>
      </c>
      <c r="GR137" s="25">
        <v>39.808844744158691</v>
      </c>
      <c r="GS137" s="25">
        <v>60.007100170844744</v>
      </c>
      <c r="GT137" s="25">
        <v>96.629051727225459</v>
      </c>
      <c r="GU137" s="25">
        <v>63.242235592323226</v>
      </c>
      <c r="GV137" s="25">
        <v>146.26375103544603</v>
      </c>
      <c r="GW137" s="25">
        <v>127.1031136587107</v>
      </c>
      <c r="GX137" s="25">
        <v>119.42694989064054</v>
      </c>
      <c r="GY137" s="25">
        <v>120.3907505415491</v>
      </c>
      <c r="GZ137" s="25">
        <v>254.16002537343212</v>
      </c>
      <c r="HA137" s="25">
        <v>50.84617134961718</v>
      </c>
      <c r="HB137" s="25">
        <v>9.5429062928567205</v>
      </c>
      <c r="HC137" s="25">
        <v>4.8160566152192992</v>
      </c>
      <c r="HD137" s="25">
        <v>6.0633677763340907</v>
      </c>
      <c r="HE137" s="25">
        <f t="shared" si="12"/>
        <v>6.8780892795186048</v>
      </c>
      <c r="HF137" s="260"/>
      <c r="HG137" s="260"/>
      <c r="HH137" s="260"/>
      <c r="HI137" s="260"/>
      <c r="HJ137" s="260"/>
      <c r="HK137" s="260"/>
    </row>
    <row r="138" spans="1:219" ht="13.8">
      <c r="A138" s="9"/>
      <c r="B138" s="18" t="s">
        <v>18</v>
      </c>
      <c r="C138" s="19">
        <v>3.4091757926823796</v>
      </c>
      <c r="D138" s="19">
        <v>2.3926498458481649</v>
      </c>
      <c r="E138" s="19">
        <v>1.0165259468342147</v>
      </c>
      <c r="F138" s="20">
        <v>0.42485361934515276</v>
      </c>
      <c r="G138" s="22"/>
      <c r="H138" s="19">
        <v>0.85159135349210935</v>
      </c>
      <c r="I138" s="19">
        <v>1.5410584923560555</v>
      </c>
      <c r="J138" s="20">
        <v>1.8096220517466006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19">
        <v>0.21755627255387822</v>
      </c>
      <c r="GJ138" s="19">
        <v>8.4204589439702451E-2</v>
      </c>
      <c r="GK138" s="19">
        <v>1.03950988</v>
      </c>
      <c r="GL138" s="19">
        <v>0.16036897698400115</v>
      </c>
      <c r="GM138" s="19">
        <v>1.3581988519282742</v>
      </c>
      <c r="GN138" s="19">
        <v>0.76689349433040221</v>
      </c>
      <c r="GO138" s="37"/>
      <c r="GP138" s="19">
        <v>3.0310967991356259E-2</v>
      </c>
      <c r="GQ138" s="19">
        <v>0</v>
      </c>
      <c r="GR138" s="19">
        <v>10.529081224306324</v>
      </c>
      <c r="GS138" s="19">
        <v>12.319964974365327</v>
      </c>
      <c r="GT138" s="19">
        <v>21.755659217454717</v>
      </c>
      <c r="GU138" s="19">
        <v>20.952521406279079</v>
      </c>
      <c r="GV138" s="19">
        <v>52.576709861274018</v>
      </c>
      <c r="GW138" s="19">
        <v>48.404240089955351</v>
      </c>
      <c r="GX138" s="19">
        <v>48.463320462263802</v>
      </c>
      <c r="GY138" s="19">
        <v>39.713607873448318</v>
      </c>
      <c r="GZ138" s="19">
        <v>71.41271787336089</v>
      </c>
      <c r="HA138" s="19">
        <v>11.397446763450052</v>
      </c>
      <c r="HB138" s="19">
        <v>6.7343791247799656</v>
      </c>
      <c r="HC138" s="19">
        <v>3.3380126560104904</v>
      </c>
      <c r="HD138" s="19">
        <v>3.6464610951680374</v>
      </c>
      <c r="HE138" s="19">
        <f t="shared" si="12"/>
        <v>3.4091757926823796</v>
      </c>
      <c r="HF138" s="260"/>
      <c r="HG138" s="260"/>
      <c r="HH138" s="260"/>
      <c r="HI138" s="260"/>
      <c r="HJ138" s="260"/>
      <c r="HK138" s="260"/>
    </row>
    <row r="139" spans="1:219" ht="13.8">
      <c r="A139" s="9"/>
      <c r="B139" s="18" t="s">
        <v>19</v>
      </c>
      <c r="C139" s="19">
        <v>2.7276892485144479</v>
      </c>
      <c r="D139" s="19">
        <v>0.56021901703879329</v>
      </c>
      <c r="E139" s="19">
        <v>2.1674702314756544</v>
      </c>
      <c r="F139" s="20">
        <v>3.8689693950992106</v>
      </c>
      <c r="G139" s="22"/>
      <c r="H139" s="19">
        <v>0.19483285898184161</v>
      </c>
      <c r="I139" s="19">
        <v>0.36538615805695168</v>
      </c>
      <c r="J139" s="20">
        <v>1.8753826226560975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19">
        <v>0.21246838630346701</v>
      </c>
      <c r="GJ139" s="19">
        <v>1.0410032555130355</v>
      </c>
      <c r="GK139" s="19">
        <v>0.10097116637573125</v>
      </c>
      <c r="GL139" s="19">
        <v>0.58595763262259837</v>
      </c>
      <c r="GM139" s="19">
        <v>0.4485438298377214</v>
      </c>
      <c r="GN139" s="19">
        <v>0.55121336416536126</v>
      </c>
      <c r="GO139" s="37"/>
      <c r="GP139" s="19">
        <v>0</v>
      </c>
      <c r="GQ139" s="19">
        <v>1.2566654180874597</v>
      </c>
      <c r="GR139" s="19">
        <v>9.5232537314328845</v>
      </c>
      <c r="GS139" s="19">
        <v>20.830993841650713</v>
      </c>
      <c r="GT139" s="19">
        <v>25.321253706717723</v>
      </c>
      <c r="GU139" s="19">
        <v>21.13122541283046</v>
      </c>
      <c r="GV139" s="19">
        <v>54.314691131321126</v>
      </c>
      <c r="GW139" s="19">
        <v>44.468882596225207</v>
      </c>
      <c r="GX139" s="19">
        <v>36.01896755742176</v>
      </c>
      <c r="GY139" s="19">
        <v>35.832802021579617</v>
      </c>
      <c r="GZ139" s="19">
        <v>53.941116548941231</v>
      </c>
      <c r="HA139" s="19">
        <v>12.826593407856272</v>
      </c>
      <c r="HB139" s="19">
        <v>1.8325509422245181</v>
      </c>
      <c r="HC139" s="19">
        <v>0.76980762817044868</v>
      </c>
      <c r="HD139" s="19">
        <v>1.4404730752037165</v>
      </c>
      <c r="HE139" s="19">
        <f t="shared" si="12"/>
        <v>2.7276892485144479</v>
      </c>
      <c r="HF139" s="260"/>
      <c r="HG139" s="260"/>
      <c r="HH139" s="260"/>
      <c r="HI139" s="260"/>
      <c r="HJ139" s="260"/>
      <c r="HK139" s="260"/>
    </row>
    <row r="140" spans="1:219" ht="13.8">
      <c r="A140" s="9"/>
      <c r="B140" s="18" t="s">
        <v>20</v>
      </c>
      <c r="C140" s="19">
        <v>0.74122423832177742</v>
      </c>
      <c r="D140" s="19">
        <v>0.15806111370520143</v>
      </c>
      <c r="E140" s="19">
        <v>0.58316312461657605</v>
      </c>
      <c r="F140" s="20">
        <v>3.6894787778367113</v>
      </c>
      <c r="G140" s="22"/>
      <c r="H140" s="19">
        <v>0.14971221374202043</v>
      </c>
      <c r="I140" s="19">
        <v>8.3488999631810001E-3</v>
      </c>
      <c r="J140" s="20">
        <v>5.5766324967764971E-2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19">
        <v>0.30041389022237858</v>
      </c>
      <c r="GJ140" s="19">
        <v>0.23305048332799894</v>
      </c>
      <c r="GK140" s="19">
        <v>8.5486074971002746E-2</v>
      </c>
      <c r="GL140" s="19">
        <v>0.11194165492344721</v>
      </c>
      <c r="GM140" s="19">
        <v>0.11053998000000001</v>
      </c>
      <c r="GN140" s="19">
        <v>0.20020604509932849</v>
      </c>
      <c r="GO140" s="37"/>
      <c r="GP140" s="19">
        <v>0</v>
      </c>
      <c r="GQ140" s="19">
        <v>2.2481022003016387</v>
      </c>
      <c r="GR140" s="19">
        <v>19.756509788419482</v>
      </c>
      <c r="GS140" s="19">
        <v>26.856141354828701</v>
      </c>
      <c r="GT140" s="19">
        <v>49.552138803053026</v>
      </c>
      <c r="GU140" s="19">
        <v>21.158488773213691</v>
      </c>
      <c r="GV140" s="19">
        <v>39.37235004285089</v>
      </c>
      <c r="GW140" s="19">
        <v>34.229990972530146</v>
      </c>
      <c r="GX140" s="19">
        <v>34.944661870954981</v>
      </c>
      <c r="GY140" s="19">
        <v>44.844340646521154</v>
      </c>
      <c r="GZ140" s="19">
        <v>128.80619095112999</v>
      </c>
      <c r="HA140" s="19">
        <v>26.622131178310859</v>
      </c>
      <c r="HB140" s="19">
        <v>0.97597622585223842</v>
      </c>
      <c r="HC140" s="19">
        <v>0.70823633103836059</v>
      </c>
      <c r="HD140" s="19">
        <v>0.9764336059623373</v>
      </c>
      <c r="HE140" s="19">
        <f t="shared" si="12"/>
        <v>0.74122423832177742</v>
      </c>
      <c r="HF140" s="260"/>
      <c r="HG140" s="260"/>
      <c r="HH140" s="260"/>
      <c r="HI140" s="260"/>
      <c r="HJ140" s="260"/>
      <c r="HK140" s="260"/>
    </row>
    <row r="141" spans="1:219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 s="37"/>
      <c r="GP141" s="268"/>
      <c r="GQ141" s="268"/>
      <c r="GR141" s="268"/>
      <c r="GS141" s="268"/>
      <c r="GT141" s="268"/>
      <c r="GU141" s="268"/>
      <c r="GV141" s="268"/>
      <c r="GW141" s="268"/>
      <c r="GX141" s="268"/>
      <c r="GY141" s="268"/>
      <c r="GZ141" s="268"/>
      <c r="HA141" s="267"/>
      <c r="HB141" s="267"/>
      <c r="HC141" s="267"/>
      <c r="HD141" s="267"/>
      <c r="HE141" s="267"/>
      <c r="HF141" s="260"/>
      <c r="HG141" s="260"/>
      <c r="HH141" s="260"/>
      <c r="HI141" s="260"/>
      <c r="HJ141" s="260"/>
      <c r="HK141" s="260"/>
    </row>
    <row r="142" spans="1:219" ht="13.8">
      <c r="A142" s="9"/>
      <c r="B142" s="34" t="s">
        <v>46</v>
      </c>
      <c r="C142" s="25">
        <v>82.609002035087826</v>
      </c>
      <c r="D142" s="25">
        <v>75.299598615518562</v>
      </c>
      <c r="E142" s="25">
        <v>7.3094034195692643</v>
      </c>
      <c r="F142" s="26">
        <v>9.7070947972661081E-2</v>
      </c>
      <c r="G142" s="27"/>
      <c r="H142" s="25">
        <v>49.913968982953975</v>
      </c>
      <c r="I142" s="25">
        <v>25.385629632564587</v>
      </c>
      <c r="J142" s="26">
        <v>0.50858767895684642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25">
        <v>18.699213257213369</v>
      </c>
      <c r="GJ142" s="25">
        <v>13.664313453101318</v>
      </c>
      <c r="GK142" s="25">
        <v>18.248520767177599</v>
      </c>
      <c r="GL142" s="25">
        <v>20.139422967200858</v>
      </c>
      <c r="GM142" s="25">
        <v>8.8094483342640402</v>
      </c>
      <c r="GN142" s="25">
        <v>21.747296513344004</v>
      </c>
      <c r="GO142" s="37"/>
      <c r="GP142" s="25">
        <v>78.314105934404523</v>
      </c>
      <c r="GQ142" s="25">
        <v>55.449763676382908</v>
      </c>
      <c r="GR142" s="25">
        <v>106.57551857677657</v>
      </c>
      <c r="GS142" s="25">
        <v>153.72510642554573</v>
      </c>
      <c r="GT142" s="25">
        <v>151.9786789332104</v>
      </c>
      <c r="GU142" s="25">
        <v>182.19066714880506</v>
      </c>
      <c r="GV142" s="25">
        <v>165.97124058000233</v>
      </c>
      <c r="GW142" s="25">
        <v>170.27077486977137</v>
      </c>
      <c r="GX142" s="25">
        <v>246.84793785180818</v>
      </c>
      <c r="GY142" s="25">
        <v>230.58409116385047</v>
      </c>
      <c r="GZ142" s="25">
        <v>295.51318370275123</v>
      </c>
      <c r="HA142" s="25">
        <v>176.83335459783152</v>
      </c>
      <c r="HB142" s="25">
        <v>113.06847050501534</v>
      </c>
      <c r="HC142" s="25">
        <v>145.61486959379346</v>
      </c>
      <c r="HD142" s="25">
        <v>170.10624945176141</v>
      </c>
      <c r="HE142" s="25">
        <f t="shared" si="12"/>
        <v>82.609002035087826</v>
      </c>
      <c r="HF142" s="260"/>
      <c r="HG142" s="260"/>
      <c r="HH142" s="260"/>
      <c r="HI142" s="260"/>
      <c r="HJ142" s="260"/>
      <c r="HK142" s="260"/>
    </row>
    <row r="143" spans="1:219" ht="13.8">
      <c r="A143" s="9"/>
      <c r="B143" s="18" t="s">
        <v>18</v>
      </c>
      <c r="C143" s="19">
        <v>30.997683979045892</v>
      </c>
      <c r="D143" s="19">
        <v>29.166113017107918</v>
      </c>
      <c r="E143" s="19">
        <v>1.8315709619379739</v>
      </c>
      <c r="F143" s="20">
        <v>6.2797910741950166E-2</v>
      </c>
      <c r="G143" s="22"/>
      <c r="H143" s="19">
        <v>24.609556119541992</v>
      </c>
      <c r="I143" s="19">
        <v>4.5565568975659261</v>
      </c>
      <c r="J143" s="20">
        <v>0.18515396520897218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19">
        <v>6.7715396475471614</v>
      </c>
      <c r="GJ143" s="19">
        <v>5.8703867850272804</v>
      </c>
      <c r="GK143" s="19">
        <v>8.1467154534736181</v>
      </c>
      <c r="GL143" s="19">
        <v>9.1338821395569916</v>
      </c>
      <c r="GM143" s="19">
        <v>4.4305402184120073</v>
      </c>
      <c r="GN143" s="19">
        <v>3.4161593825759953</v>
      </c>
      <c r="GO143" s="37"/>
      <c r="GP143" s="19">
        <v>35.471755178624335</v>
      </c>
      <c r="GQ143" s="19">
        <v>18.257299855878944</v>
      </c>
      <c r="GR143" s="19">
        <v>45.355023896314414</v>
      </c>
      <c r="GS143" s="19">
        <v>52.299840809299631</v>
      </c>
      <c r="GT143" s="19">
        <v>52.838102502127406</v>
      </c>
      <c r="GU143" s="19">
        <v>71.898848056224651</v>
      </c>
      <c r="GV143" s="19">
        <v>80.390517844038484</v>
      </c>
      <c r="GW143" s="19">
        <v>68.728146650454846</v>
      </c>
      <c r="GX143" s="19">
        <v>87.695334091170494</v>
      </c>
      <c r="GY143" s="19">
        <v>86.193419082168262</v>
      </c>
      <c r="GZ143" s="19">
        <v>111.58388846245983</v>
      </c>
      <c r="HA143" s="19">
        <v>81.407846473002607</v>
      </c>
      <c r="HB143" s="19">
        <v>49.178813835305988</v>
      </c>
      <c r="HC143" s="19">
        <v>60.642157241790962</v>
      </c>
      <c r="HD143" s="19">
        <v>58.057558699753699</v>
      </c>
      <c r="HE143" s="19">
        <f t="shared" si="12"/>
        <v>30.997683979045892</v>
      </c>
      <c r="HF143" s="260"/>
      <c r="HG143" s="260"/>
      <c r="HH143" s="260"/>
      <c r="HI143" s="260"/>
      <c r="HJ143" s="260"/>
      <c r="HK143" s="260"/>
    </row>
    <row r="144" spans="1:219" ht="13.8">
      <c r="A144" s="9"/>
      <c r="B144" s="18" t="s">
        <v>19</v>
      </c>
      <c r="C144" s="19">
        <v>17.536536170606595</v>
      </c>
      <c r="D144" s="19">
        <v>13.171495407635161</v>
      </c>
      <c r="E144" s="19">
        <v>4.3650407629714341</v>
      </c>
      <c r="F144" s="20">
        <v>0.33140054548712344</v>
      </c>
      <c r="G144" s="22"/>
      <c r="H144" s="19">
        <v>7.9178630246390496</v>
      </c>
      <c r="I144" s="19">
        <v>5.2536323829961118</v>
      </c>
      <c r="J144" s="20">
        <v>0.66351645218510313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19">
        <v>1.7486422182068018</v>
      </c>
      <c r="GJ144" s="19">
        <v>4.4244598407568718</v>
      </c>
      <c r="GK144" s="19">
        <v>2.8514787366346126</v>
      </c>
      <c r="GL144" s="19">
        <v>5.4388233374864843</v>
      </c>
      <c r="GM144" s="19">
        <v>1.0991855244602686</v>
      </c>
      <c r="GN144" s="19">
        <v>3.7225887312683597</v>
      </c>
      <c r="GO144" s="37"/>
      <c r="GP144" s="19">
        <v>23.191860751134126</v>
      </c>
      <c r="GQ144" s="19">
        <v>23.353265069209815</v>
      </c>
      <c r="GR144" s="19">
        <v>23.794534977231358</v>
      </c>
      <c r="GS144" s="19">
        <v>51.455817532503282</v>
      </c>
      <c r="GT144" s="19">
        <v>44.477553104709649</v>
      </c>
      <c r="GU144" s="19">
        <v>41.653074162215844</v>
      </c>
      <c r="GV144" s="19">
        <v>21.775643278132989</v>
      </c>
      <c r="GW144" s="19">
        <v>35.982423946028788</v>
      </c>
      <c r="GX144" s="19">
        <v>79.62152187332839</v>
      </c>
      <c r="GY144" s="19">
        <v>78.884382854096899</v>
      </c>
      <c r="GZ144" s="19">
        <v>97.940159995192687</v>
      </c>
      <c r="HA144" s="19">
        <v>48.742466332384573</v>
      </c>
      <c r="HB144" s="19">
        <v>21.838502055351956</v>
      </c>
      <c r="HC144" s="19">
        <v>31.194983019515178</v>
      </c>
      <c r="HD144" s="19">
        <v>35.386897630130548</v>
      </c>
      <c r="HE144" s="19">
        <f t="shared" si="12"/>
        <v>17.536536170606595</v>
      </c>
      <c r="HF144" s="260"/>
      <c r="HG144" s="260"/>
      <c r="HH144" s="260"/>
      <c r="HI144" s="260"/>
      <c r="HJ144" s="260"/>
      <c r="HK144" s="260"/>
    </row>
    <row r="145" spans="1:219" ht="13.8">
      <c r="A145" s="9"/>
      <c r="B145" s="18" t="s">
        <v>20</v>
      </c>
      <c r="C145" s="19">
        <v>34.074781885435328</v>
      </c>
      <c r="D145" s="19">
        <v>32.961990190775488</v>
      </c>
      <c r="E145" s="19">
        <v>1.1127916946598404</v>
      </c>
      <c r="F145" s="20">
        <v>3.3759845452877371E-2</v>
      </c>
      <c r="G145" s="22"/>
      <c r="H145" s="19">
        <v>17.386549838772936</v>
      </c>
      <c r="I145" s="19">
        <v>15.575440352002552</v>
      </c>
      <c r="J145" s="20">
        <v>0.89583272681670789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19">
        <v>10.179031391459405</v>
      </c>
      <c r="GJ145" s="19">
        <v>3.3694668273171655</v>
      </c>
      <c r="GK145" s="19">
        <v>7.2503265770693668</v>
      </c>
      <c r="GL145" s="19">
        <v>5.566717490157381</v>
      </c>
      <c r="GM145" s="19">
        <v>3.2797225913917654</v>
      </c>
      <c r="GN145" s="19">
        <v>14.608548399499648</v>
      </c>
      <c r="GO145" s="37"/>
      <c r="GP145" s="19">
        <v>19.650490004646063</v>
      </c>
      <c r="GQ145" s="19">
        <v>13.839198751294147</v>
      </c>
      <c r="GR145" s="19">
        <v>37.425959703230802</v>
      </c>
      <c r="GS145" s="19">
        <v>49.969448083742833</v>
      </c>
      <c r="GT145" s="19">
        <v>54.663023326373356</v>
      </c>
      <c r="GU145" s="19">
        <v>68.638744930364581</v>
      </c>
      <c r="GV145" s="19">
        <v>63.805079457830857</v>
      </c>
      <c r="GW145" s="19">
        <v>65.560204273287738</v>
      </c>
      <c r="GX145" s="19">
        <v>79.531081887309327</v>
      </c>
      <c r="GY145" s="19">
        <v>65.506289227585327</v>
      </c>
      <c r="GZ145" s="19">
        <v>85.989135245098709</v>
      </c>
      <c r="HA145" s="19">
        <v>46.683041792444328</v>
      </c>
      <c r="HB145" s="19">
        <v>42.051154614357408</v>
      </c>
      <c r="HC145" s="19">
        <v>53.77772933248734</v>
      </c>
      <c r="HD145" s="19">
        <v>76.661793121877167</v>
      </c>
      <c r="HE145" s="19">
        <f t="shared" si="12"/>
        <v>34.074781885435328</v>
      </c>
      <c r="HF145" s="260"/>
      <c r="HG145" s="260"/>
      <c r="HH145" s="260"/>
      <c r="HI145" s="260"/>
      <c r="HJ145" s="260"/>
      <c r="HK145" s="260"/>
    </row>
    <row r="146" spans="1:219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 s="37"/>
      <c r="GP146" s="268"/>
      <c r="GQ146" s="268"/>
      <c r="GR146" s="268"/>
      <c r="GS146" s="268"/>
      <c r="GT146" s="268"/>
      <c r="GU146" s="268"/>
      <c r="GV146" s="268"/>
      <c r="GW146" s="268"/>
      <c r="GX146" s="268"/>
      <c r="GY146" s="268"/>
      <c r="GZ146" s="268"/>
      <c r="HA146" s="267"/>
      <c r="HB146" s="267"/>
      <c r="HC146" s="267"/>
      <c r="HD146" s="267"/>
      <c r="HE146" s="267"/>
      <c r="HF146" s="260"/>
      <c r="HG146" s="260"/>
      <c r="HH146" s="260"/>
      <c r="HI146" s="260"/>
      <c r="HJ146" s="260"/>
      <c r="HK146" s="260"/>
    </row>
    <row r="147" spans="1:219" ht="13.8">
      <c r="A147" s="9"/>
      <c r="B147" s="34" t="s">
        <v>47</v>
      </c>
      <c r="C147" s="25">
        <v>2972.4190843655579</v>
      </c>
      <c r="D147" s="25">
        <v>2449.5589190880892</v>
      </c>
      <c r="E147" s="25">
        <v>522.8601652774687</v>
      </c>
      <c r="F147" s="26">
        <v>0.21345074054071608</v>
      </c>
      <c r="G147" s="27"/>
      <c r="H147" s="25">
        <v>2004.7287812006123</v>
      </c>
      <c r="I147" s="25">
        <v>444.83013788747689</v>
      </c>
      <c r="J147" s="26">
        <v>0.22189043328897215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25">
        <v>513.5709081717489</v>
      </c>
      <c r="GJ147" s="25">
        <v>579.4046443974396</v>
      </c>
      <c r="GK147" s="25">
        <v>440.38961958484992</v>
      </c>
      <c r="GL147" s="25">
        <v>659.36656187193398</v>
      </c>
      <c r="GM147" s="25">
        <v>584.44611377992624</v>
      </c>
      <c r="GN147" s="25">
        <v>708.8121447314079</v>
      </c>
      <c r="GO147" s="37"/>
      <c r="GP147" s="25">
        <v>3704.9365245358399</v>
      </c>
      <c r="GQ147" s="25">
        <v>3904.3990908495607</v>
      </c>
      <c r="GR147" s="25">
        <v>3658.704354200233</v>
      </c>
      <c r="GS147" s="25">
        <v>4104.1447107437243</v>
      </c>
      <c r="GT147" s="25">
        <v>3961.0422825133128</v>
      </c>
      <c r="GU147" s="25">
        <v>3985.1569955483965</v>
      </c>
      <c r="GV147" s="25">
        <v>4071.2925626234728</v>
      </c>
      <c r="GW147" s="25">
        <v>4267.1780994823766</v>
      </c>
      <c r="GX147" s="25">
        <v>4104.2983406761523</v>
      </c>
      <c r="GY147" s="25">
        <v>4063.6398047493703</v>
      </c>
      <c r="GZ147" s="25">
        <v>4090.7749072225247</v>
      </c>
      <c r="HA147" s="25">
        <v>5193.2108133244747</v>
      </c>
      <c r="HB147" s="25">
        <v>5416.1881520320276</v>
      </c>
      <c r="HC147" s="25">
        <v>5492.8334320312024</v>
      </c>
      <c r="HD147" s="25">
        <v>6825.1993627361244</v>
      </c>
      <c r="HE147" s="25">
        <f t="shared" si="12"/>
        <v>2972.4190843655579</v>
      </c>
      <c r="HF147" s="260"/>
      <c r="HG147" s="260"/>
      <c r="HH147" s="260"/>
      <c r="HI147" s="260"/>
      <c r="HJ147" s="260"/>
      <c r="HK147" s="260"/>
    </row>
    <row r="148" spans="1:219" ht="13.8">
      <c r="A148" s="9"/>
      <c r="B148" s="18" t="s">
        <v>18</v>
      </c>
      <c r="C148" s="19">
        <v>588.46682147814295</v>
      </c>
      <c r="D148" s="19">
        <v>501.14055841294146</v>
      </c>
      <c r="E148" s="19">
        <v>87.326263065201488</v>
      </c>
      <c r="F148" s="20">
        <v>0.17425503004936263</v>
      </c>
      <c r="G148" s="22"/>
      <c r="H148" s="19">
        <v>430.5433008993088</v>
      </c>
      <c r="I148" s="19">
        <v>70.597257513632655</v>
      </c>
      <c r="J148" s="20">
        <v>0.1639724909577521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19">
        <v>105.07355555999891</v>
      </c>
      <c r="GJ148" s="19">
        <v>117.82328622</v>
      </c>
      <c r="GK148" s="19">
        <v>70.92111517984398</v>
      </c>
      <c r="GL148" s="19">
        <v>146.00623780999996</v>
      </c>
      <c r="GM148" s="19">
        <v>108.15316296829906</v>
      </c>
      <c r="GN148" s="19">
        <v>145.56301929999989</v>
      </c>
      <c r="GO148" s="37"/>
      <c r="GP148" s="19">
        <v>995.12130596799966</v>
      </c>
      <c r="GQ148" s="19">
        <v>1094.15914268444</v>
      </c>
      <c r="GR148" s="19">
        <v>1125.9716204890601</v>
      </c>
      <c r="GS148" s="19">
        <v>1361.3282689952086</v>
      </c>
      <c r="GT148" s="19">
        <v>1290.1777318929969</v>
      </c>
      <c r="GU148" s="19">
        <v>1202.5779370703008</v>
      </c>
      <c r="GV148" s="19">
        <v>1213.9125640701939</v>
      </c>
      <c r="GW148" s="19">
        <v>1169.3011931127332</v>
      </c>
      <c r="GX148" s="19">
        <v>1038.0641804788461</v>
      </c>
      <c r="GY148" s="19">
        <v>975.30553758879523</v>
      </c>
      <c r="GZ148" s="19">
        <v>908.03076784999598</v>
      </c>
      <c r="HA148" s="19">
        <v>1051.3370506304632</v>
      </c>
      <c r="HB148" s="19">
        <v>1091.6763253735403</v>
      </c>
      <c r="HC148" s="19">
        <v>1116.8240999737598</v>
      </c>
      <c r="HD148" s="19">
        <v>1419.7937421300689</v>
      </c>
      <c r="HE148" s="19">
        <f t="shared" si="12"/>
        <v>588.46682147814295</v>
      </c>
      <c r="HF148" s="260"/>
      <c r="HG148" s="260"/>
      <c r="HH148" s="260"/>
      <c r="HI148" s="260"/>
      <c r="HJ148" s="260"/>
      <c r="HK148" s="260"/>
    </row>
    <row r="149" spans="1:219" ht="13.8">
      <c r="A149" s="9"/>
      <c r="B149" s="18" t="s">
        <v>19</v>
      </c>
      <c r="C149" s="19">
        <v>861.12403455843241</v>
      </c>
      <c r="D149" s="19">
        <v>720.81858157437705</v>
      </c>
      <c r="E149" s="19">
        <v>140.30545298405536</v>
      </c>
      <c r="F149" s="20">
        <v>0.19464738641671389</v>
      </c>
      <c r="G149" s="22"/>
      <c r="H149" s="19">
        <v>607.39747367593532</v>
      </c>
      <c r="I149" s="19">
        <v>113.42110789844173</v>
      </c>
      <c r="J149" s="20">
        <v>0.1867329266485479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19">
        <v>133.14795741512495</v>
      </c>
      <c r="GJ149" s="19">
        <v>163.29390206694336</v>
      </c>
      <c r="GK149" s="19">
        <v>116.93785316995798</v>
      </c>
      <c r="GL149" s="19">
        <v>193.98741870677901</v>
      </c>
      <c r="GM149" s="19">
        <v>169.25227464430998</v>
      </c>
      <c r="GN149" s="19">
        <v>217.65258597044203</v>
      </c>
      <c r="GO149" s="37"/>
      <c r="GP149" s="19">
        <v>1326.3475315380001</v>
      </c>
      <c r="GQ149" s="19">
        <v>1385.1036174210763</v>
      </c>
      <c r="GR149" s="19">
        <v>1255.0227888210165</v>
      </c>
      <c r="GS149" s="19">
        <v>1286.8243888304955</v>
      </c>
      <c r="GT149" s="19">
        <v>1262.6800945348866</v>
      </c>
      <c r="GU149" s="19">
        <v>1296.6224326790709</v>
      </c>
      <c r="GV149" s="19">
        <v>1317.3238156373727</v>
      </c>
      <c r="GW149" s="19">
        <v>1424.3392525727365</v>
      </c>
      <c r="GX149" s="19">
        <v>1327.8190653882366</v>
      </c>
      <c r="GY149" s="19">
        <v>1206.0430613128267</v>
      </c>
      <c r="GZ149" s="19">
        <v>1166.6827680179304</v>
      </c>
      <c r="HA149" s="19">
        <v>1392.510539244292</v>
      </c>
      <c r="HB149" s="19">
        <v>1518.1879874213259</v>
      </c>
      <c r="HC149" s="19">
        <v>1570.2052420332652</v>
      </c>
      <c r="HD149" s="19">
        <v>1906.7507588973172</v>
      </c>
      <c r="HE149" s="19">
        <f t="shared" si="12"/>
        <v>861.12403455843241</v>
      </c>
      <c r="HF149" s="260"/>
      <c r="HG149" s="260"/>
      <c r="HH149" s="260"/>
      <c r="HI149" s="260"/>
      <c r="HJ149" s="260"/>
      <c r="HK149" s="260"/>
    </row>
    <row r="150" spans="1:219" ht="13.8">
      <c r="A150" s="9"/>
      <c r="B150" s="18" t="s">
        <v>20</v>
      </c>
      <c r="C150" s="19">
        <v>1522.8282283289823</v>
      </c>
      <c r="D150" s="19">
        <v>1227.5997791007703</v>
      </c>
      <c r="E150" s="19">
        <v>295.22844922821196</v>
      </c>
      <c r="F150" s="20">
        <v>0.24049242615901242</v>
      </c>
      <c r="G150" s="22"/>
      <c r="H150" s="19">
        <v>966.78800662536833</v>
      </c>
      <c r="I150" s="19">
        <v>260.81177247540199</v>
      </c>
      <c r="J150" s="20">
        <v>0.26977141905781515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19">
        <v>275.34939519662498</v>
      </c>
      <c r="GJ150" s="19">
        <v>298.28745611049624</v>
      </c>
      <c r="GK150" s="19">
        <v>252.53065123504797</v>
      </c>
      <c r="GL150" s="19">
        <v>319.37290535515501</v>
      </c>
      <c r="GM150" s="19">
        <v>307.04067616731714</v>
      </c>
      <c r="GN150" s="19">
        <v>345.59653946096591</v>
      </c>
      <c r="GO150" s="37"/>
      <c r="GP150" s="19">
        <v>1383.4676870298404</v>
      </c>
      <c r="GQ150" s="19">
        <v>1425.136330744044</v>
      </c>
      <c r="GR150" s="19">
        <v>1277.7099448901565</v>
      </c>
      <c r="GS150" s="19">
        <v>1455.9920529180199</v>
      </c>
      <c r="GT150" s="19">
        <v>1408.1844560854295</v>
      </c>
      <c r="GU150" s="19">
        <v>1485.9566257990246</v>
      </c>
      <c r="GV150" s="19">
        <v>1540.0561829159062</v>
      </c>
      <c r="GW150" s="19">
        <v>1673.5376537969066</v>
      </c>
      <c r="GX150" s="19">
        <v>1738.4150948090701</v>
      </c>
      <c r="GY150" s="19">
        <v>1882.2912058477484</v>
      </c>
      <c r="GZ150" s="19">
        <v>2016.0613713545986</v>
      </c>
      <c r="HA150" s="19">
        <v>2749.3632234497195</v>
      </c>
      <c r="HB150" s="19">
        <v>2806.3238392371618</v>
      </c>
      <c r="HC150" s="19">
        <v>2805.8040900241781</v>
      </c>
      <c r="HD150" s="19">
        <v>3498.6548617087383</v>
      </c>
      <c r="HE150" s="19">
        <f t="shared" si="12"/>
        <v>1522.8282283289823</v>
      </c>
      <c r="HF150" s="260"/>
      <c r="HG150" s="260"/>
      <c r="HH150" s="260"/>
      <c r="HI150" s="260"/>
      <c r="HJ150" s="260"/>
      <c r="HK150" s="260"/>
    </row>
    <row r="151" spans="1:219" ht="14.4">
      <c r="A151" s="9"/>
      <c r="B151" s="21"/>
      <c r="C151"/>
      <c r="D151"/>
      <c r="E151" s="28" t="s">
        <v>403</v>
      </c>
      <c r="F151"/>
      <c r="G151"/>
      <c r="H151"/>
      <c r="I151" s="28" t="s">
        <v>403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 s="37"/>
      <c r="GP151" s="268"/>
      <c r="GQ151" s="268"/>
      <c r="GR151" s="268"/>
      <c r="GS151" s="268"/>
      <c r="GT151" s="268"/>
      <c r="GU151" s="268"/>
      <c r="GV151" s="268"/>
      <c r="GW151" s="268"/>
      <c r="GX151" s="268"/>
      <c r="GY151" s="268"/>
      <c r="GZ151" s="268"/>
      <c r="HA151" s="267"/>
      <c r="HB151" s="267"/>
      <c r="HC151" s="267"/>
      <c r="HD151" s="267"/>
      <c r="HE151" s="267"/>
      <c r="HF151" s="260"/>
      <c r="HG151" s="260"/>
      <c r="HH151" s="260"/>
      <c r="HI151" s="260"/>
      <c r="HJ151" s="260"/>
      <c r="HK151" s="260"/>
    </row>
    <row r="152" spans="1:219" ht="13.8">
      <c r="A152" s="9"/>
      <c r="B152" s="34" t="s">
        <v>48</v>
      </c>
      <c r="C152" s="26">
        <v>0.37939070056064411</v>
      </c>
      <c r="D152" s="26">
        <v>0.34853657108328573</v>
      </c>
      <c r="E152" s="25">
        <v>3.0854129477358381</v>
      </c>
      <c r="F152" s="26">
        <v>8.8524797789399048E-2</v>
      </c>
      <c r="G152" s="27"/>
      <c r="H152" s="26">
        <v>0.30485274237648424</v>
      </c>
      <c r="I152" s="25">
        <v>4.3683828706801489</v>
      </c>
      <c r="J152" s="26">
        <v>0.14329485234826339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26">
        <v>0.34427170120112621</v>
      </c>
      <c r="GJ152" s="26">
        <v>0.38124388114416674</v>
      </c>
      <c r="GK152" s="26">
        <v>0.31928076791102344</v>
      </c>
      <c r="GL152" s="26">
        <v>0.41260645771422888</v>
      </c>
      <c r="GM152" s="26">
        <v>0.3679709313389905</v>
      </c>
      <c r="GN152" s="26">
        <v>0.40520231246400473</v>
      </c>
      <c r="GO152" s="37"/>
      <c r="GP152" s="26">
        <v>0.36231376917543573</v>
      </c>
      <c r="GQ152" s="26">
        <v>0.35200949085965294</v>
      </c>
      <c r="GR152" s="26">
        <v>0.32893904038945321</v>
      </c>
      <c r="GS152" s="26">
        <v>0.35539454554703331</v>
      </c>
      <c r="GT152" s="26">
        <v>0.33146845535632946</v>
      </c>
      <c r="GU152" s="26">
        <v>0.32065974711543943</v>
      </c>
      <c r="GV152" s="26">
        <v>0.31131568111979374</v>
      </c>
      <c r="GW152" s="26">
        <v>0.31502243680681674</v>
      </c>
      <c r="GX152" s="26">
        <v>0.29852661237441402</v>
      </c>
      <c r="GY152" s="26">
        <v>0.28410110916352821</v>
      </c>
      <c r="GZ152" s="26">
        <v>0.27001519350327891</v>
      </c>
      <c r="HA152" s="26">
        <v>0.33125524243804999</v>
      </c>
      <c r="HB152" s="26">
        <v>0.3262315540678476</v>
      </c>
      <c r="HC152" s="26">
        <v>0.32393494619790131</v>
      </c>
      <c r="HD152" s="26">
        <v>0.35964539827374448</v>
      </c>
      <c r="HE152" s="26">
        <f t="shared" si="12"/>
        <v>0.37939070056064411</v>
      </c>
      <c r="HF152" s="260"/>
      <c r="HG152" s="260"/>
      <c r="HH152" s="260"/>
      <c r="HI152" s="260"/>
      <c r="HJ152" s="260"/>
      <c r="HK152" s="260"/>
    </row>
    <row r="153" spans="1:219" ht="13.8">
      <c r="A153" s="9"/>
      <c r="B153" s="18" t="s">
        <v>18</v>
      </c>
      <c r="C153" s="20">
        <v>0.2574629329372074</v>
      </c>
      <c r="D153" s="20">
        <v>0.24097668594727678</v>
      </c>
      <c r="E153" s="19">
        <v>1.648624698993062</v>
      </c>
      <c r="F153" s="20">
        <v>6.8414282174739688E-2</v>
      </c>
      <c r="G153" s="22"/>
      <c r="H153" s="20">
        <v>0.21712262912453212</v>
      </c>
      <c r="I153" s="19">
        <v>2.3854056822744663</v>
      </c>
      <c r="J153" s="20">
        <v>0.10986444351253231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20">
        <v>0.23939055988479377</v>
      </c>
      <c r="GJ153" s="20">
        <v>0.2658928845015946</v>
      </c>
      <c r="GK153" s="20">
        <v>0.1761730535006007</v>
      </c>
      <c r="GL153" s="20">
        <v>0.31003375314068055</v>
      </c>
      <c r="GM153" s="20">
        <v>0.23384156370422557</v>
      </c>
      <c r="GN153" s="20">
        <v>0.28738648842065939</v>
      </c>
      <c r="GO153" s="37"/>
      <c r="GP153" s="20">
        <v>0.31067445107532543</v>
      </c>
      <c r="GQ153" s="20">
        <v>0.32293616247846629</v>
      </c>
      <c r="GR153" s="20">
        <v>0.32931916606402423</v>
      </c>
      <c r="GS153" s="20">
        <v>0.38425018858580684</v>
      </c>
      <c r="GT153" s="20">
        <v>0.34939587616332957</v>
      </c>
      <c r="GU153" s="20">
        <v>0.31736406308885218</v>
      </c>
      <c r="GV153" s="20">
        <v>0.30621458995435374</v>
      </c>
      <c r="GW153" s="20">
        <v>0.28730096470608324</v>
      </c>
      <c r="GX153" s="20">
        <v>0.25478860057448321</v>
      </c>
      <c r="GY153" s="20">
        <v>0.2305194672179581</v>
      </c>
      <c r="GZ153" s="20">
        <v>0.20485148263954045</v>
      </c>
      <c r="HA153" s="20">
        <v>0.22655603982278144</v>
      </c>
      <c r="HB153" s="20">
        <v>0.21892826923065542</v>
      </c>
      <c r="HC153" s="20">
        <v>0.21757508150004798</v>
      </c>
      <c r="HD153" s="20">
        <v>0.25211425760361583</v>
      </c>
      <c r="HE153" s="20">
        <f t="shared" si="12"/>
        <v>0.2574629329372074</v>
      </c>
      <c r="HF153" s="260"/>
      <c r="HG153" s="260"/>
      <c r="HH153" s="260"/>
      <c r="HI153" s="260"/>
      <c r="HJ153" s="260"/>
      <c r="HK153" s="260"/>
    </row>
    <row r="154" spans="1:219" ht="13.8">
      <c r="A154" s="9"/>
      <c r="B154" s="18" t="s">
        <v>19</v>
      </c>
      <c r="C154" s="20">
        <v>0.30816186438661453</v>
      </c>
      <c r="D154" s="20">
        <v>0.28237326848613026</v>
      </c>
      <c r="E154" s="19">
        <v>2.5788595900484266</v>
      </c>
      <c r="F154" s="20">
        <v>9.1328035542255867E-2</v>
      </c>
      <c r="G154" s="22"/>
      <c r="H154" s="20">
        <v>0.26485740274167718</v>
      </c>
      <c r="I154" s="19">
        <v>1.7515865744453074</v>
      </c>
      <c r="J154" s="20">
        <v>6.6133193043264815E-2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20">
        <v>0.2491092380443734</v>
      </c>
      <c r="GJ154" s="20">
        <v>0.30319859792956239</v>
      </c>
      <c r="GK154" s="20">
        <v>0.23615259750527676</v>
      </c>
      <c r="GL154" s="20">
        <v>0.34215269126401276</v>
      </c>
      <c r="GM154" s="20">
        <v>0.29805041731670245</v>
      </c>
      <c r="GN154" s="20">
        <v>0.34779194071370773</v>
      </c>
      <c r="GO154" s="37"/>
      <c r="GP154" s="20">
        <v>0.33992123971521049</v>
      </c>
      <c r="GQ154" s="20">
        <v>0.33541784163723093</v>
      </c>
      <c r="GR154" s="20">
        <v>0.30199215897662857</v>
      </c>
      <c r="GS154" s="20">
        <v>0.30174412529524275</v>
      </c>
      <c r="GT154" s="20">
        <v>0.28827922927269584</v>
      </c>
      <c r="GU154" s="20">
        <v>0.28721125026105082</v>
      </c>
      <c r="GV154" s="20">
        <v>0.28080802058985604</v>
      </c>
      <c r="GW154" s="20">
        <v>0.28630737654276195</v>
      </c>
      <c r="GX154" s="20">
        <v>0.26521860817666781</v>
      </c>
      <c r="GY154" s="20">
        <v>0.23866796706001142</v>
      </c>
      <c r="GZ154" s="20">
        <v>0.21381966438191574</v>
      </c>
      <c r="HA154" s="20">
        <v>0.25096995665478189</v>
      </c>
      <c r="HB154" s="20">
        <v>0.26104521029493555</v>
      </c>
      <c r="HC154" s="20">
        <v>0.26457012151397108</v>
      </c>
      <c r="HD154" s="20">
        <v>0.28002876113659397</v>
      </c>
      <c r="HE154" s="20">
        <f t="shared" si="12"/>
        <v>0.30816186438661453</v>
      </c>
      <c r="HF154" s="260"/>
      <c r="HG154" s="260"/>
      <c r="HH154" s="260"/>
      <c r="HI154" s="260"/>
      <c r="HJ154" s="260"/>
      <c r="HK154" s="260"/>
    </row>
    <row r="155" spans="1:219" ht="13.8">
      <c r="A155" s="9"/>
      <c r="B155" s="18" t="s">
        <v>20</v>
      </c>
      <c r="C155" s="20">
        <v>0.55281250986805208</v>
      </c>
      <c r="D155" s="20">
        <v>0.51239916911944339</v>
      </c>
      <c r="E155" s="19">
        <v>4.0413340748608695</v>
      </c>
      <c r="F155" s="20">
        <v>7.8870816317011039E-2</v>
      </c>
      <c r="G155" s="22"/>
      <c r="H155" s="20">
        <v>0.42037800478230308</v>
      </c>
      <c r="I155" s="19">
        <v>9.2021164337140302</v>
      </c>
      <c r="J155" s="20">
        <v>0.21890099693677925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20">
        <v>0.53121065111094534</v>
      </c>
      <c r="GJ155" s="20">
        <v>0.55435482395909363</v>
      </c>
      <c r="GK155" s="20">
        <v>0.52438655724933936</v>
      </c>
      <c r="GL155" s="20">
        <v>0.57015213596592429</v>
      </c>
      <c r="GM155" s="20">
        <v>0.5503275434645496</v>
      </c>
      <c r="GN155" s="20">
        <v>0.56015958643313402</v>
      </c>
      <c r="GO155" s="37"/>
      <c r="GP155" s="20">
        <v>0.44331370065197423</v>
      </c>
      <c r="GQ155" s="20">
        <v>0.3987401866150857</v>
      </c>
      <c r="GR155" s="20">
        <v>0.3601373100761967</v>
      </c>
      <c r="GS155" s="20">
        <v>0.38923006199599075</v>
      </c>
      <c r="GT155" s="20">
        <v>0.36318428149135557</v>
      </c>
      <c r="GU155" s="20">
        <v>0.36030195505933749</v>
      </c>
      <c r="GV155" s="20">
        <v>0.34825143168143308</v>
      </c>
      <c r="GW155" s="20">
        <v>0.37182953097217875</v>
      </c>
      <c r="GX155" s="20">
        <v>0.37242771187337331</v>
      </c>
      <c r="GY155" s="20">
        <v>0.37500547749874868</v>
      </c>
      <c r="GZ155" s="20">
        <v>0.38319790477359489</v>
      </c>
      <c r="HA155" s="20">
        <v>0.50094640988917816</v>
      </c>
      <c r="HB155" s="20">
        <v>0.48384725120917027</v>
      </c>
      <c r="HC155" s="20">
        <v>0.47647967298413896</v>
      </c>
      <c r="HD155" s="20">
        <v>0.53521567081075117</v>
      </c>
      <c r="HE155" s="20">
        <f t="shared" si="12"/>
        <v>0.55281250986805208</v>
      </c>
      <c r="HF155" s="260"/>
      <c r="HG155" s="260"/>
      <c r="HH155" s="260"/>
      <c r="HI155" s="260"/>
      <c r="HJ155" s="260"/>
      <c r="HK155" s="260"/>
    </row>
    <row r="156" spans="1:219" ht="14.4">
      <c r="A156" s="9"/>
      <c r="B156" s="21"/>
      <c r="C156"/>
      <c r="D156"/>
      <c r="E156" s="28" t="s">
        <v>403</v>
      </c>
      <c r="F156"/>
      <c r="G156"/>
      <c r="H156"/>
      <c r="I156" s="28" t="s">
        <v>403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 s="37"/>
      <c r="GP156" s="268"/>
      <c r="GQ156" s="268"/>
      <c r="GR156" s="268"/>
      <c r="GS156" s="268"/>
      <c r="GT156" s="268"/>
      <c r="GU156" s="268"/>
      <c r="GV156" s="268"/>
      <c r="GW156" s="268"/>
      <c r="GX156" s="268"/>
      <c r="GY156" s="268"/>
      <c r="GZ156" s="268"/>
      <c r="HA156" s="267"/>
      <c r="HB156" s="267"/>
      <c r="HC156" s="267"/>
      <c r="HD156" s="267"/>
      <c r="HE156" s="267"/>
      <c r="HF156" s="260"/>
      <c r="HG156" s="260"/>
      <c r="HH156" s="260"/>
      <c r="HI156" s="260"/>
      <c r="HJ156" s="260"/>
      <c r="HK156" s="260"/>
    </row>
    <row r="157" spans="1:219" ht="13.8">
      <c r="A157" s="9"/>
      <c r="B157" s="34" t="s">
        <v>49</v>
      </c>
      <c r="C157" s="26">
        <v>0.37141102123650149</v>
      </c>
      <c r="D157" s="26">
        <v>0.34107520265199665</v>
      </c>
      <c r="E157" s="25">
        <v>3.0335818584504848</v>
      </c>
      <c r="F157" s="26">
        <v>8.8941730001570546E-2</v>
      </c>
      <c r="H157" s="26">
        <v>0.31183260042427879</v>
      </c>
      <c r="I157" s="25">
        <v>2.9242602227717853</v>
      </c>
      <c r="J157" s="26">
        <v>9.3776603818620727E-2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26">
        <v>0.35964539827374442</v>
      </c>
      <c r="GJ157" s="26">
        <v>0.36448937554151595</v>
      </c>
      <c r="GK157" s="26">
        <v>0.36615633925926033</v>
      </c>
      <c r="GL157" s="26">
        <v>0.36906388834849979</v>
      </c>
      <c r="GM157" s="26">
        <v>0.37140337661612433</v>
      </c>
      <c r="GN157" s="26">
        <v>0.37141102123650149</v>
      </c>
      <c r="GO157" s="37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0"/>
      <c r="HG157" s="260"/>
      <c r="HH157" s="260"/>
      <c r="HI157" s="260"/>
      <c r="HJ157" s="260"/>
      <c r="HK157" s="260"/>
    </row>
    <row r="158" spans="1:219" ht="13.8">
      <c r="A158" s="9"/>
      <c r="B158" s="18" t="s">
        <v>18</v>
      </c>
      <c r="C158" s="20">
        <v>0.25817621779327821</v>
      </c>
      <c r="D158" s="20">
        <v>0.22705238736479783</v>
      </c>
      <c r="E158" s="19">
        <v>3.1123830428480384</v>
      </c>
      <c r="F158" s="20">
        <v>0.13707775016025142</v>
      </c>
      <c r="H158" s="20">
        <v>0.21420767086554332</v>
      </c>
      <c r="I158" s="19">
        <v>1.2844716499254505</v>
      </c>
      <c r="J158" s="20">
        <v>5.9963849321330073E-2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20">
        <v>0.25211425760361583</v>
      </c>
      <c r="GJ158" s="20">
        <v>0.25759396347973318</v>
      </c>
      <c r="GK158" s="20">
        <v>0.2588343706962557</v>
      </c>
      <c r="GL158" s="20">
        <v>0.2604866310206686</v>
      </c>
      <c r="GM158" s="20">
        <v>0.26077133463015528</v>
      </c>
      <c r="GN158" s="20">
        <v>0.25817621779327821</v>
      </c>
      <c r="GO158" s="37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60"/>
      <c r="HG158" s="260"/>
      <c r="HH158" s="260"/>
      <c r="HI158" s="260"/>
      <c r="HJ158" s="260"/>
      <c r="HK158" s="260"/>
    </row>
    <row r="159" spans="1:219" ht="13.8">
      <c r="A159" s="9"/>
      <c r="B159" s="18" t="s">
        <v>19</v>
      </c>
      <c r="C159" s="20">
        <v>0.29032971792640078</v>
      </c>
      <c r="D159" s="20">
        <v>0.27180051301919567</v>
      </c>
      <c r="E159" s="19">
        <v>1.852920490720511</v>
      </c>
      <c r="F159" s="20">
        <v>6.8172074810971761E-2</v>
      </c>
      <c r="H159" s="20">
        <v>0.25935502345356742</v>
      </c>
      <c r="I159" s="19">
        <v>1.2445489565628243</v>
      </c>
      <c r="J159" s="20">
        <v>4.7986306183332397E-2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20">
        <v>0.28002876113659397</v>
      </c>
      <c r="GJ159" s="20">
        <v>0.28202578787899069</v>
      </c>
      <c r="GK159" s="20">
        <v>0.28287866933788169</v>
      </c>
      <c r="GL159" s="20">
        <v>0.28559766983921436</v>
      </c>
      <c r="GM159" s="20">
        <v>0.28912591659876441</v>
      </c>
      <c r="GN159" s="20">
        <v>0.29032971792640078</v>
      </c>
      <c r="GO159" s="37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60"/>
      <c r="HG159" s="260"/>
      <c r="HH159" s="260"/>
      <c r="HI159" s="260"/>
      <c r="HJ159" s="260"/>
      <c r="HK159" s="260"/>
    </row>
    <row r="160" spans="1:219" ht="13.8">
      <c r="A160" s="9"/>
      <c r="B160" s="18" t="s">
        <v>20</v>
      </c>
      <c r="C160" s="20">
        <v>0.5501721970910648</v>
      </c>
      <c r="D160" s="20">
        <v>0.51241836335217505</v>
      </c>
      <c r="E160" s="19">
        <v>3.7753833738889742</v>
      </c>
      <c r="F160" s="20">
        <v>7.367775325597041E-2</v>
      </c>
      <c r="H160" s="20">
        <v>0.44915527516486714</v>
      </c>
      <c r="I160" s="19">
        <v>6.3263088187307916</v>
      </c>
      <c r="J160" s="20">
        <v>0.14084903748283162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20">
        <v>0.53521567081075117</v>
      </c>
      <c r="GJ160" s="20">
        <v>0.54161376248100146</v>
      </c>
      <c r="GK160" s="20">
        <v>0.543825056608638</v>
      </c>
      <c r="GL160" s="20">
        <v>0.54730753832670664</v>
      </c>
      <c r="GM160" s="20">
        <v>0.54962550680735711</v>
      </c>
      <c r="GN160" s="20">
        <v>0.5501721970910648</v>
      </c>
      <c r="GO160" s="37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60"/>
      <c r="HG160" s="260"/>
      <c r="HH160" s="260"/>
      <c r="HI160" s="260"/>
      <c r="HJ160" s="260"/>
      <c r="HK160" s="260"/>
    </row>
    <row r="161" spans="1:219" ht="14.4">
      <c r="A161" s="9"/>
      <c r="B161" s="21"/>
      <c r="C161"/>
      <c r="D161"/>
      <c r="E161" s="28" t="s">
        <v>403</v>
      </c>
      <c r="F161"/>
      <c r="G161"/>
      <c r="H161"/>
      <c r="I161" s="28" t="s">
        <v>403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 s="37"/>
      <c r="GP161" s="268"/>
      <c r="GQ161" s="268"/>
      <c r="GR161" s="268"/>
      <c r="GS161" s="268"/>
      <c r="GT161" s="268"/>
      <c r="GU161" s="268"/>
      <c r="GV161" s="268"/>
      <c r="GW161" s="268"/>
      <c r="GX161" s="268"/>
      <c r="GY161" s="268"/>
      <c r="GZ161" s="268"/>
      <c r="HA161" s="267"/>
      <c r="HB161" s="267"/>
      <c r="HC161" s="267"/>
      <c r="HD161" s="267"/>
      <c r="HE161" s="267"/>
      <c r="HF161" s="260"/>
      <c r="HG161" s="260"/>
      <c r="HH161" s="260"/>
      <c r="HI161" s="260"/>
      <c r="HJ161" s="260"/>
      <c r="HK161" s="260"/>
    </row>
    <row r="162" spans="1:219" ht="14.4">
      <c r="A162" s="9"/>
      <c r="B162" s="34" t="s">
        <v>50</v>
      </c>
      <c r="C162" s="26">
        <v>0.95206058086190948</v>
      </c>
      <c r="D162" s="26">
        <v>0.9388915070126822</v>
      </c>
      <c r="E162" s="25">
        <v>1.3169073849227275</v>
      </c>
      <c r="F162" s="26">
        <v>1.402619338961535E-2</v>
      </c>
      <c r="G162"/>
      <c r="H162" s="26">
        <v>0.89410335769797211</v>
      </c>
      <c r="I162" s="25">
        <v>4.4788149314710086</v>
      </c>
      <c r="J162" s="26">
        <v>5.0092809661318273E-2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0.97321259212046929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26">
        <v>1.0603385718156368</v>
      </c>
      <c r="GJ162" s="26">
        <v>0.99269095773605598</v>
      </c>
      <c r="GK162" s="26">
        <v>0.94865215940652725</v>
      </c>
      <c r="GL162" s="26">
        <v>0.94985072112748092</v>
      </c>
      <c r="GM162" s="26">
        <v>0.92352909029403585</v>
      </c>
      <c r="GN162" s="26">
        <v>0.94780253496609579</v>
      </c>
      <c r="GO162" s="37"/>
      <c r="GP162" s="26">
        <v>0.9163404136327078</v>
      </c>
      <c r="GQ162" s="26">
        <v>0.90607710589609902</v>
      </c>
      <c r="GR162" s="26">
        <v>0.89274094798695602</v>
      </c>
      <c r="GS162" s="26">
        <v>0.95009581564524936</v>
      </c>
      <c r="GT162" s="26">
        <v>0.95434820710592538</v>
      </c>
      <c r="GU162" s="26">
        <v>0.95661530188594024</v>
      </c>
      <c r="GV162" s="26">
        <v>0.96434168686314425</v>
      </c>
      <c r="GW162" s="26">
        <v>0.96433645400853185</v>
      </c>
      <c r="GX162" s="26">
        <v>0.96127172631961255</v>
      </c>
      <c r="GY162" s="26">
        <v>0.95669713098542974</v>
      </c>
      <c r="GZ162" s="26">
        <v>0.96478469358714314</v>
      </c>
      <c r="HA162" s="26">
        <v>0.94421449532803281</v>
      </c>
      <c r="HB162" s="26">
        <v>0.951409736087376</v>
      </c>
      <c r="HC162" s="26">
        <v>0.93200716825972241</v>
      </c>
      <c r="HD162" s="26">
        <v>0.9505998825263634</v>
      </c>
      <c r="HE162" s="26">
        <f t="shared" si="12"/>
        <v>0.95206058086190948</v>
      </c>
      <c r="HF162" s="260"/>
      <c r="HG162" s="260"/>
      <c r="HH162" s="260"/>
      <c r="HI162" s="260"/>
      <c r="HJ162" s="260"/>
      <c r="HK162" s="260"/>
    </row>
    <row r="163" spans="1:219" ht="14.4">
      <c r="A163" s="9"/>
      <c r="B163" s="18" t="s">
        <v>18</v>
      </c>
      <c r="C163" s="20">
        <v>0.9578535817269388</v>
      </c>
      <c r="D163" s="20">
        <v>0.94741132176178777</v>
      </c>
      <c r="E163" s="19">
        <v>1.0442259965151024</v>
      </c>
      <c r="F163" s="20">
        <v>1.1021886402764112E-2</v>
      </c>
      <c r="G163"/>
      <c r="H163" s="20">
        <v>0.92432589509725427</v>
      </c>
      <c r="I163" s="19">
        <v>2.3085426664533504</v>
      </c>
      <c r="J163" s="20">
        <v>2.4975419153549235E-2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20">
        <v>1.0636576803886089</v>
      </c>
      <c r="GJ163" s="20">
        <v>1.0003234883325129</v>
      </c>
      <c r="GK163" s="20">
        <v>0.94284185536967546</v>
      </c>
      <c r="GL163" s="20">
        <v>0.96777509117771698</v>
      </c>
      <c r="GM163" s="20">
        <v>0.91281829724835895</v>
      </c>
      <c r="GN163" s="20">
        <v>0.96824666879873067</v>
      </c>
      <c r="GO163" s="37"/>
      <c r="GP163" s="20">
        <v>0.89480215260475715</v>
      </c>
      <c r="GQ163" s="20">
        <v>0.89243020528434447</v>
      </c>
      <c r="GR163" s="20">
        <v>0.86897357606764958</v>
      </c>
      <c r="GS163" s="20">
        <v>0.95456880635265717</v>
      </c>
      <c r="GT163" s="20">
        <v>0.96244641920776042</v>
      </c>
      <c r="GU163" s="20">
        <v>0.96278084667060426</v>
      </c>
      <c r="GV163" s="20">
        <v>0.9816438395194832</v>
      </c>
      <c r="GW163" s="20">
        <v>0.99004431329701637</v>
      </c>
      <c r="GX163" s="20">
        <v>0.98082049032005725</v>
      </c>
      <c r="GY163" s="20">
        <v>0.97219579823409963</v>
      </c>
      <c r="GZ163" s="20">
        <v>0.97357942196329506</v>
      </c>
      <c r="HA163" s="20">
        <v>0.9654005826620311</v>
      </c>
      <c r="HB163" s="20">
        <v>0.96317454918659018</v>
      </c>
      <c r="HC163" s="20">
        <v>0.95066246535337329</v>
      </c>
      <c r="HD163" s="20">
        <v>0.95355559424631031</v>
      </c>
      <c r="HE163" s="20">
        <f t="shared" si="12"/>
        <v>0.9578535817269388</v>
      </c>
      <c r="HF163" s="260"/>
      <c r="HG163" s="260"/>
      <c r="HH163" s="260"/>
      <c r="HI163" s="260"/>
      <c r="HJ163" s="260"/>
      <c r="HK163" s="260"/>
    </row>
    <row r="164" spans="1:219" ht="14.4">
      <c r="A164" s="9"/>
      <c r="B164" s="18" t="s">
        <v>19</v>
      </c>
      <c r="C164" s="20">
        <v>0.96568489981015804</v>
      </c>
      <c r="D164" s="20">
        <v>0.96092996785809082</v>
      </c>
      <c r="E164" s="19">
        <v>0.47549319520672206</v>
      </c>
      <c r="F164" s="20">
        <v>4.9482606549007373E-3</v>
      </c>
      <c r="G164"/>
      <c r="H164" s="20">
        <v>0.95734467528441225</v>
      </c>
      <c r="I164" s="19">
        <v>0.35852925736785668</v>
      </c>
      <c r="J164" s="20">
        <v>3.7450384028233424E-3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0.95277574899491968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20">
        <v>1.085852011157757</v>
      </c>
      <c r="GJ164" s="20">
        <v>1.0020004746376925</v>
      </c>
      <c r="GK164" s="20">
        <v>0.92914342192767974</v>
      </c>
      <c r="GL164" s="20">
        <v>0.97776419256835934</v>
      </c>
      <c r="GM164" s="20">
        <v>0.94197490439675746</v>
      </c>
      <c r="GN164" s="20">
        <v>0.97852555938228791</v>
      </c>
      <c r="GO164" s="37"/>
      <c r="GP164" s="20">
        <v>0.91354026768144647</v>
      </c>
      <c r="GQ164" s="20">
        <v>0.91128661272637945</v>
      </c>
      <c r="GR164" s="20">
        <v>0.9126330910341387</v>
      </c>
      <c r="GS164" s="20">
        <v>0.9552368477212998</v>
      </c>
      <c r="GT164" s="20">
        <v>0.95402031286817857</v>
      </c>
      <c r="GU164" s="20">
        <v>0.9652573598484705</v>
      </c>
      <c r="GV164" s="20">
        <v>0.96082858005709126</v>
      </c>
      <c r="GW164" s="20">
        <v>0.95907646947091885</v>
      </c>
      <c r="GX164" s="20">
        <v>0.95987905476615187</v>
      </c>
      <c r="GY164" s="20">
        <v>0.95809447105704926</v>
      </c>
      <c r="GZ164" s="20">
        <v>0.94898894679149293</v>
      </c>
      <c r="HA164" s="20">
        <v>0.93908809282707539</v>
      </c>
      <c r="HB164" s="20">
        <v>0.97370806276474908</v>
      </c>
      <c r="HC164" s="20">
        <v>0.96353540782304736</v>
      </c>
      <c r="HD164" s="20">
        <v>0.96869235433985945</v>
      </c>
      <c r="HE164" s="20">
        <f t="shared" si="12"/>
        <v>0.96568489981015804</v>
      </c>
      <c r="HF164" s="260"/>
      <c r="HG164" s="260"/>
      <c r="HH164" s="260"/>
      <c r="HI164" s="260"/>
      <c r="HJ164" s="260"/>
      <c r="HK164" s="260"/>
    </row>
    <row r="165" spans="1:219" ht="14.4">
      <c r="A165" s="9"/>
      <c r="B165" s="18" t="s">
        <v>20</v>
      </c>
      <c r="C165" s="20">
        <v>0.92346756052334378</v>
      </c>
      <c r="D165" s="20">
        <v>0.89392718981748909</v>
      </c>
      <c r="E165" s="19">
        <v>2.954037070585469</v>
      </c>
      <c r="F165" s="20">
        <v>3.3045611591572543E-2</v>
      </c>
      <c r="G165"/>
      <c r="H165" s="20">
        <v>0.77923674695501444</v>
      </c>
      <c r="I165" s="19">
        <v>11.469044286247465</v>
      </c>
      <c r="J165" s="20">
        <v>0.14718305227601872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20">
        <v>1.0151140927695848</v>
      </c>
      <c r="GJ165" s="20">
        <v>0.96852071621524871</v>
      </c>
      <c r="GK165" s="20">
        <v>0.98893576834831409</v>
      </c>
      <c r="GL165" s="20">
        <v>0.88366394982959839</v>
      </c>
      <c r="GM165" s="20">
        <v>0.91000017259764587</v>
      </c>
      <c r="GN165" s="20">
        <v>0.87720694486641104</v>
      </c>
      <c r="GO165" s="37"/>
      <c r="GP165" s="20">
        <v>0.94777761253700765</v>
      </c>
      <c r="GQ165" s="20">
        <v>0.91320669335567028</v>
      </c>
      <c r="GR165" s="20">
        <v>0.88872772551099266</v>
      </c>
      <c r="GS165" s="20">
        <v>0.93842692622698953</v>
      </c>
      <c r="GT165" s="20">
        <v>0.94701446814703172</v>
      </c>
      <c r="GU165" s="20">
        <v>0.93921060332306916</v>
      </c>
      <c r="GV165" s="20">
        <v>0.95238579959229874</v>
      </c>
      <c r="GW165" s="20">
        <v>0.94543548387415066</v>
      </c>
      <c r="GX165" s="20">
        <v>0.94262191247288429</v>
      </c>
      <c r="GY165" s="20">
        <v>0.93837762906858369</v>
      </c>
      <c r="GZ165" s="20">
        <v>0.9777183623982999</v>
      </c>
      <c r="HA165" s="20">
        <v>0.92572577495343999</v>
      </c>
      <c r="HB165" s="20">
        <v>0.90377485681233305</v>
      </c>
      <c r="HC165" s="20">
        <v>0.863009104646146</v>
      </c>
      <c r="HD165" s="20">
        <v>0.91830184549381044</v>
      </c>
      <c r="HE165" s="20">
        <f t="shared" si="12"/>
        <v>0.92346756052334378</v>
      </c>
      <c r="HF165" s="260"/>
      <c r="HG165" s="260"/>
      <c r="HH165" s="260"/>
      <c r="HI165" s="260"/>
      <c r="HJ165" s="260"/>
      <c r="HK165" s="260"/>
    </row>
    <row r="166" spans="1:219" ht="14.4">
      <c r="A166" s="9"/>
      <c r="B166" s="21"/>
      <c r="C166"/>
      <c r="D166"/>
      <c r="E166" s="28" t="s">
        <v>403</v>
      </c>
      <c r="F166"/>
      <c r="G166"/>
      <c r="H166"/>
      <c r="I166" s="28" t="s">
        <v>403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 s="37"/>
      <c r="GP166" s="268"/>
      <c r="GQ166" s="268"/>
      <c r="GR166" s="268"/>
      <c r="GS166" s="268"/>
      <c r="GT166" s="268"/>
      <c r="GU166" s="268"/>
      <c r="GV166" s="268"/>
      <c r="GW166" s="268"/>
      <c r="GX166" s="268"/>
      <c r="GY166" s="268"/>
      <c r="GZ166" s="268"/>
      <c r="HA166" s="267"/>
      <c r="HB166" s="267"/>
      <c r="HC166" s="267"/>
      <c r="HD166" s="267"/>
      <c r="HE166" s="267"/>
      <c r="HF166" s="260"/>
      <c r="HG166" s="260"/>
      <c r="HH166" s="260"/>
      <c r="HI166" s="260"/>
      <c r="HJ166" s="260"/>
      <c r="HK166" s="260"/>
    </row>
    <row r="167" spans="1:219" ht="13.8">
      <c r="A167" s="9"/>
      <c r="B167" s="34" t="s">
        <v>51</v>
      </c>
      <c r="C167" s="26">
        <v>0.95558064070242987</v>
      </c>
      <c r="D167" s="26">
        <v>0.94834863281112991</v>
      </c>
      <c r="E167" s="25">
        <v>0.7232007891299963</v>
      </c>
      <c r="F167" s="26">
        <v>7.6258958373384041E-3</v>
      </c>
      <c r="H167" s="26">
        <v>0.93010349337308862</v>
      </c>
      <c r="I167" s="25">
        <v>1.8245139438041291</v>
      </c>
      <c r="J167" s="26">
        <v>1.9616246544644139E-2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0.91505699106785843</v>
      </c>
      <c r="FT167" s="26">
        <v>0.91643059610739452</v>
      </c>
      <c r="FU167" s="26">
        <v>0.92211608516082511</v>
      </c>
      <c r="FV167" s="26">
        <v>0.92307058898195282</v>
      </c>
      <c r="FW167" s="26">
        <v>0.93200716825972252</v>
      </c>
      <c r="FX167" s="26">
        <v>0.93773140414934741</v>
      </c>
      <c r="FY167" s="26">
        <v>0.93792633870433506</v>
      </c>
      <c r="FZ167" s="26">
        <v>0.94039309550454786</v>
      </c>
      <c r="GA167" s="26">
        <v>0.94658117193443048</v>
      </c>
      <c r="GB167" s="26">
        <v>0.94834863281112991</v>
      </c>
      <c r="GC167" s="26">
        <v>0.95317008318708707</v>
      </c>
      <c r="GD167" s="26">
        <v>0.95593168439081566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26">
        <v>0.95059988252636363</v>
      </c>
      <c r="GJ167" s="26">
        <v>0.95527653792743317</v>
      </c>
      <c r="GK167" s="26">
        <v>0.95657796888005031</v>
      </c>
      <c r="GL167" s="26">
        <v>0.953294595971801</v>
      </c>
      <c r="GM167" s="26">
        <v>0.95549725217539849</v>
      </c>
      <c r="GN167" s="26">
        <v>0.95558064070242987</v>
      </c>
      <c r="GO167" s="37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"/>
      <c r="HE167" s="26"/>
      <c r="HF167" s="260"/>
      <c r="HG167" s="260"/>
      <c r="HH167" s="260"/>
      <c r="HI167" s="260"/>
      <c r="HJ167" s="260"/>
      <c r="HK167" s="260"/>
    </row>
    <row r="168" spans="1:219" ht="13.8">
      <c r="A168" s="9"/>
      <c r="B168" s="18" t="s">
        <v>18</v>
      </c>
      <c r="C168" s="20">
        <v>0.95747286332491832</v>
      </c>
      <c r="D168" s="20">
        <v>0.95834897368065786</v>
      </c>
      <c r="E168" s="19">
        <v>-8.7611035573953444E-2</v>
      </c>
      <c r="F168" s="20">
        <v>-9.1418719047063222E-4</v>
      </c>
      <c r="H168" s="20">
        <v>0.95367033608008012</v>
      </c>
      <c r="I168" s="19">
        <v>0.46786376005777397</v>
      </c>
      <c r="J168" s="20">
        <v>4.905927576408199E-3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20">
        <v>0.95355559424631031</v>
      </c>
      <c r="GJ168" s="20">
        <v>0.95607896804525294</v>
      </c>
      <c r="GK168" s="20">
        <v>0.95590649003084327</v>
      </c>
      <c r="GL168" s="20">
        <v>0.95547160034605516</v>
      </c>
      <c r="GM168" s="20">
        <v>0.95710978744309372</v>
      </c>
      <c r="GN168" s="20">
        <v>0.95747286332491832</v>
      </c>
      <c r="GO168" s="37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60"/>
      <c r="HG168" s="260"/>
      <c r="HH168" s="260"/>
      <c r="HI168" s="260"/>
      <c r="HJ168" s="260"/>
      <c r="HK168" s="260"/>
    </row>
    <row r="169" spans="1:219" ht="13.8">
      <c r="A169" s="9"/>
      <c r="B169" s="18" t="s">
        <v>19</v>
      </c>
      <c r="C169" s="20">
        <v>0.9704811792243957</v>
      </c>
      <c r="D169" s="20">
        <v>0.96465020773837284</v>
      </c>
      <c r="E169" s="19">
        <v>0.58309714860228512</v>
      </c>
      <c r="F169" s="20">
        <v>6.0446485568002861E-3</v>
      </c>
      <c r="H169" s="20">
        <v>0.97618062232509728</v>
      </c>
      <c r="I169" s="19">
        <v>-1.1530414586724436</v>
      </c>
      <c r="J169" s="20">
        <v>-1.1811763441135451E-2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0.95739649930048254</v>
      </c>
      <c r="FT169" s="20">
        <v>0.95879077606148178</v>
      </c>
      <c r="FU169" s="20">
        <v>0.96429724846077836</v>
      </c>
      <c r="FV169" s="20">
        <v>0.96129552445489741</v>
      </c>
      <c r="FW169" s="20">
        <v>0.96353540782304736</v>
      </c>
      <c r="FX169" s="20">
        <v>0.96622433254035067</v>
      </c>
      <c r="FY169" s="20">
        <v>0.96275098801165393</v>
      </c>
      <c r="FZ169" s="20">
        <v>0.9662138528467471</v>
      </c>
      <c r="GA169" s="20">
        <v>0.96716954834737878</v>
      </c>
      <c r="GB169" s="20">
        <v>0.96465020773837284</v>
      </c>
      <c r="GC169" s="20">
        <v>0.9704116702558927</v>
      </c>
      <c r="GD169" s="20">
        <v>0.96914491542613834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20">
        <v>0.96869235433985945</v>
      </c>
      <c r="GJ169" s="20">
        <v>0.97184885438889923</v>
      </c>
      <c r="GK169" s="20">
        <v>0.97373578556433926</v>
      </c>
      <c r="GL169" s="20">
        <v>0.96707625457536139</v>
      </c>
      <c r="GM169" s="20">
        <v>0.97005942569775194</v>
      </c>
      <c r="GN169" s="20">
        <v>0.9704811792243957</v>
      </c>
      <c r="GO169" s="37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60"/>
      <c r="HG169" s="260"/>
      <c r="HH169" s="260"/>
      <c r="HI169" s="260"/>
      <c r="HJ169" s="260"/>
      <c r="HK169" s="260"/>
    </row>
    <row r="170" spans="1:219" ht="13.8">
      <c r="A170" s="9"/>
      <c r="B170" s="18" t="s">
        <v>20</v>
      </c>
      <c r="C170" s="20">
        <v>0.9297175666193368</v>
      </c>
      <c r="D170" s="20">
        <v>0.90973385269876728</v>
      </c>
      <c r="E170" s="19">
        <v>1.9983713920569524</v>
      </c>
      <c r="F170" s="20">
        <v>2.1966549734614049E-2</v>
      </c>
      <c r="H170" s="20">
        <v>0.83915107616584617</v>
      </c>
      <c r="I170" s="19">
        <v>7.0582776532921105</v>
      </c>
      <c r="J170" s="20">
        <v>8.4112120615300781E-2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20">
        <v>0.91830184549381044</v>
      </c>
      <c r="GJ170" s="20">
        <v>0.92822048837083893</v>
      </c>
      <c r="GK170" s="20">
        <v>0.9306764400433285</v>
      </c>
      <c r="GL170" s="20">
        <v>0.92872028182658317</v>
      </c>
      <c r="GM170" s="20">
        <v>0.93050412508781521</v>
      </c>
      <c r="GN170" s="20">
        <v>0.9297175666193368</v>
      </c>
      <c r="GO170" s="37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60"/>
      <c r="HG170" s="260"/>
      <c r="HH170" s="260"/>
      <c r="HI170" s="260"/>
      <c r="HJ170" s="260"/>
      <c r="HK170" s="260"/>
    </row>
    <row r="171" spans="1:219" ht="14.4">
      <c r="A171" s="9"/>
      <c r="B171" s="21"/>
      <c r="C171"/>
      <c r="D171"/>
      <c r="E171" s="28" t="s">
        <v>403</v>
      </c>
      <c r="F171"/>
      <c r="G171"/>
      <c r="H171"/>
      <c r="I171" s="28" t="s">
        <v>403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 s="37"/>
      <c r="GP171" s="268"/>
      <c r="GQ171" s="268"/>
      <c r="GR171" s="268"/>
      <c r="GS171" s="268"/>
      <c r="GT171" s="268"/>
      <c r="GU171" s="268"/>
      <c r="GV171" s="268"/>
      <c r="GW171" s="268"/>
      <c r="GX171" s="268"/>
      <c r="GY171" s="268"/>
      <c r="GZ171" s="268"/>
      <c r="HA171" s="267"/>
      <c r="HB171" s="267"/>
      <c r="HC171" s="267"/>
      <c r="HD171" s="267"/>
      <c r="HE171" s="267"/>
      <c r="HF171" s="260"/>
      <c r="HG171" s="260"/>
      <c r="HH171" s="260"/>
      <c r="HI171" s="260"/>
      <c r="HJ171" s="260"/>
      <c r="HK171" s="260"/>
    </row>
    <row r="172" spans="1:219" ht="14.4">
      <c r="A172" s="9"/>
      <c r="B172" s="34" t="s">
        <v>52</v>
      </c>
      <c r="C172" s="26">
        <v>0.59085765011253588</v>
      </c>
      <c r="D172" s="26">
        <v>0.61165348053926327</v>
      </c>
      <c r="E172" s="25">
        <v>-2.0795830426727391</v>
      </c>
      <c r="F172" s="26">
        <v>-3.3999365798413804E-2</v>
      </c>
      <c r="G172"/>
      <c r="H172" s="26">
        <v>0.6215334971357227</v>
      </c>
      <c r="I172" s="25">
        <v>-0.98800165964594289</v>
      </c>
      <c r="J172" s="26">
        <v>-1.5896193273557312E-2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0.61093123362276891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26">
        <v>0.69529400784749495</v>
      </c>
      <c r="GJ172" s="26">
        <v>0.61423360423204199</v>
      </c>
      <c r="GK172" s="26">
        <v>0.64576576947076059</v>
      </c>
      <c r="GL172" s="26">
        <v>0.55793617972576515</v>
      </c>
      <c r="GM172" s="26">
        <v>0.58369723081988878</v>
      </c>
      <c r="GN172" s="26">
        <v>0.56375075603858804</v>
      </c>
      <c r="GO172" s="37"/>
      <c r="GP172" s="26">
        <v>0.58433766452166369</v>
      </c>
      <c r="GQ172" s="26">
        <v>0.58712936517002534</v>
      </c>
      <c r="GR172" s="26">
        <v>0.59908359723975591</v>
      </c>
      <c r="GS172" s="26">
        <v>0.61243694501786805</v>
      </c>
      <c r="GT172" s="26">
        <v>0.63801188102444195</v>
      </c>
      <c r="GU172" s="26">
        <v>0.64986728109643488</v>
      </c>
      <c r="GV172" s="26">
        <v>0.66412699778513373</v>
      </c>
      <c r="GW172" s="26">
        <v>0.66054883436511935</v>
      </c>
      <c r="GX172" s="26">
        <v>0.67430653429011378</v>
      </c>
      <c r="GY172" s="26">
        <v>0.68489841493890402</v>
      </c>
      <c r="GZ172" s="26">
        <v>0.70427816785920905</v>
      </c>
      <c r="HA172" s="26">
        <v>0.63143849376462435</v>
      </c>
      <c r="HB172" s="26">
        <v>0.64102985932831069</v>
      </c>
      <c r="HC172" s="26">
        <v>0.63009747635345092</v>
      </c>
      <c r="HD172" s="26">
        <v>0.60872100917619476</v>
      </c>
      <c r="HE172" s="26">
        <f t="shared" si="12"/>
        <v>0.59085765011253588</v>
      </c>
      <c r="HF172" s="260"/>
      <c r="HG172" s="260"/>
      <c r="HH172" s="260"/>
      <c r="HI172" s="260"/>
      <c r="HJ172" s="260"/>
      <c r="HK172" s="260"/>
    </row>
    <row r="173" spans="1:219" ht="14.4">
      <c r="A173" s="9"/>
      <c r="B173" s="18" t="s">
        <v>18</v>
      </c>
      <c r="C173" s="20">
        <v>0.71124178925111214</v>
      </c>
      <c r="D173" s="20">
        <v>0.71910728121470302</v>
      </c>
      <c r="E173" s="19">
        <v>-0.7865491963590876</v>
      </c>
      <c r="F173" s="20">
        <v>-1.0937856101671823E-2</v>
      </c>
      <c r="G173"/>
      <c r="H173" s="20">
        <v>0.72363382658585196</v>
      </c>
      <c r="I173" s="19">
        <v>-0.45265453711489378</v>
      </c>
      <c r="J173" s="20">
        <v>-6.255298197577982E-3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20">
        <v>0.80902807275461874</v>
      </c>
      <c r="GJ173" s="20">
        <v>0.73434459058508383</v>
      </c>
      <c r="GK173" s="20">
        <v>0.77673852674102795</v>
      </c>
      <c r="GL173" s="20">
        <v>0.66773214746382514</v>
      </c>
      <c r="GM173" s="20">
        <v>0.69936343924197408</v>
      </c>
      <c r="GN173" s="20">
        <v>0.68998565872766227</v>
      </c>
      <c r="GO173" s="37"/>
      <c r="GP173" s="20">
        <v>0.61680998502325468</v>
      </c>
      <c r="GQ173" s="20">
        <v>0.60423221950994832</v>
      </c>
      <c r="GR173" s="20">
        <v>0.58280392266537828</v>
      </c>
      <c r="GS173" s="20">
        <v>0.58777556249352014</v>
      </c>
      <c r="GT173" s="20">
        <v>0.62617160930840576</v>
      </c>
      <c r="GU173" s="20">
        <v>0.65722880530709615</v>
      </c>
      <c r="GV173" s="20">
        <v>0.68105017371980714</v>
      </c>
      <c r="GW173" s="20">
        <v>0.70560362698501189</v>
      </c>
      <c r="GX173" s="20">
        <v>0.7309186101766314</v>
      </c>
      <c r="GY173" s="20">
        <v>0.74808574079363743</v>
      </c>
      <c r="GZ173" s="20">
        <v>0.77414023390676734</v>
      </c>
      <c r="HA173" s="20">
        <v>0.74668324981151557</v>
      </c>
      <c r="HB173" s="20">
        <v>0.75230841216615318</v>
      </c>
      <c r="HC173" s="20">
        <v>0.74382200197507653</v>
      </c>
      <c r="HD173" s="20">
        <v>0.71315063351912711</v>
      </c>
      <c r="HE173" s="20">
        <f t="shared" si="12"/>
        <v>0.71124178925111214</v>
      </c>
      <c r="HF173" s="260"/>
      <c r="HG173" s="260"/>
      <c r="HH173" s="260"/>
      <c r="HI173" s="260"/>
      <c r="HJ173" s="260"/>
      <c r="HK173" s="260"/>
    </row>
    <row r="174" spans="1:219" ht="14.4">
      <c r="A174" s="9"/>
      <c r="B174" s="18" t="s">
        <v>19</v>
      </c>
      <c r="C174" s="20">
        <v>0.66809764067465871</v>
      </c>
      <c r="D174" s="20">
        <v>0.6895890320477297</v>
      </c>
      <c r="E174" s="19">
        <v>-2.1491391373070989</v>
      </c>
      <c r="F174" s="20">
        <v>-3.1165506373053029E-2</v>
      </c>
      <c r="G174"/>
      <c r="H174" s="20">
        <v>0.70378485106000843</v>
      </c>
      <c r="I174" s="19">
        <v>-1.4195819012278732</v>
      </c>
      <c r="J174" s="20">
        <v>-2.0170679989627002E-2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0.66986161960415136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20">
        <v>0.81535624402929774</v>
      </c>
      <c r="GJ174" s="20">
        <v>0.69819533560278813</v>
      </c>
      <c r="GK174" s="20">
        <v>0.70972378938451686</v>
      </c>
      <c r="GL174" s="20">
        <v>0.64321954265951087</v>
      </c>
      <c r="GM174" s="20">
        <v>0.66121889103944298</v>
      </c>
      <c r="GN174" s="20">
        <v>0.63820225604675551</v>
      </c>
      <c r="GO174" s="37"/>
      <c r="GP174" s="20">
        <v>0.60300852736140398</v>
      </c>
      <c r="GQ174" s="20">
        <v>0.60562482397279416</v>
      </c>
      <c r="GR174" s="20">
        <v>0.63702505351922512</v>
      </c>
      <c r="GS174" s="20">
        <v>0.66699974065585121</v>
      </c>
      <c r="GT174" s="20">
        <v>0.6789960723640438</v>
      </c>
      <c r="GU174" s="20">
        <v>0.68802458670271016</v>
      </c>
      <c r="GV174" s="20">
        <v>0.69102020836509748</v>
      </c>
      <c r="GW174" s="20">
        <v>0.6844858015928057</v>
      </c>
      <c r="GX174" s="20">
        <v>0.70530126784313751</v>
      </c>
      <c r="GY174" s="20">
        <v>0.72942801139842639</v>
      </c>
      <c r="GZ174" s="20">
        <v>0.74607644868638823</v>
      </c>
      <c r="HA174" s="20">
        <v>0.70340519487524256</v>
      </c>
      <c r="HB174" s="20">
        <v>0.71952623675445082</v>
      </c>
      <c r="HC174" s="20">
        <v>0.70861272789229002</v>
      </c>
      <c r="HD174" s="20">
        <v>0.69743063443157816</v>
      </c>
      <c r="HE174" s="20">
        <f t="shared" si="12"/>
        <v>0.66809764067465871</v>
      </c>
      <c r="HF174" s="260"/>
      <c r="HG174" s="260"/>
      <c r="HH174" s="260"/>
      <c r="HI174" s="260"/>
      <c r="HJ174" s="260"/>
      <c r="HK174" s="260"/>
    </row>
    <row r="175" spans="1:219" ht="14.4">
      <c r="A175" s="9"/>
      <c r="B175" s="18" t="s">
        <v>20</v>
      </c>
      <c r="C175" s="20">
        <v>0.41296314060870681</v>
      </c>
      <c r="D175" s="20">
        <v>0.43587964050172873</v>
      </c>
      <c r="E175" s="19">
        <v>-2.2916499893021913</v>
      </c>
      <c r="F175" s="20">
        <v>-5.2575293185622013E-2</v>
      </c>
      <c r="G175"/>
      <c r="H175" s="20">
        <v>0.45166275801701306</v>
      </c>
      <c r="I175" s="19">
        <v>-1.5783117515284328</v>
      </c>
      <c r="J175" s="20">
        <v>-3.4944474024333476E-2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20">
        <v>0.47587467459755706</v>
      </c>
      <c r="GJ175" s="20">
        <v>0.43161658507700923</v>
      </c>
      <c r="GK175" s="20">
        <v>0.4703511454434115</v>
      </c>
      <c r="GL175" s="20">
        <v>0.37984106135816753</v>
      </c>
      <c r="GM175" s="20">
        <v>0.4092020130596673</v>
      </c>
      <c r="GN175" s="20">
        <v>0.38583106541376921</v>
      </c>
      <c r="GO175" s="37"/>
      <c r="GP175" s="20">
        <v>0.52761481172813374</v>
      </c>
      <c r="GQ175" s="20">
        <v>0.54907448602888498</v>
      </c>
      <c r="GR175" s="20">
        <v>0.56866371305532737</v>
      </c>
      <c r="GS175" s="20">
        <v>0.57316295555295138</v>
      </c>
      <c r="GT175" s="20">
        <v>0.60307369897113383</v>
      </c>
      <c r="GU175" s="20">
        <v>0.60081118673330747</v>
      </c>
      <c r="GV175" s="20">
        <v>0.62071608137121426</v>
      </c>
      <c r="GW175" s="20">
        <v>0.59389465134077035</v>
      </c>
      <c r="GX175" s="20">
        <v>0.59156339044890482</v>
      </c>
      <c r="GY175" s="20">
        <v>0.58648087820557582</v>
      </c>
      <c r="GZ175" s="20">
        <v>0.60305873446860103</v>
      </c>
      <c r="HA175" s="20">
        <v>0.46198677144863692</v>
      </c>
      <c r="HB175" s="20">
        <v>0.46648587663172425</v>
      </c>
      <c r="HC175" s="20">
        <v>0.45180280868201578</v>
      </c>
      <c r="HD175" s="20">
        <v>0.42681230725108993</v>
      </c>
      <c r="HE175" s="20">
        <f t="shared" si="12"/>
        <v>0.41296314060870681</v>
      </c>
      <c r="HF175" s="260"/>
      <c r="HG175" s="260"/>
      <c r="HH175" s="260"/>
      <c r="HI175" s="260"/>
      <c r="HJ175" s="260"/>
      <c r="HK175" s="260"/>
    </row>
    <row r="176" spans="1:219" ht="14.4">
      <c r="A176" s="9"/>
      <c r="B176" s="21"/>
      <c r="C176"/>
      <c r="D176"/>
      <c r="E176" s="28" t="s">
        <v>403</v>
      </c>
      <c r="F176"/>
      <c r="G176"/>
      <c r="H176"/>
      <c r="I176" s="28" t="s">
        <v>403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 s="37"/>
      <c r="GP176" s="268"/>
      <c r="GQ176" s="268"/>
      <c r="GR176" s="268"/>
      <c r="GS176" s="268"/>
      <c r="GT176" s="268"/>
      <c r="GU176" s="268"/>
      <c r="GV176" s="268"/>
      <c r="GW176" s="268"/>
      <c r="GX176" s="268"/>
      <c r="GY176" s="268"/>
      <c r="GZ176" s="268"/>
      <c r="HA176" s="267"/>
      <c r="HB176" s="267"/>
      <c r="HC176" s="267"/>
      <c r="HD176" s="267"/>
      <c r="HE176" s="267"/>
      <c r="HF176" s="260"/>
      <c r="HG176" s="260"/>
      <c r="HH176" s="260"/>
      <c r="HI176" s="260"/>
      <c r="HJ176" s="260"/>
      <c r="HK176" s="260"/>
    </row>
    <row r="177" spans="1:219" ht="13.8">
      <c r="A177" s="9"/>
      <c r="B177" s="34" t="s">
        <v>53</v>
      </c>
      <c r="C177" s="26">
        <v>0.60066745906530994</v>
      </c>
      <c r="D177" s="26">
        <v>0.62489043069032979</v>
      </c>
      <c r="E177" s="25">
        <v>-2.4222971625019851</v>
      </c>
      <c r="F177" s="26">
        <v>-3.8763550272741767E-2</v>
      </c>
      <c r="H177" s="26">
        <v>0.6400669023708524</v>
      </c>
      <c r="I177" s="25">
        <v>-1.5176471680522607</v>
      </c>
      <c r="J177" s="26">
        <v>-2.3710758397767324E-2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0.62941811719629737</v>
      </c>
      <c r="FT177" s="26">
        <v>0.63191699308113103</v>
      </c>
      <c r="FU177" s="26">
        <v>0.63060023305418766</v>
      </c>
      <c r="FV177" s="26">
        <v>0.62880590734182895</v>
      </c>
      <c r="FW177" s="26">
        <v>0.63009747635345092</v>
      </c>
      <c r="FX177" s="26">
        <v>0.6315120097047684</v>
      </c>
      <c r="FY177" s="26">
        <v>0.6284781459412131</v>
      </c>
      <c r="FZ177" s="26">
        <v>0.62709517309958174</v>
      </c>
      <c r="GA177" s="26">
        <v>0.62779513126315467</v>
      </c>
      <c r="GB177" s="26">
        <v>0.62489043069032979</v>
      </c>
      <c r="GC177" s="26">
        <v>0.62367683627121806</v>
      </c>
      <c r="GD177" s="26">
        <v>0.61968840297404815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26">
        <v>0.60872100917619487</v>
      </c>
      <c r="GJ177" s="26">
        <v>0.60708838914880181</v>
      </c>
      <c r="GK177" s="26">
        <v>0.60632088157887243</v>
      </c>
      <c r="GL177" s="26">
        <v>0.60146798564083603</v>
      </c>
      <c r="GM177" s="26">
        <v>0.60062234637002709</v>
      </c>
      <c r="GN177" s="26">
        <v>0.60066745906530994</v>
      </c>
      <c r="GO177" s="37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"/>
      <c r="HE177" s="26"/>
      <c r="HF177" s="260"/>
      <c r="HG177" s="260"/>
      <c r="HH177" s="260"/>
      <c r="HI177" s="260"/>
      <c r="HJ177" s="260"/>
      <c r="HK177" s="260"/>
    </row>
    <row r="178" spans="1:219" ht="13.8">
      <c r="A178" s="9"/>
      <c r="B178" s="18" t="s">
        <v>18</v>
      </c>
      <c r="C178" s="20">
        <v>0.71027614083199042</v>
      </c>
      <c r="D178" s="20">
        <v>0.74075355127786069</v>
      </c>
      <c r="E178" s="19">
        <v>-3.0477410445870268</v>
      </c>
      <c r="F178" s="20">
        <v>-4.1143792551914506E-2</v>
      </c>
      <c r="H178" s="20">
        <v>0.74938683461480615</v>
      </c>
      <c r="I178" s="19">
        <v>-0.86332833369454631</v>
      </c>
      <c r="J178" s="20">
        <v>-1.1520463048143987E-2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20">
        <v>0.71315063351912711</v>
      </c>
      <c r="GJ178" s="20">
        <v>0.70979879726686312</v>
      </c>
      <c r="GK178" s="20">
        <v>0.70848503523924333</v>
      </c>
      <c r="GL178" s="20">
        <v>0.70658402213598459</v>
      </c>
      <c r="GM178" s="20">
        <v>0.70752299078397396</v>
      </c>
      <c r="GN178" s="20">
        <v>0.71027614083199042</v>
      </c>
      <c r="GO178" s="37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60"/>
      <c r="HG178" s="260"/>
      <c r="HH178" s="260"/>
      <c r="HI178" s="260"/>
      <c r="HJ178" s="260"/>
      <c r="HK178" s="260"/>
    </row>
    <row r="179" spans="1:219" ht="13.8">
      <c r="A179" s="9"/>
      <c r="B179" s="18" t="s">
        <v>19</v>
      </c>
      <c r="C179" s="20">
        <v>0.68872165220729609</v>
      </c>
      <c r="D179" s="20">
        <v>0.70245778639100953</v>
      </c>
      <c r="E179" s="19">
        <v>-1.3736134183713444</v>
      </c>
      <c r="F179" s="20">
        <v>-1.9554390953917752E-2</v>
      </c>
      <c r="H179" s="20">
        <v>0.72300327412705367</v>
      </c>
      <c r="I179" s="19">
        <v>-2.0545487736044143</v>
      </c>
      <c r="J179" s="20">
        <v>-2.8416866798909788E-2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0.70654985272958748</v>
      </c>
      <c r="FT179" s="20">
        <v>0.71075394364677758</v>
      </c>
      <c r="FU179" s="20">
        <v>0.71061247205916234</v>
      </c>
      <c r="FV179" s="20">
        <v>0.7088946648516623</v>
      </c>
      <c r="FW179" s="20">
        <v>0.70861272789229002</v>
      </c>
      <c r="FX179" s="20">
        <v>0.70789975258903526</v>
      </c>
      <c r="FY179" s="20">
        <v>0.70384425138869022</v>
      </c>
      <c r="FZ179" s="20">
        <v>0.70612912069488021</v>
      </c>
      <c r="GA179" s="20">
        <v>0.70504964790309521</v>
      </c>
      <c r="GB179" s="20">
        <v>0.70245778639100953</v>
      </c>
      <c r="GC179" s="20">
        <v>0.70469868439964956</v>
      </c>
      <c r="GD179" s="20">
        <v>0.70087771682206046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20">
        <v>0.69743063443157816</v>
      </c>
      <c r="GJ179" s="20">
        <v>0.69776241553057539</v>
      </c>
      <c r="GK179" s="20">
        <v>0.698286702257222</v>
      </c>
      <c r="GL179" s="20">
        <v>0.69088152971180328</v>
      </c>
      <c r="GM179" s="20">
        <v>0.68959010508761842</v>
      </c>
      <c r="GN179" s="20">
        <v>0.68872165220729609</v>
      </c>
      <c r="GO179" s="37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60"/>
      <c r="HG179" s="260"/>
      <c r="HH179" s="260"/>
      <c r="HI179" s="260"/>
      <c r="HJ179" s="260"/>
      <c r="HK179" s="260"/>
    </row>
    <row r="180" spans="1:219" ht="13.8">
      <c r="A180" s="9"/>
      <c r="B180" s="18" t="s">
        <v>20</v>
      </c>
      <c r="C180" s="20">
        <v>0.41821281031821789</v>
      </c>
      <c r="D180" s="20">
        <v>0.44356952081279627</v>
      </c>
      <c r="E180" s="19">
        <v>-2.5356710494578385</v>
      </c>
      <c r="F180" s="20">
        <v>-5.7165132645080705E-2</v>
      </c>
      <c r="H180" s="20">
        <v>0.46224194364568122</v>
      </c>
      <c r="I180" s="19">
        <v>-1.867242283288495</v>
      </c>
      <c r="J180" s="20">
        <v>-4.0395345099184202E-2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20">
        <v>0.42681230725108993</v>
      </c>
      <c r="GJ180" s="20">
        <v>0.42548349725235618</v>
      </c>
      <c r="GK180" s="20">
        <v>0.42455127235243967</v>
      </c>
      <c r="GL180" s="20">
        <v>0.4204246705859907</v>
      </c>
      <c r="GM180" s="20">
        <v>0.41907532375008838</v>
      </c>
      <c r="GN180" s="20">
        <v>0.41821281031821789</v>
      </c>
      <c r="GO180" s="37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60"/>
      <c r="HG180" s="260"/>
      <c r="HH180" s="260"/>
      <c r="HI180" s="260"/>
      <c r="HJ180" s="260"/>
      <c r="HK180" s="260"/>
    </row>
    <row r="181" spans="1:219" ht="14.4">
      <c r="A181" s="9"/>
      <c r="B181" s="21"/>
      <c r="C181"/>
      <c r="D181"/>
      <c r="E181" s="28" t="s">
        <v>403</v>
      </c>
      <c r="F181"/>
      <c r="G181"/>
      <c r="H181"/>
      <c r="I181" s="28" t="s">
        <v>403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 s="37"/>
      <c r="GP181" s="268"/>
      <c r="GQ181" s="268"/>
      <c r="GR181" s="268"/>
      <c r="GS181" s="268"/>
      <c r="GT181" s="268"/>
      <c r="GU181" s="268"/>
      <c r="GV181" s="268"/>
      <c r="GW181" s="268"/>
      <c r="GX181" s="268"/>
      <c r="GY181" s="268"/>
      <c r="GZ181" s="268"/>
      <c r="HA181" s="267"/>
      <c r="HB181" s="267"/>
      <c r="HC181" s="267"/>
      <c r="HD181" s="267"/>
      <c r="HE181" s="267"/>
      <c r="HF181" s="260"/>
      <c r="HG181" s="260"/>
      <c r="HH181" s="260"/>
      <c r="HI181" s="260"/>
      <c r="HJ181" s="260"/>
      <c r="HK181" s="260"/>
    </row>
    <row r="182" spans="1:219" ht="14.4">
      <c r="A182" s="9"/>
      <c r="B182" s="34" t="s">
        <v>54</v>
      </c>
      <c r="C182" s="26">
        <v>0.59245548413094029</v>
      </c>
      <c r="D182" s="26">
        <v>0.61413646227866059</v>
      </c>
      <c r="E182" s="25">
        <v>-2.1680978147720298</v>
      </c>
      <c r="F182" s="26">
        <v>-3.5303193149086608E-2</v>
      </c>
      <c r="G182"/>
      <c r="H182" s="26">
        <v>0.62548246524091411</v>
      </c>
      <c r="I182" s="25">
        <v>-1.1346002962253521</v>
      </c>
      <c r="J182" s="26">
        <v>-1.8139601975705962E-2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26">
        <v>0.6871720174848307</v>
      </c>
      <c r="GJ182" s="26">
        <v>0.61052660012012083</v>
      </c>
      <c r="GK182" s="26">
        <v>0.64084009586770074</v>
      </c>
      <c r="GL182" s="26">
        <v>0.56962251809573405</v>
      </c>
      <c r="GM182" s="26">
        <v>0.58022287943355011</v>
      </c>
      <c r="GN182" s="26">
        <v>0.5705696020134613</v>
      </c>
      <c r="GO182" s="37"/>
      <c r="GP182" s="26">
        <v>0.60194766757371909</v>
      </c>
      <c r="GQ182" s="26">
        <v>0.58551904712311587</v>
      </c>
      <c r="GR182" s="26">
        <v>0.59105774852822524</v>
      </c>
      <c r="GS182" s="26">
        <v>0.60971014405901303</v>
      </c>
      <c r="GT182" s="26">
        <v>0.64126738020128193</v>
      </c>
      <c r="GU182" s="26">
        <v>0.65428392257446999</v>
      </c>
      <c r="GV182" s="26">
        <v>0.66804062521075158</v>
      </c>
      <c r="GW182" s="26">
        <v>0.66444490470577189</v>
      </c>
      <c r="GX182" s="26">
        <v>0.68046116121510825</v>
      </c>
      <c r="GY182" s="26">
        <v>0.68892221855100266</v>
      </c>
      <c r="GZ182" s="26">
        <v>0.70399061776866345</v>
      </c>
      <c r="HA182" s="26">
        <v>0.6390429101259113</v>
      </c>
      <c r="HB182" s="26">
        <v>0.64474575754837793</v>
      </c>
      <c r="HC182" s="26">
        <v>0.63184030538053926</v>
      </c>
      <c r="HD182" s="26">
        <v>0.6101831207643641</v>
      </c>
      <c r="HE182" s="26">
        <f t="shared" si="12"/>
        <v>0.59245548413094029</v>
      </c>
      <c r="HF182" s="260"/>
      <c r="HG182" s="260"/>
      <c r="HH182" s="260"/>
      <c r="HI182" s="260"/>
      <c r="HJ182" s="260"/>
      <c r="HK182" s="260"/>
    </row>
    <row r="183" spans="1:219" ht="14.4">
      <c r="A183" s="9"/>
      <c r="B183" s="18" t="s">
        <v>18</v>
      </c>
      <c r="C183" s="20">
        <v>0.71117775047641185</v>
      </c>
      <c r="D183" s="20">
        <v>0.71674096721062597</v>
      </c>
      <c r="E183" s="19">
        <v>-0.55632167342141159</v>
      </c>
      <c r="F183" s="20">
        <v>-7.761823292820479E-3</v>
      </c>
      <c r="G183"/>
      <c r="H183" s="20">
        <v>0.7258749546878589</v>
      </c>
      <c r="I183" s="19">
        <v>-0.91339874772329299</v>
      </c>
      <c r="J183" s="20">
        <v>-1.2583417320357514E-2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20">
        <v>0.80902807275461874</v>
      </c>
      <c r="GJ183" s="20">
        <v>0.73434459058508417</v>
      </c>
      <c r="GK183" s="20">
        <v>0.77673852674102817</v>
      </c>
      <c r="GL183" s="20">
        <v>0.66773214746382503</v>
      </c>
      <c r="GM183" s="20">
        <v>0.69936343924197397</v>
      </c>
      <c r="GN183" s="20">
        <v>0.68998565872766204</v>
      </c>
      <c r="GO183" s="37"/>
      <c r="GP183" s="20">
        <v>0.62470108858537032</v>
      </c>
      <c r="GQ183" s="20">
        <v>0.57994912903332185</v>
      </c>
      <c r="GR183" s="20">
        <v>0.56436666578190764</v>
      </c>
      <c r="GS183" s="20">
        <v>0.56979791785915856</v>
      </c>
      <c r="GT183" s="20">
        <v>0.6245682997893629</v>
      </c>
      <c r="GU183" s="20">
        <v>0.65646676365507795</v>
      </c>
      <c r="GV183" s="20">
        <v>0.68149478934436536</v>
      </c>
      <c r="GW183" s="20">
        <v>0.70922969091825394</v>
      </c>
      <c r="GX183" s="20">
        <v>0.73251986711967088</v>
      </c>
      <c r="GY183" s="20">
        <v>0.74998525068312571</v>
      </c>
      <c r="GZ183" s="20">
        <v>0.77409338428274699</v>
      </c>
      <c r="HA183" s="20">
        <v>0.75215311137231911</v>
      </c>
      <c r="HB183" s="20">
        <v>0.75928275605539119</v>
      </c>
      <c r="HC183" s="20">
        <v>0.7441537037068422</v>
      </c>
      <c r="HD183" s="20">
        <v>0.71243310375764279</v>
      </c>
      <c r="HE183" s="20">
        <f t="shared" si="12"/>
        <v>0.71117775047641185</v>
      </c>
      <c r="HF183" s="260"/>
      <c r="HG183" s="260"/>
      <c r="HH183" s="260"/>
      <c r="HI183" s="260"/>
      <c r="HJ183" s="260"/>
      <c r="HK183" s="260"/>
    </row>
    <row r="184" spans="1:219" ht="14.4">
      <c r="A184" s="9"/>
      <c r="B184" s="18" t="s">
        <v>19</v>
      </c>
      <c r="C184" s="20">
        <v>0.67218950125833321</v>
      </c>
      <c r="D184" s="20">
        <v>0.69781584516821926</v>
      </c>
      <c r="E184" s="19">
        <v>-2.5626343909886051</v>
      </c>
      <c r="F184" s="20">
        <v>-3.672364863498969E-2</v>
      </c>
      <c r="G184"/>
      <c r="H184" s="20">
        <v>0.71487244698811248</v>
      </c>
      <c r="I184" s="19">
        <v>-1.7056601819893213</v>
      </c>
      <c r="J184" s="20">
        <v>-2.3859643621398162E-2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20">
        <v>0.79201716530463295</v>
      </c>
      <c r="GJ184" s="20">
        <v>0.68739923564990801</v>
      </c>
      <c r="GK184" s="20">
        <v>0.69616349265578781</v>
      </c>
      <c r="GL184" s="20">
        <v>0.67563217100108153</v>
      </c>
      <c r="GM184" s="20">
        <v>0.65121395999525844</v>
      </c>
      <c r="GN184" s="20">
        <v>0.65604483713247352</v>
      </c>
      <c r="GO184" s="37"/>
      <c r="GP184" s="20">
        <v>0.62627097095961382</v>
      </c>
      <c r="GQ184" s="20">
        <v>0.62164767645350216</v>
      </c>
      <c r="GR184" s="20">
        <v>0.63446510176963555</v>
      </c>
      <c r="GS184" s="20">
        <v>0.67485947190623718</v>
      </c>
      <c r="GT184" s="20">
        <v>0.68028887739966581</v>
      </c>
      <c r="GU184" s="20">
        <v>0.69988845963842339</v>
      </c>
      <c r="GV184" s="20">
        <v>0.69096092583370061</v>
      </c>
      <c r="GW184" s="20">
        <v>0.68070250410134914</v>
      </c>
      <c r="GX184" s="20">
        <v>0.70789080883714484</v>
      </c>
      <c r="GY184" s="20">
        <v>0.73206534703940673</v>
      </c>
      <c r="GZ184" s="20">
        <v>0.74551624908357506</v>
      </c>
      <c r="HA184" s="20">
        <v>0.71601619262649752</v>
      </c>
      <c r="HB184" s="20">
        <v>0.72408074097859076</v>
      </c>
      <c r="HC184" s="20">
        <v>0.71627332930538701</v>
      </c>
      <c r="HD184" s="20">
        <v>0.70145878150053964</v>
      </c>
      <c r="HE184" s="20">
        <f t="shared" si="12"/>
        <v>0.67218950125833321</v>
      </c>
      <c r="HF184" s="260"/>
      <c r="HG184" s="260"/>
      <c r="HH184" s="260"/>
      <c r="HI184" s="260"/>
      <c r="HJ184" s="260"/>
      <c r="HK184" s="260"/>
    </row>
    <row r="185" spans="1:219" ht="14.4">
      <c r="A185" s="9"/>
      <c r="B185" s="18" t="s">
        <v>20</v>
      </c>
      <c r="C185" s="20">
        <v>0.41306561422563226</v>
      </c>
      <c r="D185" s="20">
        <v>0.4359118894853351</v>
      </c>
      <c r="E185" s="19">
        <v>-2.2846275259702842</v>
      </c>
      <c r="F185" s="20">
        <v>-5.2410305409830847E-2</v>
      </c>
      <c r="G185"/>
      <c r="H185" s="20">
        <v>0.44978448920237019</v>
      </c>
      <c r="I185" s="19">
        <v>-1.3872599717035083</v>
      </c>
      <c r="J185" s="20">
        <v>-3.0842770371286476E-2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20">
        <v>0.475874674597557</v>
      </c>
      <c r="GJ185" s="20">
        <v>0.4316165850770094</v>
      </c>
      <c r="GK185" s="20">
        <v>0.47035114544341139</v>
      </c>
      <c r="GL185" s="20">
        <v>0.37984106135816748</v>
      </c>
      <c r="GM185" s="20">
        <v>0.40920201305966725</v>
      </c>
      <c r="GN185" s="20">
        <v>0.38583106541376921</v>
      </c>
      <c r="GO185" s="37"/>
      <c r="GP185" s="20">
        <v>0.54818186092082022</v>
      </c>
      <c r="GQ185" s="20">
        <v>0.54905643429231998</v>
      </c>
      <c r="GR185" s="20">
        <v>0.56593440593157396</v>
      </c>
      <c r="GS185" s="20">
        <v>0.5732368766602508</v>
      </c>
      <c r="GT185" s="20">
        <v>0.6130898505460407</v>
      </c>
      <c r="GU185" s="20">
        <v>0.60235765659922469</v>
      </c>
      <c r="GV185" s="20">
        <v>0.63166568392379852</v>
      </c>
      <c r="GW185" s="20">
        <v>0.60597750338544731</v>
      </c>
      <c r="GX185" s="20">
        <v>0.60560237575201592</v>
      </c>
      <c r="GY185" s="20">
        <v>0.59401713251683286</v>
      </c>
      <c r="GZ185" s="20">
        <v>0.60186093451798151</v>
      </c>
      <c r="HA185" s="20">
        <v>0.46558836681466115</v>
      </c>
      <c r="HB185" s="20">
        <v>0.46672386841262026</v>
      </c>
      <c r="HC185" s="20">
        <v>0.44884055791678867</v>
      </c>
      <c r="HD185" s="20">
        <v>0.42701802524334548</v>
      </c>
      <c r="HE185" s="20">
        <f t="shared" si="12"/>
        <v>0.41306561422563226</v>
      </c>
      <c r="HF185" s="260"/>
      <c r="HG185" s="260"/>
      <c r="HH185" s="260"/>
      <c r="HI185" s="260"/>
      <c r="HJ185" s="260"/>
      <c r="HK185" s="260"/>
    </row>
    <row r="186" spans="1:219" ht="14.4">
      <c r="A186" s="9"/>
      <c r="B186" s="21"/>
      <c r="C186"/>
      <c r="D186"/>
      <c r="E186" s="28" t="s">
        <v>403</v>
      </c>
      <c r="F186"/>
      <c r="G186"/>
      <c r="H186"/>
      <c r="I186" s="28" t="s">
        <v>403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 s="37"/>
      <c r="GP186" s="268"/>
      <c r="GQ186" s="268"/>
      <c r="GR186" s="268"/>
      <c r="GS186" s="268"/>
      <c r="GT186" s="268"/>
      <c r="GU186" s="268"/>
      <c r="GV186" s="268"/>
      <c r="GW186" s="268"/>
      <c r="GX186" s="268"/>
      <c r="GY186" s="268"/>
      <c r="GZ186" s="268"/>
      <c r="HA186" s="267"/>
      <c r="HB186" s="267"/>
      <c r="HC186" s="267"/>
      <c r="HD186" s="267"/>
      <c r="HE186" s="267"/>
      <c r="HF186" s="260"/>
      <c r="HG186" s="260"/>
      <c r="HH186" s="260"/>
      <c r="HI186" s="260"/>
      <c r="HJ186" s="260"/>
      <c r="HK186" s="260"/>
    </row>
    <row r="187" spans="1:219" ht="13.8">
      <c r="A187" s="9"/>
      <c r="B187" s="34" t="s">
        <v>55</v>
      </c>
      <c r="C187" s="26">
        <v>0.60175842587287764</v>
      </c>
      <c r="D187" s="26">
        <v>0.62709466119130486</v>
      </c>
      <c r="E187" s="25">
        <v>-2.5336235318427214</v>
      </c>
      <c r="F187" s="26">
        <v>-4.0402569000181625E-2</v>
      </c>
      <c r="H187" s="26">
        <v>0.64376963535176157</v>
      </c>
      <c r="I187" s="25">
        <v>-1.6674974160456713</v>
      </c>
      <c r="J187" s="26">
        <v>-2.5902082429447536E-2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26">
        <v>0.6101831207643641</v>
      </c>
      <c r="GJ187" s="26">
        <v>0.60800958176507047</v>
      </c>
      <c r="GK187" s="26">
        <v>0.60741998803702169</v>
      </c>
      <c r="GL187" s="26">
        <v>0.6024190266362508</v>
      </c>
      <c r="GM187" s="26">
        <v>0.60144120825679082</v>
      </c>
      <c r="GN187" s="26">
        <v>0.60175842587287764</v>
      </c>
      <c r="GO187" s="37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6"/>
      <c r="HE187" s="26"/>
      <c r="HF187" s="260"/>
      <c r="HG187" s="260"/>
      <c r="HH187" s="260"/>
      <c r="HI187" s="260"/>
      <c r="HJ187" s="260"/>
      <c r="HK187" s="260"/>
    </row>
    <row r="188" spans="1:219" ht="13.8">
      <c r="A188" s="9"/>
      <c r="B188" s="18" t="s">
        <v>18</v>
      </c>
      <c r="C188" s="20">
        <v>0.71040691379226528</v>
      </c>
      <c r="D188" s="20">
        <v>0.74018364691665772</v>
      </c>
      <c r="E188" s="19">
        <v>-2.977673312439244</v>
      </c>
      <c r="F188" s="20">
        <v>-4.0228844893333893E-2</v>
      </c>
      <c r="H188" s="20">
        <v>0.7520163941030944</v>
      </c>
      <c r="I188" s="19">
        <v>-1.1832747186436676</v>
      </c>
      <c r="J188" s="20">
        <v>-1.5734693125339656E-2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20">
        <v>0.71243310375764279</v>
      </c>
      <c r="GJ188" s="20">
        <v>0.70920625675294524</v>
      </c>
      <c r="GK188" s="20">
        <v>0.7087363035906068</v>
      </c>
      <c r="GL188" s="20">
        <v>0.70688439715020646</v>
      </c>
      <c r="GM188" s="20">
        <v>0.7076170774417162</v>
      </c>
      <c r="GN188" s="20">
        <v>0.71040691379226528</v>
      </c>
      <c r="GO188" s="37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60"/>
      <c r="HG188" s="260"/>
      <c r="HH188" s="260"/>
      <c r="HI188" s="260"/>
      <c r="HJ188" s="260"/>
      <c r="HK188" s="260"/>
    </row>
    <row r="189" spans="1:219" ht="13.8">
      <c r="A189" s="9"/>
      <c r="B189" s="18" t="s">
        <v>19</v>
      </c>
      <c r="C189" s="20">
        <v>0.6911776238109979</v>
      </c>
      <c r="D189" s="20">
        <v>0.70918556542315847</v>
      </c>
      <c r="E189" s="19">
        <v>-1.8007941612160572</v>
      </c>
      <c r="F189" s="20">
        <v>-2.5392425466831875E-2</v>
      </c>
      <c r="H189" s="20">
        <v>0.72921231607851378</v>
      </c>
      <c r="I189" s="19">
        <v>-2.0026750655355308</v>
      </c>
      <c r="J189" s="20">
        <v>-2.7463538689326033E-2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20">
        <v>0.70145878150053964</v>
      </c>
      <c r="GJ189" s="20">
        <v>0.70012458557241919</v>
      </c>
      <c r="GK189" s="20">
        <v>0.70034171784302401</v>
      </c>
      <c r="GL189" s="20">
        <v>0.69266478557638933</v>
      </c>
      <c r="GM189" s="20">
        <v>0.69123632690285619</v>
      </c>
      <c r="GN189" s="20">
        <v>0.6911776238109979</v>
      </c>
      <c r="GO189" s="37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60"/>
      <c r="HG189" s="260"/>
      <c r="HH189" s="260"/>
      <c r="HI189" s="260"/>
      <c r="HJ189" s="260"/>
      <c r="HK189" s="260"/>
    </row>
    <row r="190" spans="1:219" ht="13.8">
      <c r="A190" s="9"/>
      <c r="B190" s="18" t="s">
        <v>20</v>
      </c>
      <c r="C190" s="20">
        <v>0.41835444502600416</v>
      </c>
      <c r="D190" s="20">
        <v>0.44330213579182198</v>
      </c>
      <c r="E190" s="19">
        <v>-2.494769076581782</v>
      </c>
      <c r="F190" s="20">
        <v>-5.627694692076432E-2</v>
      </c>
      <c r="H190" s="20">
        <v>0.46412884183997843</v>
      </c>
      <c r="I190" s="19">
        <v>-2.0826706048156449</v>
      </c>
      <c r="J190" s="20">
        <v>-4.4872682261226607E-2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20">
        <v>0.42701802524334548</v>
      </c>
      <c r="GJ190" s="20">
        <v>0.42577193932265717</v>
      </c>
      <c r="GK190" s="20">
        <v>0.42493975023884412</v>
      </c>
      <c r="GL190" s="20">
        <v>0.42072535089431051</v>
      </c>
      <c r="GM190" s="20">
        <v>0.41930811132186224</v>
      </c>
      <c r="GN190" s="20">
        <v>0.41835444502600416</v>
      </c>
      <c r="GO190" s="37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60"/>
      <c r="HG190" s="260"/>
      <c r="HH190" s="260"/>
      <c r="HI190" s="260"/>
      <c r="HJ190" s="260"/>
      <c r="HK190" s="260"/>
    </row>
    <row r="191" spans="1:219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 s="37"/>
      <c r="GP191" s="268"/>
      <c r="GQ191" s="268"/>
      <c r="GR191" s="268"/>
      <c r="GS191" s="268"/>
      <c r="GT191" s="268"/>
      <c r="GU191" s="268"/>
      <c r="GV191" s="268"/>
      <c r="GW191" s="268"/>
      <c r="GX191" s="268"/>
      <c r="GY191" s="268"/>
      <c r="GZ191" s="268"/>
      <c r="HA191" s="267"/>
      <c r="HB191" s="267"/>
      <c r="HC191" s="267"/>
      <c r="HD191" s="267"/>
      <c r="HE191" s="267"/>
      <c r="HF191" s="260"/>
      <c r="HG191" s="260"/>
      <c r="HH191" s="260"/>
      <c r="HI191" s="260"/>
      <c r="HJ191" s="260"/>
      <c r="HK191" s="260"/>
    </row>
    <row r="192" spans="1:219" ht="13.8">
      <c r="A192" s="9"/>
      <c r="B192" s="34" t="s">
        <v>56</v>
      </c>
      <c r="C192" s="39">
        <v>2876171.6</v>
      </c>
      <c r="D192" s="39">
        <v>2847758.4</v>
      </c>
      <c r="E192" s="39">
        <v>28413.200000000186</v>
      </c>
      <c r="F192" s="26">
        <v>9.9773913405014226E-3</v>
      </c>
      <c r="G192" s="27"/>
      <c r="H192" s="39">
        <v>2790933.8</v>
      </c>
      <c r="I192" s="39">
        <v>56824.600000000093</v>
      </c>
      <c r="J192" s="26">
        <v>2.0360425603788989E-2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2828434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9">
        <v>2861328</v>
      </c>
      <c r="GJ192" s="39">
        <v>2863042</v>
      </c>
      <c r="GK192" s="39">
        <v>2866015</v>
      </c>
      <c r="GL192" s="39">
        <v>2876251</v>
      </c>
      <c r="GM192" s="39">
        <v>2885238</v>
      </c>
      <c r="GN192" s="39">
        <v>2890312</v>
      </c>
      <c r="GO192" s="37"/>
      <c r="GP192" s="39">
        <v>1341427.3333333333</v>
      </c>
      <c r="GQ192" s="39">
        <v>1667769.25</v>
      </c>
      <c r="GR192" s="39">
        <v>1905218.25</v>
      </c>
      <c r="GS192" s="39">
        <v>1870117.75</v>
      </c>
      <c r="GT192" s="39">
        <v>1854185.6666666667</v>
      </c>
      <c r="GU192" s="39">
        <v>1962583</v>
      </c>
      <c r="GV192" s="39">
        <v>2038592.9166666667</v>
      </c>
      <c r="GW192" s="39">
        <v>2114564.25</v>
      </c>
      <c r="GX192" s="39">
        <v>2192662.9166666665</v>
      </c>
      <c r="GY192" s="39">
        <v>2351746.5833333335</v>
      </c>
      <c r="GZ192" s="39">
        <v>2525721.6666666665</v>
      </c>
      <c r="HA192" s="39">
        <v>2619640.8333333335</v>
      </c>
      <c r="HB192" s="39">
        <v>2713667.8333333335</v>
      </c>
      <c r="HC192" s="39">
        <v>2809532.4166666665</v>
      </c>
      <c r="HD192" s="39">
        <v>2856731.8333333335</v>
      </c>
      <c r="HE192" s="39">
        <f t="shared" ref="HE192:HE210" si="13">+C192</f>
        <v>2876171.6</v>
      </c>
      <c r="HF192" s="260"/>
      <c r="HG192" s="260"/>
      <c r="HH192" s="260"/>
      <c r="HI192" s="260"/>
      <c r="HJ192" s="260"/>
      <c r="HK192" s="260"/>
    </row>
    <row r="193" spans="1:219" ht="13.8">
      <c r="A193" s="9"/>
      <c r="B193" s="18" t="s">
        <v>18</v>
      </c>
      <c r="C193" s="40">
        <v>1210012.3999999999</v>
      </c>
      <c r="D193" s="40">
        <v>1200804.2</v>
      </c>
      <c r="E193" s="40">
        <v>9208.1999999999534</v>
      </c>
      <c r="F193" s="20">
        <v>7.6683609201233256E-3</v>
      </c>
      <c r="G193" s="22"/>
      <c r="H193" s="40">
        <v>1177032.2</v>
      </c>
      <c r="I193" s="40">
        <v>23772</v>
      </c>
      <c r="J193" s="20">
        <v>2.0196558768740568E-2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40">
        <v>1207664</v>
      </c>
      <c r="GJ193" s="40">
        <v>1207822</v>
      </c>
      <c r="GK193" s="40">
        <v>1208638</v>
      </c>
      <c r="GL193" s="40">
        <v>1209647</v>
      </c>
      <c r="GM193" s="40">
        <v>1211000</v>
      </c>
      <c r="GN193" s="40">
        <v>1212955</v>
      </c>
      <c r="GO193" s="37"/>
      <c r="GP193" s="40">
        <v>613665.91666666663</v>
      </c>
      <c r="GQ193" s="40">
        <v>675558.66666666663</v>
      </c>
      <c r="GR193" s="40">
        <v>741564.33333333337</v>
      </c>
      <c r="GS193" s="40">
        <v>631327.91666666663</v>
      </c>
      <c r="GT193" s="40">
        <v>703614.91666666663</v>
      </c>
      <c r="GU193" s="40">
        <v>759978.41666666663</v>
      </c>
      <c r="GV193" s="40">
        <v>805106.83333333337</v>
      </c>
      <c r="GW193" s="40">
        <v>855605.83333333337</v>
      </c>
      <c r="GX193" s="40">
        <v>909604.5</v>
      </c>
      <c r="GY193" s="40">
        <v>965756.41666666663</v>
      </c>
      <c r="GZ193" s="40">
        <v>1020912.0833333334</v>
      </c>
      <c r="HA193" s="40">
        <v>1073399.0833333333</v>
      </c>
      <c r="HB193" s="40">
        <v>1136081.1666666667</v>
      </c>
      <c r="HC193" s="40">
        <v>1185317.8333333333</v>
      </c>
      <c r="HD193" s="40">
        <v>1202602</v>
      </c>
      <c r="HE193" s="40">
        <f t="shared" si="13"/>
        <v>1210012.3999999999</v>
      </c>
      <c r="HF193" s="260"/>
      <c r="HG193" s="260"/>
      <c r="HH193" s="260"/>
      <c r="HI193" s="260"/>
      <c r="HJ193" s="260"/>
      <c r="HK193" s="260"/>
    </row>
    <row r="194" spans="1:219" ht="13.8">
      <c r="A194" s="9"/>
      <c r="B194" s="18" t="s">
        <v>19</v>
      </c>
      <c r="C194" s="40">
        <v>923978.6</v>
      </c>
      <c r="D194" s="40">
        <v>927143</v>
      </c>
      <c r="E194" s="40">
        <v>-3164.4000000000233</v>
      </c>
      <c r="F194" s="20">
        <v>-3.4130657298820392E-3</v>
      </c>
      <c r="G194" s="22"/>
      <c r="H194" s="40">
        <v>900436.2</v>
      </c>
      <c r="I194" s="40">
        <v>26706.800000000047</v>
      </c>
      <c r="J194" s="20">
        <v>2.9659847083002712E-2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915588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40">
        <v>912357</v>
      </c>
      <c r="GJ194" s="40">
        <v>914398</v>
      </c>
      <c r="GK194" s="40">
        <v>920279</v>
      </c>
      <c r="GL194" s="40">
        <v>923374</v>
      </c>
      <c r="GM194" s="40">
        <v>928707</v>
      </c>
      <c r="GN194" s="40">
        <v>933135</v>
      </c>
      <c r="GO194" s="37"/>
      <c r="GP194" s="40">
        <v>382901.75</v>
      </c>
      <c r="GQ194" s="40">
        <v>470595.75</v>
      </c>
      <c r="GR194" s="40">
        <v>529243.16666666663</v>
      </c>
      <c r="GS194" s="40">
        <v>526573.41666666663</v>
      </c>
      <c r="GT194" s="40">
        <v>552889.16666666663</v>
      </c>
      <c r="GU194" s="40">
        <v>585416.41666666663</v>
      </c>
      <c r="GV194" s="40">
        <v>607943.5</v>
      </c>
      <c r="GW194" s="40">
        <v>615937.41666666663</v>
      </c>
      <c r="GX194" s="40">
        <v>636682.25</v>
      </c>
      <c r="GY194" s="40">
        <v>728925.66666666663</v>
      </c>
      <c r="GZ194" s="40">
        <v>834381.58333333337</v>
      </c>
      <c r="HA194" s="40">
        <v>864866.83333333337</v>
      </c>
      <c r="HB194" s="40">
        <v>885029.41666666663</v>
      </c>
      <c r="HC194" s="40">
        <v>907860.83333333337</v>
      </c>
      <c r="HD194" s="40">
        <v>924966.83333333337</v>
      </c>
      <c r="HE194" s="40">
        <f t="shared" si="13"/>
        <v>923978.6</v>
      </c>
      <c r="HF194" s="260"/>
      <c r="HG194" s="260"/>
      <c r="HH194" s="260"/>
      <c r="HI194" s="260"/>
      <c r="HJ194" s="260"/>
      <c r="HK194" s="260"/>
    </row>
    <row r="195" spans="1:219" ht="13.8">
      <c r="A195" s="9"/>
      <c r="B195" s="18" t="s">
        <v>20</v>
      </c>
      <c r="C195" s="40">
        <v>742180.6</v>
      </c>
      <c r="D195" s="40">
        <v>719811.2</v>
      </c>
      <c r="E195" s="40">
        <v>22369.400000000023</v>
      </c>
      <c r="F195" s="20">
        <v>3.1076760128211433E-2</v>
      </c>
      <c r="G195" s="22"/>
      <c r="H195" s="40">
        <v>713465.4</v>
      </c>
      <c r="I195" s="40">
        <v>6345.7999999999302</v>
      </c>
      <c r="J195" s="20">
        <v>8.8943346096389958E-3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40">
        <v>741307</v>
      </c>
      <c r="GJ195" s="40">
        <v>740822</v>
      </c>
      <c r="GK195" s="40">
        <v>737098</v>
      </c>
      <c r="GL195" s="40">
        <v>743230</v>
      </c>
      <c r="GM195" s="40">
        <v>745531</v>
      </c>
      <c r="GN195" s="40">
        <v>744222</v>
      </c>
      <c r="GO195" s="37"/>
      <c r="GP195" s="40">
        <v>344859.66666666669</v>
      </c>
      <c r="GQ195" s="40">
        <v>521614.83333333331</v>
      </c>
      <c r="GR195" s="40">
        <v>634410.75</v>
      </c>
      <c r="GS195" s="40">
        <v>712216.41666666663</v>
      </c>
      <c r="GT195" s="40">
        <v>597681.58333333337</v>
      </c>
      <c r="GU195" s="40">
        <v>617188.16666666663</v>
      </c>
      <c r="GV195" s="40">
        <v>625542.58333333337</v>
      </c>
      <c r="GW195" s="40">
        <v>643021</v>
      </c>
      <c r="GX195" s="40">
        <v>646376.16666666663</v>
      </c>
      <c r="GY195" s="40">
        <v>657064.5</v>
      </c>
      <c r="GZ195" s="40">
        <v>670428</v>
      </c>
      <c r="HA195" s="40">
        <v>681374.91666666663</v>
      </c>
      <c r="HB195" s="40">
        <v>692557.25</v>
      </c>
      <c r="HC195" s="40">
        <v>716353.75</v>
      </c>
      <c r="HD195" s="40">
        <v>729163</v>
      </c>
      <c r="HE195" s="40">
        <f t="shared" si="13"/>
        <v>742180.6</v>
      </c>
      <c r="HF195" s="260"/>
      <c r="HG195" s="260"/>
      <c r="HH195" s="260"/>
      <c r="HI195" s="260"/>
      <c r="HJ195" s="260"/>
      <c r="HK195" s="260"/>
    </row>
    <row r="196" spans="1:219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 s="37"/>
      <c r="GP196" s="268"/>
      <c r="GQ196" s="268"/>
      <c r="GR196" s="268"/>
      <c r="GS196" s="268"/>
      <c r="GT196" s="268"/>
      <c r="GU196" s="268"/>
      <c r="GV196" s="268"/>
      <c r="GW196" s="268"/>
      <c r="GX196" s="268"/>
      <c r="GY196" s="268"/>
      <c r="GZ196" s="268"/>
      <c r="HA196" s="267"/>
      <c r="HB196" s="267"/>
      <c r="HC196" s="267"/>
      <c r="HD196" s="267"/>
      <c r="HE196" s="267"/>
      <c r="HF196" s="260"/>
      <c r="HG196" s="260"/>
      <c r="HH196" s="260"/>
      <c r="HI196" s="260"/>
      <c r="HJ196" s="260"/>
      <c r="HK196" s="260"/>
    </row>
    <row r="197" spans="1:219" ht="13.8">
      <c r="A197" s="9"/>
      <c r="B197" s="34" t="s">
        <v>57</v>
      </c>
      <c r="C197" s="39">
        <v>535350.4</v>
      </c>
      <c r="D197" s="39">
        <v>451200.6</v>
      </c>
      <c r="E197" s="39">
        <v>84149.800000000047</v>
      </c>
      <c r="F197" s="26">
        <v>0.18650196830412027</v>
      </c>
      <c r="G197" s="27"/>
      <c r="H197" s="39">
        <v>333877.59999999998</v>
      </c>
      <c r="I197" s="39">
        <v>117323</v>
      </c>
      <c r="J197" s="26">
        <v>0.35139524184910881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9">
        <v>533644</v>
      </c>
      <c r="GJ197" s="39">
        <v>543116</v>
      </c>
      <c r="GK197" s="39">
        <v>545474</v>
      </c>
      <c r="GL197" s="39">
        <v>529977</v>
      </c>
      <c r="GM197" s="39">
        <v>531021</v>
      </c>
      <c r="GN197" s="39">
        <v>527164</v>
      </c>
      <c r="GO197" s="37"/>
      <c r="GP197" s="39">
        <v>597.25</v>
      </c>
      <c r="GQ197" s="39">
        <v>106063.08333333333</v>
      </c>
      <c r="GR197" s="39">
        <v>190131.41666666666</v>
      </c>
      <c r="GS197" s="39">
        <v>480243.83333333331</v>
      </c>
      <c r="GT197" s="39">
        <v>520621.83333333331</v>
      </c>
      <c r="GU197" s="39">
        <v>471552.33333333331</v>
      </c>
      <c r="GV197" s="39">
        <v>431056.08333333331</v>
      </c>
      <c r="GW197" s="39">
        <v>409259.58333333331</v>
      </c>
      <c r="GX197" s="39">
        <v>398406.41666666669</v>
      </c>
      <c r="GY197" s="39">
        <v>390621.83333333331</v>
      </c>
      <c r="GZ197" s="39">
        <v>369280.83333333331</v>
      </c>
      <c r="HA197" s="39">
        <v>354583.75</v>
      </c>
      <c r="HB197" s="39">
        <v>323831.96296296298</v>
      </c>
      <c r="HC197" s="39">
        <v>363237.16666666669</v>
      </c>
      <c r="HD197" s="39">
        <v>488373.33333333331</v>
      </c>
      <c r="HE197" s="39">
        <f t="shared" si="13"/>
        <v>535350.4</v>
      </c>
      <c r="HF197" s="260"/>
      <c r="HG197" s="260"/>
      <c r="HH197" s="260"/>
      <c r="HI197" s="260"/>
      <c r="HJ197" s="260"/>
      <c r="HK197" s="260"/>
    </row>
    <row r="198" spans="1:219" ht="13.8">
      <c r="A198" s="9"/>
      <c r="B198" s="18" t="s">
        <v>18</v>
      </c>
      <c r="C198" s="40">
        <v>247459.8</v>
      </c>
      <c r="D198" s="40">
        <v>224026</v>
      </c>
      <c r="E198" s="40">
        <v>23433.799999999988</v>
      </c>
      <c r="F198" s="20">
        <v>0.1046030371474739</v>
      </c>
      <c r="G198" s="22"/>
      <c r="H198" s="40">
        <v>139782.6</v>
      </c>
      <c r="I198" s="40">
        <v>84243.4</v>
      </c>
      <c r="J198" s="20">
        <v>0.60267443873557935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40">
        <v>245783</v>
      </c>
      <c r="GJ198" s="40">
        <v>246417</v>
      </c>
      <c r="GK198" s="40">
        <v>248338</v>
      </c>
      <c r="GL198" s="40">
        <v>248766</v>
      </c>
      <c r="GM198" s="40">
        <v>248947</v>
      </c>
      <c r="GN198" s="40">
        <v>244831</v>
      </c>
      <c r="GO198" s="37"/>
      <c r="GP198" s="40">
        <v>150.75</v>
      </c>
      <c r="GQ198" s="40">
        <v>15639.416666666666</v>
      </c>
      <c r="GR198" s="40">
        <v>43926.5</v>
      </c>
      <c r="GS198" s="40">
        <v>155529.75</v>
      </c>
      <c r="GT198" s="40">
        <v>171429.58333333334</v>
      </c>
      <c r="GU198" s="40">
        <v>177340</v>
      </c>
      <c r="GV198" s="40">
        <v>168702.41666666666</v>
      </c>
      <c r="GW198" s="40">
        <v>165083.25</v>
      </c>
      <c r="GX198" s="40">
        <v>158227.91666666666</v>
      </c>
      <c r="GY198" s="40">
        <v>152204.16666666666</v>
      </c>
      <c r="GZ198" s="40">
        <v>145717.08333333334</v>
      </c>
      <c r="HA198" s="40">
        <v>141285.75</v>
      </c>
      <c r="HB198" s="40">
        <v>141033.55555555556</v>
      </c>
      <c r="HC198" s="40">
        <v>158239</v>
      </c>
      <c r="HD198" s="40">
        <v>234109.75</v>
      </c>
      <c r="HE198" s="40">
        <f t="shared" si="13"/>
        <v>247459.8</v>
      </c>
      <c r="HF198" s="260"/>
      <c r="HG198" s="260"/>
      <c r="HH198" s="260"/>
      <c r="HI198" s="260"/>
      <c r="HJ198" s="260"/>
      <c r="HK198" s="260"/>
    </row>
    <row r="199" spans="1:219" ht="13.8">
      <c r="A199" s="9"/>
      <c r="B199" s="18" t="s">
        <v>19</v>
      </c>
      <c r="C199" s="40">
        <v>162413.6</v>
      </c>
      <c r="D199" s="40">
        <v>120609.4</v>
      </c>
      <c r="E199" s="40">
        <v>41804.200000000012</v>
      </c>
      <c r="F199" s="20">
        <v>0.34660814165396736</v>
      </c>
      <c r="G199" s="22"/>
      <c r="H199" s="40">
        <v>89221.2</v>
      </c>
      <c r="I199" s="40">
        <v>31388.199999999997</v>
      </c>
      <c r="J199" s="20">
        <v>0.35180203808063554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40">
        <v>162861</v>
      </c>
      <c r="GJ199" s="40">
        <v>171350</v>
      </c>
      <c r="GK199" s="40">
        <v>171413</v>
      </c>
      <c r="GL199" s="40">
        <v>155759</v>
      </c>
      <c r="GM199" s="40">
        <v>156498</v>
      </c>
      <c r="GN199" s="40">
        <v>157048</v>
      </c>
      <c r="GO199" s="37"/>
      <c r="GP199" s="40">
        <v>125.16666666666667</v>
      </c>
      <c r="GQ199" s="40">
        <v>25173</v>
      </c>
      <c r="GR199" s="40">
        <v>51565.75</v>
      </c>
      <c r="GS199" s="40">
        <v>152993.16666666666</v>
      </c>
      <c r="GT199" s="40">
        <v>165199.16666666666</v>
      </c>
      <c r="GU199" s="40">
        <v>126484.25</v>
      </c>
      <c r="GV199" s="40">
        <v>115563.91666666667</v>
      </c>
      <c r="GW199" s="40">
        <v>109584.41666666667</v>
      </c>
      <c r="GX199" s="40">
        <v>113849.08333333333</v>
      </c>
      <c r="GY199" s="40">
        <v>119986.83333333333</v>
      </c>
      <c r="GZ199" s="40">
        <v>114200.5</v>
      </c>
      <c r="HA199" s="40">
        <v>110149.5</v>
      </c>
      <c r="HB199" s="40">
        <v>85339.935185185182</v>
      </c>
      <c r="HC199" s="40">
        <v>99808.083333333328</v>
      </c>
      <c r="HD199" s="40">
        <v>140201.33333333334</v>
      </c>
      <c r="HE199" s="40">
        <f t="shared" si="13"/>
        <v>162413.6</v>
      </c>
      <c r="HF199" s="260"/>
      <c r="HG199" s="260"/>
      <c r="HH199" s="260"/>
      <c r="HI199" s="260"/>
      <c r="HJ199" s="260"/>
      <c r="HK199" s="260"/>
    </row>
    <row r="200" spans="1:219" ht="13.8">
      <c r="A200" s="9"/>
      <c r="B200" s="18" t="s">
        <v>20</v>
      </c>
      <c r="C200" s="40">
        <v>125477</v>
      </c>
      <c r="D200" s="40">
        <v>106565.2</v>
      </c>
      <c r="E200" s="40">
        <v>18911.800000000003</v>
      </c>
      <c r="F200" s="20">
        <v>0.1774669404270813</v>
      </c>
      <c r="G200" s="22"/>
      <c r="H200" s="40">
        <v>104873.8</v>
      </c>
      <c r="I200" s="40">
        <v>1691.3999999999942</v>
      </c>
      <c r="J200" s="20">
        <v>1.6127955695321369E-2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40">
        <v>125000</v>
      </c>
      <c r="GJ200" s="40">
        <v>125349</v>
      </c>
      <c r="GK200" s="40">
        <v>125723</v>
      </c>
      <c r="GL200" s="40">
        <v>125452</v>
      </c>
      <c r="GM200" s="40">
        <v>125576</v>
      </c>
      <c r="GN200" s="40">
        <v>125285</v>
      </c>
      <c r="GO200" s="37"/>
      <c r="GP200" s="40">
        <v>321.33333333333331</v>
      </c>
      <c r="GQ200" s="40">
        <v>65250.666666666664</v>
      </c>
      <c r="GR200" s="40">
        <v>94639.166666666672</v>
      </c>
      <c r="GS200" s="40">
        <v>171720.91666666666</v>
      </c>
      <c r="GT200" s="40">
        <v>183993.08333333334</v>
      </c>
      <c r="GU200" s="40">
        <v>167728.08333333334</v>
      </c>
      <c r="GV200" s="40">
        <v>146789.75</v>
      </c>
      <c r="GW200" s="40">
        <v>134591.91666666666</v>
      </c>
      <c r="GX200" s="40">
        <v>126329.41666666667</v>
      </c>
      <c r="GY200" s="40">
        <v>118430.83333333333</v>
      </c>
      <c r="GZ200" s="40">
        <v>109363.25</v>
      </c>
      <c r="HA200" s="40">
        <v>103148.5</v>
      </c>
      <c r="HB200" s="40">
        <v>97458.472222222204</v>
      </c>
      <c r="HC200" s="40">
        <v>105190.08333333333</v>
      </c>
      <c r="HD200" s="40">
        <v>114062.25</v>
      </c>
      <c r="HE200" s="40">
        <f t="shared" si="13"/>
        <v>125477</v>
      </c>
      <c r="HF200" s="260"/>
      <c r="HG200" s="260"/>
      <c r="HH200" s="260"/>
      <c r="HI200" s="260"/>
      <c r="HJ200" s="260"/>
      <c r="HK200" s="260"/>
    </row>
    <row r="201" spans="1:219" ht="14.4">
      <c r="A201" s="9"/>
      <c r="B201" s="21"/>
      <c r="C201"/>
      <c r="D201"/>
      <c r="E201" s="28" t="s">
        <v>403</v>
      </c>
      <c r="G201"/>
      <c r="H201"/>
      <c r="I201" s="28" t="s">
        <v>403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 s="37"/>
      <c r="GP201" s="268"/>
      <c r="GQ201" s="268"/>
      <c r="GR201" s="268"/>
      <c r="GS201" s="268"/>
      <c r="GT201" s="268"/>
      <c r="GU201" s="268"/>
      <c r="GV201" s="268"/>
      <c r="GW201" s="268"/>
      <c r="GX201" s="268"/>
      <c r="GY201" s="268"/>
      <c r="GZ201" s="268"/>
      <c r="HA201" s="267"/>
      <c r="HB201" s="267"/>
      <c r="HC201" s="267"/>
      <c r="HD201" s="267"/>
      <c r="HE201" s="267"/>
      <c r="HF201" s="260"/>
      <c r="HG201" s="260"/>
      <c r="HH201" s="260"/>
      <c r="HI201" s="260"/>
      <c r="HJ201" s="260"/>
      <c r="HK201" s="260"/>
    </row>
    <row r="202" spans="1:219" ht="13.8">
      <c r="A202" s="9"/>
      <c r="B202" s="34" t="s">
        <v>58</v>
      </c>
      <c r="C202" s="26">
        <v>0.98983042569166035</v>
      </c>
      <c r="D202" s="26">
        <v>0.98466139785759332</v>
      </c>
      <c r="E202" s="25">
        <v>0.51690278340670304</v>
      </c>
      <c r="F202" s="26">
        <v>5.2495485710252251E-3</v>
      </c>
      <c r="G202" s="27"/>
      <c r="H202" s="26">
        <v>0.98482609170280411</v>
      </c>
      <c r="I202" s="25">
        <v>-1.6469384521078378E-2</v>
      </c>
      <c r="J202" s="26">
        <v>-1.6723139912552627E-4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26">
        <v>0.98609391598286589</v>
      </c>
      <c r="GJ202" s="26">
        <v>0.99209558849055079</v>
      </c>
      <c r="GK202" s="26">
        <v>0.99055394611148007</v>
      </c>
      <c r="GL202" s="26">
        <v>0.99199426553206782</v>
      </c>
      <c r="GM202" s="26">
        <v>0.98766952532849983</v>
      </c>
      <c r="GN202" s="26">
        <v>0.98683880299570259</v>
      </c>
      <c r="GO202" s="37"/>
      <c r="GP202" s="26">
        <v>0.78110097176062887</v>
      </c>
      <c r="GQ202" s="26">
        <v>0.80111131267720281</v>
      </c>
      <c r="GR202" s="26">
        <v>0.79387962703298964</v>
      </c>
      <c r="GS202" s="26">
        <v>0.81717805662301568</v>
      </c>
      <c r="GT202" s="26">
        <v>0.82881450458970141</v>
      </c>
      <c r="GU202" s="26">
        <v>0.83640589841054591</v>
      </c>
      <c r="GV202" s="26">
        <v>0.84353757530613749</v>
      </c>
      <c r="GW202" s="26">
        <v>0.87806744788554214</v>
      </c>
      <c r="GX202" s="26">
        <v>0.87595130287623002</v>
      </c>
      <c r="GY202" s="26">
        <v>0.89560339862360483</v>
      </c>
      <c r="GZ202" s="26">
        <v>0.89727861696520428</v>
      </c>
      <c r="HA202" s="26">
        <v>0.96850131171991893</v>
      </c>
      <c r="HB202" s="26">
        <v>0.98369161471842637</v>
      </c>
      <c r="HC202" s="26">
        <v>0.98334336429975233</v>
      </c>
      <c r="HD202" s="26">
        <v>0.98343371507977684</v>
      </c>
      <c r="HE202" s="26">
        <f t="shared" si="13"/>
        <v>0.98983042569166035</v>
      </c>
      <c r="HF202" s="260"/>
      <c r="HG202" s="260"/>
      <c r="HH202" s="260"/>
      <c r="HI202" s="260"/>
      <c r="HJ202" s="260"/>
      <c r="HK202" s="260"/>
    </row>
    <row r="203" spans="1:219" ht="13.8">
      <c r="A203" s="9"/>
      <c r="B203" s="18" t="s">
        <v>18</v>
      </c>
      <c r="C203" s="20">
        <v>0.98980000000000001</v>
      </c>
      <c r="D203" s="20">
        <v>0.98780000000000001</v>
      </c>
      <c r="E203" s="19">
        <v>0.20000000000000018</v>
      </c>
      <c r="F203" s="20">
        <v>2.0247013565499105E-3</v>
      </c>
      <c r="G203" s="22"/>
      <c r="H203" s="20">
        <v>0.98759999999999992</v>
      </c>
      <c r="I203" s="19">
        <v>2.00000000000089E-2</v>
      </c>
      <c r="J203" s="20">
        <v>2.0251113811268633E-4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410</v>
      </c>
      <c r="AZ203" s="20" t="s">
        <v>411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20">
        <v>0.98899999999999999</v>
      </c>
      <c r="GJ203" s="20">
        <v>0.99299999999999999</v>
      </c>
      <c r="GK203" s="20">
        <v>0.99</v>
      </c>
      <c r="GL203" s="20">
        <v>0.99</v>
      </c>
      <c r="GM203" s="20">
        <v>0.98899999999999999</v>
      </c>
      <c r="GN203" s="20">
        <v>0.98699999999999999</v>
      </c>
      <c r="GO203" s="37"/>
      <c r="GP203" s="20">
        <v>0.81098268143283869</v>
      </c>
      <c r="GQ203" s="20">
        <v>0.81298394359028203</v>
      </c>
      <c r="GR203" s="20">
        <v>0.81389824532891974</v>
      </c>
      <c r="GS203" s="20">
        <v>0.82379357405913978</v>
      </c>
      <c r="GT203" s="20">
        <v>0.8518</v>
      </c>
      <c r="GU203" s="20">
        <v>0.86391666666666656</v>
      </c>
      <c r="GV203" s="20">
        <v>0.85952328767123287</v>
      </c>
      <c r="GW203" s="20">
        <v>0.87200932378251916</v>
      </c>
      <c r="GX203" s="20">
        <v>0.8906205300917871</v>
      </c>
      <c r="GY203" s="20">
        <v>0.93658595890410934</v>
      </c>
      <c r="GZ203" s="20">
        <v>0.92462671232876703</v>
      </c>
      <c r="HA203" s="20">
        <v>0.9757200913242009</v>
      </c>
      <c r="HB203" s="20">
        <v>0.98533333333333351</v>
      </c>
      <c r="HC203" s="20">
        <v>0.98866666666666658</v>
      </c>
      <c r="HD203" s="20">
        <v>0.98716666666666686</v>
      </c>
      <c r="HE203" s="20">
        <f t="shared" si="13"/>
        <v>0.98980000000000001</v>
      </c>
      <c r="HF203" s="260"/>
      <c r="HG203" s="260"/>
      <c r="HH203" s="260"/>
      <c r="HI203" s="260"/>
      <c r="HJ203" s="260"/>
      <c r="HK203" s="260"/>
    </row>
    <row r="204" spans="1:219" ht="13.8">
      <c r="A204" s="9"/>
      <c r="B204" s="18" t="s">
        <v>19</v>
      </c>
      <c r="C204" s="20">
        <v>0.99150773703494843</v>
      </c>
      <c r="D204" s="20">
        <v>0.98730419357277999</v>
      </c>
      <c r="E204" s="19">
        <v>0.42035434621684464</v>
      </c>
      <c r="F204" s="20">
        <v>4.2575970906767744E-3</v>
      </c>
      <c r="G204" s="22"/>
      <c r="H204" s="20">
        <v>0.98693934002116634</v>
      </c>
      <c r="I204" s="19">
        <v>3.6485355161364197E-2</v>
      </c>
      <c r="J204" s="20">
        <v>3.6968184043187211E-4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20">
        <v>0.99131508128193091</v>
      </c>
      <c r="GJ204" s="20">
        <v>0.99260973488060711</v>
      </c>
      <c r="GK204" s="20">
        <v>0.99325971687767212</v>
      </c>
      <c r="GL204" s="20">
        <v>0.99233653246606768</v>
      </c>
      <c r="GM204" s="20">
        <v>0.98787575915380332</v>
      </c>
      <c r="GN204" s="20">
        <v>0.99145694179659205</v>
      </c>
      <c r="GO204" s="37"/>
      <c r="GP204" s="20">
        <v>0.76788118109553427</v>
      </c>
      <c r="GQ204" s="20">
        <v>0.76529500962607688</v>
      </c>
      <c r="GR204" s="20">
        <v>0.76343350761065698</v>
      </c>
      <c r="GS204" s="20">
        <v>0.80392160815309754</v>
      </c>
      <c r="GT204" s="20">
        <v>0.82027955456666657</v>
      </c>
      <c r="GU204" s="20">
        <v>0.82564492811288803</v>
      </c>
      <c r="GV204" s="20">
        <v>0.84050219862102493</v>
      </c>
      <c r="GW204" s="20">
        <v>0.89166892198562797</v>
      </c>
      <c r="GX204" s="20">
        <v>0.88783454269161666</v>
      </c>
      <c r="GY204" s="20">
        <v>0.89730958904109615</v>
      </c>
      <c r="GZ204" s="20">
        <v>0.91316978299677432</v>
      </c>
      <c r="HA204" s="20">
        <v>0.96859880051114999</v>
      </c>
      <c r="HB204" s="20">
        <v>0.98628233682502098</v>
      </c>
      <c r="HC204" s="20">
        <v>0.98664070992439556</v>
      </c>
      <c r="HD204" s="20">
        <v>0.98644558968377538</v>
      </c>
      <c r="HE204" s="20">
        <f t="shared" si="13"/>
        <v>0.99150773703494843</v>
      </c>
      <c r="HF204" s="260"/>
      <c r="HG204" s="260"/>
      <c r="HH204" s="260"/>
      <c r="HI204" s="260"/>
      <c r="HJ204" s="260"/>
      <c r="HK204" s="260"/>
    </row>
    <row r="205" spans="1:219" ht="13.8">
      <c r="A205" s="9"/>
      <c r="B205" s="18" t="s">
        <v>20</v>
      </c>
      <c r="C205" s="20">
        <v>0.98818354004003217</v>
      </c>
      <c r="D205" s="20">
        <v>0.97887999999999997</v>
      </c>
      <c r="E205" s="19">
        <v>0.93035400400321988</v>
      </c>
      <c r="F205" s="20">
        <v>9.5042702272313245E-3</v>
      </c>
      <c r="G205" s="22"/>
      <c r="H205" s="20">
        <v>0.97993893508724583</v>
      </c>
      <c r="I205" s="19">
        <v>-0.10589350872458603</v>
      </c>
      <c r="J205" s="20">
        <v>-1.0806133416380495E-3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20">
        <v>0.97796666666666665</v>
      </c>
      <c r="GJ205" s="20">
        <v>0.99067703059104506</v>
      </c>
      <c r="GK205" s="20">
        <v>0.98840212145676798</v>
      </c>
      <c r="GL205" s="20">
        <v>0.99364626413013557</v>
      </c>
      <c r="GM205" s="20">
        <v>0.98613281683169607</v>
      </c>
      <c r="GN205" s="20">
        <v>0.98205946719051573</v>
      </c>
      <c r="GO205" s="37"/>
      <c r="GP205" s="20">
        <v>0.76443905275351398</v>
      </c>
      <c r="GQ205" s="20">
        <v>0.82505498481524941</v>
      </c>
      <c r="GR205" s="20">
        <v>0.80430712815939243</v>
      </c>
      <c r="GS205" s="20">
        <v>0.82125000000000015</v>
      </c>
      <c r="GT205" s="20">
        <v>0.81436395920243765</v>
      </c>
      <c r="GU205" s="20">
        <v>0.81965610045208293</v>
      </c>
      <c r="GV205" s="20">
        <v>0.83058723962615488</v>
      </c>
      <c r="GW205" s="20">
        <v>0.87052409788847962</v>
      </c>
      <c r="GX205" s="20">
        <v>0.84939883584528675</v>
      </c>
      <c r="GY205" s="20">
        <v>0.852914647925609</v>
      </c>
      <c r="GZ205" s="20">
        <v>0.85403935557007105</v>
      </c>
      <c r="HA205" s="20">
        <v>0.96118504332440569</v>
      </c>
      <c r="HB205" s="20">
        <v>0.97945917399692484</v>
      </c>
      <c r="HC205" s="20">
        <v>0.97472271630819518</v>
      </c>
      <c r="HD205" s="20">
        <v>0.97668888888888894</v>
      </c>
      <c r="HE205" s="20">
        <f t="shared" si="13"/>
        <v>0.98818354004003217</v>
      </c>
      <c r="HF205" s="260"/>
      <c r="HG205" s="260"/>
      <c r="HH205" s="260"/>
      <c r="HI205" s="260"/>
      <c r="HJ205" s="260"/>
      <c r="HK205" s="260"/>
    </row>
    <row r="206" spans="1:219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 s="37"/>
      <c r="GP206" s="268"/>
      <c r="GQ206" s="268"/>
      <c r="GR206" s="268"/>
      <c r="GS206" s="268"/>
      <c r="GT206" s="268"/>
      <c r="GU206" s="268"/>
      <c r="GV206" s="268"/>
      <c r="GW206" s="268"/>
      <c r="GX206" s="268"/>
      <c r="GY206" s="268"/>
      <c r="GZ206" s="268"/>
      <c r="HA206" s="267"/>
      <c r="HB206" s="267"/>
      <c r="HC206" s="267"/>
      <c r="HD206" s="267"/>
      <c r="HE206" s="267"/>
      <c r="HF206" s="260"/>
      <c r="HG206" s="260"/>
      <c r="HH206" s="260"/>
      <c r="HI206" s="260"/>
      <c r="HJ206" s="260"/>
      <c r="HK206" s="260"/>
    </row>
    <row r="207" spans="1:219" ht="13.8">
      <c r="A207" s="9"/>
      <c r="B207" s="34" t="s">
        <v>59</v>
      </c>
      <c r="C207" s="39">
        <v>8315.4</v>
      </c>
      <c r="D207" s="39">
        <v>8119.2</v>
      </c>
      <c r="E207" s="39">
        <v>196.19999999999982</v>
      </c>
      <c r="F207" s="26">
        <v>2.4164942358853067E-2</v>
      </c>
      <c r="G207" s="27"/>
      <c r="H207" s="39">
        <v>7597.2</v>
      </c>
      <c r="I207" s="39">
        <v>522</v>
      </c>
      <c r="J207" s="26">
        <v>6.8709524561680627E-2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9">
        <v>8296</v>
      </c>
      <c r="GJ207" s="39">
        <v>8280</v>
      </c>
      <c r="GK207" s="39">
        <v>8285</v>
      </c>
      <c r="GL207" s="39">
        <v>8312</v>
      </c>
      <c r="GM207" s="39">
        <v>8350</v>
      </c>
      <c r="GN207" s="39">
        <v>8350</v>
      </c>
      <c r="GO207" s="37"/>
      <c r="GP207" s="39">
        <v>5478.666666666667</v>
      </c>
      <c r="GQ207" s="39">
        <v>5632.583333333333</v>
      </c>
      <c r="GR207" s="39">
        <v>5620.083333333333</v>
      </c>
      <c r="GS207" s="39">
        <v>6301</v>
      </c>
      <c r="GT207" s="39">
        <v>6785.666666666667</v>
      </c>
      <c r="GU207" s="39">
        <v>7232.833333333333</v>
      </c>
      <c r="GV207" s="39">
        <v>7739.333333333333</v>
      </c>
      <c r="GW207" s="39">
        <v>7843.916666666667</v>
      </c>
      <c r="GX207" s="39">
        <v>8079.083333333333</v>
      </c>
      <c r="GY207" s="39">
        <v>8300.5833333333339</v>
      </c>
      <c r="GZ207" s="39">
        <v>8650.5</v>
      </c>
      <c r="HA207" s="39">
        <v>8707.5833333333339</v>
      </c>
      <c r="HB207" s="39">
        <v>8097.333333333333</v>
      </c>
      <c r="HC207" s="39">
        <v>7790.666666666667</v>
      </c>
      <c r="HD207" s="39">
        <v>8214.5</v>
      </c>
      <c r="HE207" s="39">
        <f t="shared" si="13"/>
        <v>8315.4</v>
      </c>
      <c r="HF207" s="260"/>
      <c r="HG207" s="260"/>
      <c r="HH207" s="260"/>
      <c r="HI207" s="260"/>
      <c r="HJ207" s="260"/>
      <c r="HK207" s="260"/>
    </row>
    <row r="208" spans="1:219" ht="13.8">
      <c r="A208" s="9"/>
      <c r="B208" s="18" t="s">
        <v>18</v>
      </c>
      <c r="C208" s="40">
        <v>2973.8</v>
      </c>
      <c r="D208" s="40">
        <v>2806.4</v>
      </c>
      <c r="E208" s="40">
        <v>167.40000000000009</v>
      </c>
      <c r="F208" s="20">
        <v>5.9649372862029676E-2</v>
      </c>
      <c r="G208" s="22"/>
      <c r="H208" s="40">
        <v>2631</v>
      </c>
      <c r="I208" s="40">
        <v>175.40000000000009</v>
      </c>
      <c r="J208" s="20">
        <v>6.6666666666666707E-2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40">
        <v>2944</v>
      </c>
      <c r="GJ208" s="40">
        <v>2956</v>
      </c>
      <c r="GK208" s="40">
        <v>2963</v>
      </c>
      <c r="GL208" s="40">
        <v>2989</v>
      </c>
      <c r="GM208" s="40">
        <v>2991</v>
      </c>
      <c r="GN208" s="40">
        <v>2970</v>
      </c>
      <c r="GO208" s="37"/>
      <c r="GP208" s="40">
        <v>2301.5</v>
      </c>
      <c r="GQ208" s="40">
        <v>2164.3333333333335</v>
      </c>
      <c r="GR208" s="40">
        <v>2278.5833333333335</v>
      </c>
      <c r="GS208" s="40">
        <v>2604.4166666666665</v>
      </c>
      <c r="GT208" s="40">
        <v>2761.0833333333335</v>
      </c>
      <c r="GU208" s="40">
        <v>2865.1666666666665</v>
      </c>
      <c r="GV208" s="40">
        <v>2977.9166666666665</v>
      </c>
      <c r="GW208" s="40">
        <v>2970.3333333333335</v>
      </c>
      <c r="GX208" s="40">
        <v>2933.0833333333335</v>
      </c>
      <c r="GY208" s="40">
        <v>2903.0833333333335</v>
      </c>
      <c r="GZ208" s="40">
        <v>2910.1666666666665</v>
      </c>
      <c r="HA208" s="40">
        <v>2915.75</v>
      </c>
      <c r="HB208" s="40">
        <v>2899.0833333333335</v>
      </c>
      <c r="HC208" s="40">
        <v>2689.5</v>
      </c>
      <c r="HD208" s="40">
        <v>2884.3333333333335</v>
      </c>
      <c r="HE208" s="40">
        <f t="shared" si="13"/>
        <v>2973.8</v>
      </c>
      <c r="HF208" s="260"/>
      <c r="HG208" s="260"/>
      <c r="HH208" s="260"/>
      <c r="HI208" s="260"/>
      <c r="HJ208" s="260"/>
      <c r="HK208" s="260"/>
    </row>
    <row r="209" spans="1:219" ht="13.8">
      <c r="A209" s="9"/>
      <c r="B209" s="18" t="s">
        <v>19</v>
      </c>
      <c r="C209" s="40">
        <v>3145.8</v>
      </c>
      <c r="D209" s="40">
        <v>3057.8</v>
      </c>
      <c r="E209" s="40">
        <v>88</v>
      </c>
      <c r="F209" s="20">
        <v>2.8778860618745503E-2</v>
      </c>
      <c r="G209" s="22"/>
      <c r="H209" s="40">
        <v>2965</v>
      </c>
      <c r="I209" s="40">
        <v>92.800000000000182</v>
      </c>
      <c r="J209" s="20">
        <v>3.129848229342333E-2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40">
        <v>3154</v>
      </c>
      <c r="GJ209" s="40">
        <v>3133</v>
      </c>
      <c r="GK209" s="40">
        <v>3132</v>
      </c>
      <c r="GL209" s="40">
        <v>3129</v>
      </c>
      <c r="GM209" s="40">
        <v>3159</v>
      </c>
      <c r="GN209" s="40">
        <v>3176</v>
      </c>
      <c r="GO209" s="37"/>
      <c r="GP209" s="40">
        <v>1947.0833333333333</v>
      </c>
      <c r="GQ209" s="40">
        <v>1982.9166666666667</v>
      </c>
      <c r="GR209" s="40">
        <v>1665.5</v>
      </c>
      <c r="GS209" s="40">
        <v>1755.5833333333333</v>
      </c>
      <c r="GT209" s="40">
        <v>1901</v>
      </c>
      <c r="GU209" s="40">
        <v>2122.9166666666665</v>
      </c>
      <c r="GV209" s="40">
        <v>2386.1666666666665</v>
      </c>
      <c r="GW209" s="40">
        <v>2531.5833333333335</v>
      </c>
      <c r="GX209" s="40">
        <v>2838.75</v>
      </c>
      <c r="GY209" s="40">
        <v>3074.75</v>
      </c>
      <c r="GZ209" s="40">
        <v>3257.5833333333335</v>
      </c>
      <c r="HA209" s="40">
        <v>3279.5833333333335</v>
      </c>
      <c r="HB209" s="40">
        <v>3042.9166666666665</v>
      </c>
      <c r="HC209" s="40">
        <v>2996.4166666666665</v>
      </c>
      <c r="HD209" s="40">
        <v>3090.9166666666665</v>
      </c>
      <c r="HE209" s="40">
        <f t="shared" si="13"/>
        <v>3145.8</v>
      </c>
      <c r="HF209" s="260"/>
      <c r="HG209" s="260"/>
      <c r="HH209" s="260"/>
      <c r="HI209" s="260"/>
      <c r="HJ209" s="260"/>
      <c r="HK209" s="260"/>
    </row>
    <row r="210" spans="1:219" ht="13.8">
      <c r="A210" s="9"/>
      <c r="B210" s="18" t="s">
        <v>20</v>
      </c>
      <c r="C210" s="40">
        <v>2195.8000000000002</v>
      </c>
      <c r="D210" s="40">
        <v>2255</v>
      </c>
      <c r="E210" s="40">
        <v>-59.199999999999818</v>
      </c>
      <c r="F210" s="20">
        <v>-2.6252771618625197E-2</v>
      </c>
      <c r="G210" s="22"/>
      <c r="H210" s="40">
        <v>2001.2</v>
      </c>
      <c r="I210" s="40">
        <v>253.79999999999995</v>
      </c>
      <c r="J210" s="20">
        <v>0.12682390565660601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40">
        <v>2198</v>
      </c>
      <c r="GJ210" s="40">
        <v>2191</v>
      </c>
      <c r="GK210" s="40">
        <v>2190</v>
      </c>
      <c r="GL210" s="40">
        <v>2194</v>
      </c>
      <c r="GM210" s="40">
        <v>2200</v>
      </c>
      <c r="GN210" s="40">
        <v>2204</v>
      </c>
      <c r="GO210" s="37"/>
      <c r="GP210" s="40">
        <v>1230.0833333333333</v>
      </c>
      <c r="GQ210" s="40">
        <v>1485.3333333333333</v>
      </c>
      <c r="GR210" s="40">
        <v>1676</v>
      </c>
      <c r="GS210" s="40">
        <v>1941</v>
      </c>
      <c r="GT210" s="40">
        <v>2123.5833333333335</v>
      </c>
      <c r="GU210" s="40">
        <v>2244.75</v>
      </c>
      <c r="GV210" s="40">
        <v>2375.25</v>
      </c>
      <c r="GW210" s="40">
        <v>2342</v>
      </c>
      <c r="GX210" s="40">
        <v>2307.25</v>
      </c>
      <c r="GY210" s="40">
        <v>2322.75</v>
      </c>
      <c r="GZ210" s="40">
        <v>2482.75</v>
      </c>
      <c r="HA210" s="40">
        <v>2512.25</v>
      </c>
      <c r="HB210" s="40">
        <v>2155.3333333333335</v>
      </c>
      <c r="HC210" s="40">
        <v>2104.75</v>
      </c>
      <c r="HD210" s="40">
        <v>2239.25</v>
      </c>
      <c r="HE210" s="40">
        <f t="shared" si="13"/>
        <v>2195.8000000000002</v>
      </c>
      <c r="HF210" s="260"/>
      <c r="HG210" s="260"/>
      <c r="HH210" s="260"/>
      <c r="HI210" s="260"/>
      <c r="HJ210" s="260"/>
      <c r="HK210" s="260"/>
    </row>
    <row r="211" spans="1:219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HB211" s="260"/>
      <c r="HC211" s="260"/>
      <c r="HD211" s="260"/>
      <c r="HE211" s="260"/>
      <c r="HF211" s="260"/>
      <c r="HG211" s="260"/>
      <c r="HH211" s="260"/>
      <c r="HI211" s="260"/>
      <c r="HJ211" s="258"/>
    </row>
    <row r="216" spans="1:219" ht="12" customHeight="1">
      <c r="C216" s="255"/>
      <c r="D216" s="256"/>
    </row>
    <row r="218" spans="1:219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P6:GW6"/>
    <mergeCell ref="C6:C7"/>
    <mergeCell ref="D6:D7"/>
    <mergeCell ref="E6:F6"/>
    <mergeCell ref="I6:J6"/>
    <mergeCell ref="H6:H7"/>
  </mergeCells>
  <phoneticPr fontId="104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92" width="9.6640625" style="1" customWidth="1"/>
    <col min="193" max="193" width="9.5546875" style="1" customWidth="1"/>
    <col min="194" max="201" width="9.33203125" style="1" customWidth="1"/>
    <col min="202" max="207" width="11.66406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33203125" style="1" customWidth="1"/>
    <col min="217" max="16384" width="11.44140625" style="1"/>
  </cols>
  <sheetData>
    <row r="1" spans="1:209" ht="13.8">
      <c r="A1" s="2"/>
    </row>
    <row r="2" spans="1:209" ht="15.6">
      <c r="B2" s="306" t="s">
        <v>307</v>
      </c>
      <c r="H2" s="28" t="s">
        <v>312</v>
      </c>
    </row>
    <row r="3" spans="1:209" ht="13.8">
      <c r="B3" s="4" t="s">
        <v>322</v>
      </c>
    </row>
    <row r="4" spans="1:209" ht="13.8">
      <c r="B4" s="4" t="s">
        <v>1</v>
      </c>
    </row>
    <row r="5" spans="1:209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424" t="s">
        <v>362</v>
      </c>
      <c r="D6" s="424" t="s">
        <v>363</v>
      </c>
      <c r="E6" s="423" t="s">
        <v>364</v>
      </c>
      <c r="F6" s="423"/>
      <c r="G6" s="7"/>
      <c r="H6" s="424" t="s">
        <v>365</v>
      </c>
      <c r="I6" s="423" t="s">
        <v>366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421" t="s">
        <v>2</v>
      </c>
      <c r="GM6" s="421"/>
      <c r="GN6" s="421"/>
      <c r="GO6" s="421"/>
      <c r="GP6" s="421"/>
      <c r="GQ6" s="421"/>
      <c r="GR6" s="421"/>
      <c r="GS6" s="421"/>
    </row>
    <row r="7" spans="1:209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v>2009</v>
      </c>
      <c r="GM7" s="14">
        <v>2010</v>
      </c>
      <c r="GN7" s="14" t="s">
        <v>367</v>
      </c>
      <c r="GO7" s="14" t="s">
        <v>368</v>
      </c>
      <c r="GP7" s="14" t="s">
        <v>369</v>
      </c>
      <c r="GQ7" s="14" t="s">
        <v>370</v>
      </c>
      <c r="GR7" s="14" t="s">
        <v>371</v>
      </c>
      <c r="GS7" s="14" t="s">
        <v>372</v>
      </c>
      <c r="GT7" s="14" t="s">
        <v>373</v>
      </c>
      <c r="GU7" s="14" t="s">
        <v>374</v>
      </c>
      <c r="GV7" s="14" t="s">
        <v>375</v>
      </c>
      <c r="GW7" s="14" t="s">
        <v>376</v>
      </c>
      <c r="GX7" s="14">
        <v>2021</v>
      </c>
      <c r="GY7" s="14">
        <v>2022</v>
      </c>
      <c r="GZ7" s="14">
        <v>2023</v>
      </c>
      <c r="HA7" s="14"/>
    </row>
    <row r="8" spans="1:209" ht="13.5" customHeight="1">
      <c r="A8" s="15"/>
      <c r="B8" s="24" t="s">
        <v>60</v>
      </c>
      <c r="C8" s="25">
        <v>0</v>
      </c>
      <c r="D8" s="25">
        <v>611.39507066912211</v>
      </c>
      <c r="E8" s="25">
        <v>-611.39507066912211</v>
      </c>
      <c r="F8" s="26">
        <v>-1</v>
      </c>
      <c r="G8" s="27"/>
      <c r="H8" s="25">
        <v>1318.0565239750078</v>
      </c>
      <c r="I8" s="25">
        <v>-706.66145330588574</v>
      </c>
      <c r="J8" s="26">
        <v>-0.53613895948462753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7"/>
      <c r="GL8" s="25">
        <v>2142.4100432921091</v>
      </c>
      <c r="GM8" s="25">
        <v>2310.9874354511198</v>
      </c>
      <c r="GN8" s="25">
        <v>2767.8938051852488</v>
      </c>
      <c r="GO8" s="25">
        <v>2572.8931367736491</v>
      </c>
      <c r="GP8" s="25">
        <v>1696.2328661400154</v>
      </c>
      <c r="GQ8" s="25">
        <v>1639.2831818605148</v>
      </c>
      <c r="GR8" s="25">
        <v>1011.0170435477129</v>
      </c>
      <c r="GS8" s="25">
        <v>2035.2533222674488</v>
      </c>
      <c r="GT8" s="25">
        <v>2360.5017615298207</v>
      </c>
      <c r="GU8" s="25">
        <v>2772.2157619739978</v>
      </c>
      <c r="GV8" s="25">
        <v>3311.2009834261617</v>
      </c>
      <c r="GW8" s="25">
        <v>4117.2085395757995</v>
      </c>
      <c r="GX8" s="25">
        <v>5194.0595674772103</v>
      </c>
      <c r="GY8" s="25">
        <v>3289.2828183928586</v>
      </c>
      <c r="GZ8" s="25">
        <v>611.39507066912211</v>
      </c>
      <c r="HA8" s="25"/>
    </row>
    <row r="9" spans="1:209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27"/>
      <c r="GL9" s="19">
        <v>763.72260395500007</v>
      </c>
      <c r="GM9" s="19">
        <v>769.58369999999991</v>
      </c>
      <c r="GN9" s="19">
        <v>905.48299999999995</v>
      </c>
      <c r="GO9" s="19">
        <v>602.6993100000002</v>
      </c>
      <c r="GP9" s="19">
        <v>514.53589700000009</v>
      </c>
      <c r="GQ9" s="19">
        <v>283.20897741199997</v>
      </c>
      <c r="GR9" s="19">
        <v>0</v>
      </c>
      <c r="GS9" s="19">
        <v>196.86025975399997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/>
    </row>
    <row r="10" spans="1:209" ht="13.8">
      <c r="A10" s="15"/>
      <c r="B10" s="18" t="s">
        <v>192</v>
      </c>
      <c r="C10" s="19">
        <v>0</v>
      </c>
      <c r="D10" s="19">
        <v>611.39507066912211</v>
      </c>
      <c r="E10" s="19">
        <v>-611.39507066912211</v>
      </c>
      <c r="F10" s="20">
        <v>-1</v>
      </c>
      <c r="G10" s="263"/>
      <c r="H10" s="19">
        <v>667.18925291215101</v>
      </c>
      <c r="I10" s="19">
        <v>-55.794182243028899</v>
      </c>
      <c r="J10" s="20">
        <v>-8.3625720887286731E-2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27"/>
      <c r="GL10" s="19">
        <v>474.01359800089995</v>
      </c>
      <c r="GM10" s="19">
        <v>166.42680999999996</v>
      </c>
      <c r="GN10" s="19">
        <v>521.12619999999993</v>
      </c>
      <c r="GO10" s="19">
        <v>565.85527000000002</v>
      </c>
      <c r="GP10" s="19">
        <v>292.69776999999999</v>
      </c>
      <c r="GQ10" s="19">
        <v>112.29208292000007</v>
      </c>
      <c r="GR10" s="19">
        <v>1003.6454779679549</v>
      </c>
      <c r="GS10" s="19">
        <v>1054.8013937270991</v>
      </c>
      <c r="GT10" s="19">
        <v>484.06574000000001</v>
      </c>
      <c r="GU10" s="19">
        <v>815.10420505679735</v>
      </c>
      <c r="GV10" s="19">
        <v>969.38933143649444</v>
      </c>
      <c r="GW10" s="19">
        <v>522.05408873094814</v>
      </c>
      <c r="GX10" s="19">
        <v>1572.9286238594786</v>
      </c>
      <c r="GY10" s="19">
        <v>1602.4782646542151</v>
      </c>
      <c r="GZ10" s="19">
        <v>611.39507066912211</v>
      </c>
      <c r="HA10" s="19"/>
    </row>
    <row r="11" spans="1:209" ht="13.8">
      <c r="A11" s="15"/>
      <c r="B11" s="18" t="s">
        <v>205</v>
      </c>
      <c r="C11" s="19">
        <v>0</v>
      </c>
      <c r="D11" s="19">
        <v>0</v>
      </c>
      <c r="E11" s="19">
        <v>0</v>
      </c>
      <c r="F11" s="20">
        <v>0</v>
      </c>
      <c r="G11" s="263"/>
      <c r="H11" s="19">
        <v>650.86727106285684</v>
      </c>
      <c r="I11" s="19">
        <v>-650.86727106285684</v>
      </c>
      <c r="J11" s="20">
        <v>-1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27"/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558.58687247965054</v>
      </c>
      <c r="GT11" s="19">
        <v>1649.8970067593445</v>
      </c>
      <c r="GU11" s="19">
        <v>1680.2439367978486</v>
      </c>
      <c r="GV11" s="19">
        <v>1728.7279659228709</v>
      </c>
      <c r="GW11" s="19">
        <v>1788.3915010272995</v>
      </c>
      <c r="GX11" s="19">
        <v>1826.4870321422186</v>
      </c>
      <c r="GY11" s="19">
        <v>1686.8045537386433</v>
      </c>
      <c r="GZ11" s="19">
        <v>0</v>
      </c>
      <c r="HA11" s="19"/>
    </row>
    <row r="12" spans="1:209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27"/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70.619270559861121</v>
      </c>
      <c r="GT12" s="19">
        <v>179.27472883899912</v>
      </c>
      <c r="GU12" s="19">
        <v>221.76780646082437</v>
      </c>
      <c r="GV12" s="19">
        <v>183.24954086929145</v>
      </c>
      <c r="GW12" s="19">
        <v>178.17255473770643</v>
      </c>
      <c r="GX12" s="19">
        <v>130.11449857159806</v>
      </c>
      <c r="GY12" s="19">
        <v>0</v>
      </c>
      <c r="GZ12" s="19">
        <v>0</v>
      </c>
      <c r="HA12" s="19"/>
    </row>
    <row r="13" spans="1:209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27"/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119.18250718766653</v>
      </c>
      <c r="GW13" s="19">
        <v>124.92488148204028</v>
      </c>
      <c r="GX13" s="19">
        <v>87.57647016370548</v>
      </c>
      <c r="GY13" s="19">
        <v>0</v>
      </c>
      <c r="GZ13" s="19">
        <v>0</v>
      </c>
      <c r="HA13" s="19"/>
    </row>
    <row r="14" spans="1:209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0</v>
      </c>
      <c r="I14" s="19">
        <v>0</v>
      </c>
      <c r="J14" s="20">
        <v>0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27"/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15.606057227842996</v>
      </c>
      <c r="GT14" s="19">
        <v>47.264285931476998</v>
      </c>
      <c r="GU14" s="19">
        <v>48.962650049023999</v>
      </c>
      <c r="GV14" s="19">
        <v>50.481610018946</v>
      </c>
      <c r="GW14" s="19">
        <v>47.866520823102</v>
      </c>
      <c r="GX14" s="19">
        <v>32.103337143614439</v>
      </c>
      <c r="GY14" s="19">
        <v>0</v>
      </c>
      <c r="GZ14" s="19">
        <v>0</v>
      </c>
      <c r="HA14" s="19"/>
    </row>
    <row r="15" spans="1:209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0</v>
      </c>
      <c r="I15" s="19">
        <v>0</v>
      </c>
      <c r="J15" s="20">
        <v>0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27"/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5.2442064545029998</v>
      </c>
      <c r="GV15" s="19">
        <v>103.04931067987999</v>
      </c>
      <c r="GW15" s="19">
        <v>100.958410311308</v>
      </c>
      <c r="GX15" s="19">
        <v>56.703824815077986</v>
      </c>
      <c r="GY15" s="19">
        <v>0</v>
      </c>
      <c r="GZ15" s="19">
        <v>0</v>
      </c>
      <c r="HA15" s="19"/>
    </row>
    <row r="16" spans="1:209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0</v>
      </c>
      <c r="I16" s="19">
        <v>0</v>
      </c>
      <c r="J16" s="20">
        <v>0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27"/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80.756670455065986</v>
      </c>
      <c r="GW16" s="19">
        <v>157.942097837978</v>
      </c>
      <c r="GX16" s="19">
        <v>107.06323102270802</v>
      </c>
      <c r="GY16" s="19">
        <v>0</v>
      </c>
      <c r="GZ16" s="19">
        <v>0</v>
      </c>
      <c r="HA16" s="19"/>
    </row>
    <row r="17" spans="1:209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0</v>
      </c>
      <c r="I17" s="19">
        <v>0</v>
      </c>
      <c r="J17" s="20">
        <v>0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27"/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51.607245461197984</v>
      </c>
      <c r="GW17" s="19">
        <v>178.76390665675498</v>
      </c>
      <c r="GX17" s="19">
        <v>117.49329487982601</v>
      </c>
      <c r="GY17" s="19">
        <v>0</v>
      </c>
      <c r="GZ17" s="19">
        <v>0</v>
      </c>
      <c r="HA17" s="19"/>
    </row>
    <row r="18" spans="1:209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0</v>
      </c>
      <c r="I18" s="19">
        <v>0</v>
      </c>
      <c r="J18" s="20">
        <v>0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27"/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24.756801394748571</v>
      </c>
      <c r="GW18" s="19">
        <v>103.22034030119002</v>
      </c>
      <c r="GX18" s="19">
        <v>74.234596944839211</v>
      </c>
      <c r="GY18" s="19">
        <v>0</v>
      </c>
      <c r="GZ18" s="19">
        <v>0</v>
      </c>
      <c r="HA18" s="19"/>
    </row>
    <row r="19" spans="1:209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0</v>
      </c>
      <c r="I19" s="19">
        <v>0</v>
      </c>
      <c r="J19" s="20">
        <v>0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27"/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84.724982595038782</v>
      </c>
      <c r="GX19" s="19">
        <v>54.147960920000017</v>
      </c>
      <c r="GY19" s="19">
        <v>0</v>
      </c>
      <c r="GZ19" s="19">
        <v>0</v>
      </c>
      <c r="HA19" s="19"/>
    </row>
    <row r="20" spans="1:209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27"/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48.663885599000004</v>
      </c>
      <c r="GX20" s="19">
        <v>35.384143348999999</v>
      </c>
      <c r="GY20" s="19">
        <v>0</v>
      </c>
      <c r="GZ20" s="19">
        <v>0</v>
      </c>
      <c r="HA20" s="19"/>
    </row>
    <row r="21" spans="1:209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27"/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118.81291661699994</v>
      </c>
      <c r="GX21" s="19">
        <v>119.018989721</v>
      </c>
      <c r="GY21" s="19">
        <v>0</v>
      </c>
      <c r="GZ21" s="19">
        <v>0</v>
      </c>
      <c r="HA21" s="19"/>
    </row>
    <row r="22" spans="1:209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27"/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86.225327787704117</v>
      </c>
      <c r="GT22" s="19">
        <v>226.53901477047609</v>
      </c>
      <c r="GU22" s="19">
        <v>275.97466296435141</v>
      </c>
      <c r="GV22" s="19">
        <v>613.08368606679653</v>
      </c>
      <c r="GW22" s="19">
        <v>1144.0504969611184</v>
      </c>
      <c r="GX22" s="19">
        <v>813.84034753136916</v>
      </c>
      <c r="GY22" s="19">
        <v>0</v>
      </c>
      <c r="GZ22" s="19">
        <v>0</v>
      </c>
      <c r="HA22" s="19"/>
    </row>
    <row r="23" spans="1:209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27"/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662.7124528564334</v>
      </c>
      <c r="GX23" s="19">
        <v>980.80356394414366</v>
      </c>
      <c r="GY23" s="19">
        <v>0</v>
      </c>
      <c r="GZ23" s="19">
        <v>0</v>
      </c>
      <c r="HA23" s="19"/>
    </row>
    <row r="24" spans="1:209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27"/>
      <c r="GL24" s="19">
        <v>488.55761492948091</v>
      </c>
      <c r="GM24" s="19">
        <v>917.27099422388937</v>
      </c>
      <c r="GN24" s="19">
        <v>1241.8934669682365</v>
      </c>
      <c r="GO24" s="19">
        <v>1353.9553311991301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/>
    </row>
    <row r="25" spans="1:209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27"/>
      <c r="GL25" s="19">
        <v>416.11622640672834</v>
      </c>
      <c r="GM25" s="19">
        <v>422.35153379356166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/>
    </row>
    <row r="26" spans="1:209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27"/>
      <c r="GL26" s="19">
        <v>0</v>
      </c>
      <c r="GM26" s="19">
        <v>7.7188370000000006</v>
      </c>
      <c r="GN26" s="19">
        <v>7.821274411000001</v>
      </c>
      <c r="GO26" s="19">
        <v>9.6226198329999981</v>
      </c>
      <c r="GP26" s="19">
        <v>9.2220969999999998</v>
      </c>
      <c r="GQ26" s="19">
        <v>8.7085847799999954</v>
      </c>
      <c r="GR26" s="19">
        <v>7.3715655797580011</v>
      </c>
      <c r="GS26" s="19">
        <v>9.5216528460000021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/>
    </row>
    <row r="27" spans="1:209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27"/>
      <c r="GL27" s="19">
        <v>0</v>
      </c>
      <c r="GM27" s="19">
        <v>27.635560433668893</v>
      </c>
      <c r="GN27" s="19">
        <v>91.569863806012307</v>
      </c>
      <c r="GO27" s="19">
        <v>40.760605741518901</v>
      </c>
      <c r="GP27" s="19">
        <v>879.77710214001536</v>
      </c>
      <c r="GQ27" s="19">
        <v>1235.0735367485147</v>
      </c>
      <c r="GR27" s="19">
        <v>0</v>
      </c>
      <c r="GS27" s="19">
        <v>129.25781567299481</v>
      </c>
      <c r="GT27" s="19">
        <v>0</v>
      </c>
      <c r="GU27" s="19">
        <v>0.89295715500001027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/>
    </row>
    <row r="28" spans="1:209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.8">
      <c r="A29" s="15"/>
      <c r="B29" s="24" t="s">
        <v>62</v>
      </c>
      <c r="C29" s="31">
        <v>0</v>
      </c>
      <c r="D29" s="31">
        <v>9.8334331685406511</v>
      </c>
      <c r="E29" s="31">
        <v>-9.8334331685406511</v>
      </c>
      <c r="F29" s="26">
        <v>-1</v>
      </c>
      <c r="G29" s="27"/>
      <c r="H29" s="31">
        <v>11.817540440545891</v>
      </c>
      <c r="I29" s="31">
        <v>-1.9841072720052395</v>
      </c>
      <c r="J29" s="26">
        <v>-0.16789511167635041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27"/>
      <c r="GL29" s="31">
        <v>18.942207420850146</v>
      </c>
      <c r="GM29" s="31">
        <v>17.686429434254269</v>
      </c>
      <c r="GN29" s="31">
        <v>19.257870957368812</v>
      </c>
      <c r="GO29" s="31">
        <v>19.001704971236393</v>
      </c>
      <c r="GP29" s="31">
        <v>25.846290436492009</v>
      </c>
      <c r="GQ29" s="31">
        <v>24.246167652380436</v>
      </c>
      <c r="GR29" s="31">
        <v>17.292115387793949</v>
      </c>
      <c r="GS29" s="31">
        <v>11.624772627416323</v>
      </c>
      <c r="GT29" s="31">
        <v>12.221960924804941</v>
      </c>
      <c r="GU29" s="31">
        <v>12.921556042827675</v>
      </c>
      <c r="GV29" s="31">
        <v>11.05560868156021</v>
      </c>
      <c r="GW29" s="31">
        <v>9.8497570515546453</v>
      </c>
      <c r="GX29" s="31">
        <v>10.540474236184279</v>
      </c>
      <c r="GY29" s="31">
        <v>13.318624168171988</v>
      </c>
      <c r="GZ29" s="31">
        <v>9.8334331685406511</v>
      </c>
      <c r="HA29" s="31"/>
    </row>
    <row r="30" spans="1:209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.8">
      <c r="A31" s="15"/>
      <c r="B31" s="24" t="s">
        <v>63</v>
      </c>
      <c r="C31" s="25">
        <v>0</v>
      </c>
      <c r="D31" s="25">
        <v>60.121125670000005</v>
      </c>
      <c r="E31" s="25">
        <v>-60.121125670000005</v>
      </c>
      <c r="F31" s="26">
        <v>-1</v>
      </c>
      <c r="G31" s="27"/>
      <c r="H31" s="25">
        <v>155.76186275000001</v>
      </c>
      <c r="I31" s="25">
        <v>-95.640737080000008</v>
      </c>
      <c r="J31" s="26">
        <v>-0.6140189606842642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5">
        <v>0</v>
      </c>
      <c r="GK31" s="27"/>
      <c r="GL31" s="25">
        <v>405.81975420551674</v>
      </c>
      <c r="GM31" s="25">
        <v>408.73116200554477</v>
      </c>
      <c r="GN31" s="25">
        <v>533.03741723958046</v>
      </c>
      <c r="GO31" s="25">
        <v>488.8935630749184</v>
      </c>
      <c r="GP31" s="25">
        <v>438.41327306178107</v>
      </c>
      <c r="GQ31" s="25">
        <v>397.46334857117688</v>
      </c>
      <c r="GR31" s="25">
        <v>174.82623376053351</v>
      </c>
      <c r="GS31" s="25">
        <v>236.5935711055277</v>
      </c>
      <c r="GT31" s="25">
        <v>288.49960292350698</v>
      </c>
      <c r="GU31" s="25">
        <v>358.21341331157237</v>
      </c>
      <c r="GV31" s="25">
        <v>366.07342338756979</v>
      </c>
      <c r="GW31" s="25">
        <v>405.53503845407738</v>
      </c>
      <c r="GX31" s="25">
        <v>547.47851052199997</v>
      </c>
      <c r="GY31" s="25">
        <v>438.08721641</v>
      </c>
      <c r="GZ31" s="25">
        <v>60.121125670000005</v>
      </c>
      <c r="HA31" s="25"/>
    </row>
    <row r="32" spans="1:209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27"/>
      <c r="GL32" s="19">
        <v>167.21257488225231</v>
      </c>
      <c r="GM32" s="19">
        <v>152.73102511653622</v>
      </c>
      <c r="GN32" s="19">
        <v>208.80699506273115</v>
      </c>
      <c r="GO32" s="19">
        <v>140.2130698178307</v>
      </c>
      <c r="GP32" s="19">
        <v>137.45138592243615</v>
      </c>
      <c r="GQ32" s="19">
        <v>86.129639260634349</v>
      </c>
      <c r="GR32" s="19">
        <v>13.035566837440175</v>
      </c>
      <c r="GS32" s="19">
        <v>8.1445384715244931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/>
    </row>
    <row r="33" spans="1:209" ht="13.8">
      <c r="A33" s="15"/>
      <c r="B33" s="18" t="s">
        <v>192</v>
      </c>
      <c r="C33" s="19">
        <v>0</v>
      </c>
      <c r="D33" s="19">
        <v>60.121125670000005</v>
      </c>
      <c r="E33" s="19">
        <v>-60.121125670000005</v>
      </c>
      <c r="F33" s="20">
        <v>-1</v>
      </c>
      <c r="G33" s="19"/>
      <c r="H33" s="19">
        <v>74.661186040000004</v>
      </c>
      <c r="I33" s="19">
        <v>-14.540060369999999</v>
      </c>
      <c r="J33" s="20">
        <v>-0.19474724607522453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27"/>
      <c r="GL33" s="19">
        <v>119.85693139909749</v>
      </c>
      <c r="GM33" s="19">
        <v>80.584979651866263</v>
      </c>
      <c r="GN33" s="19">
        <v>175.05930058482758</v>
      </c>
      <c r="GO33" s="19">
        <v>183.97644775541667</v>
      </c>
      <c r="GP33" s="19">
        <v>119.10696721304811</v>
      </c>
      <c r="GQ33" s="19">
        <v>80.01219362521978</v>
      </c>
      <c r="GR33" s="19">
        <v>159.11313765354308</v>
      </c>
      <c r="GS33" s="19">
        <v>131.33574953058664</v>
      </c>
      <c r="GT33" s="19">
        <v>69.815656582598436</v>
      </c>
      <c r="GU33" s="19">
        <v>128.21198995020421</v>
      </c>
      <c r="GV33" s="19">
        <v>123.19574533657999</v>
      </c>
      <c r="GW33" s="19">
        <v>46.256380621160005</v>
      </c>
      <c r="GX33" s="19">
        <v>154.09795672999999</v>
      </c>
      <c r="GY33" s="19">
        <v>202.22302084999998</v>
      </c>
      <c r="GZ33" s="19">
        <v>60.121125670000005</v>
      </c>
      <c r="HA33" s="19"/>
    </row>
    <row r="34" spans="1:209" ht="13.8">
      <c r="A34" s="15"/>
      <c r="B34" s="18" t="s">
        <v>205</v>
      </c>
      <c r="C34" s="19">
        <v>0</v>
      </c>
      <c r="D34" s="19">
        <v>0</v>
      </c>
      <c r="E34" s="19">
        <v>0</v>
      </c>
      <c r="F34" s="20">
        <v>0</v>
      </c>
      <c r="G34" s="19"/>
      <c r="H34" s="19">
        <v>81.100676710000002</v>
      </c>
      <c r="I34" s="19">
        <v>-81.100676710000002</v>
      </c>
      <c r="J34" s="20">
        <v>-1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27"/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62.431915844021439</v>
      </c>
      <c r="GT34" s="19">
        <v>190.86371727306124</v>
      </c>
      <c r="GU34" s="19">
        <v>195.85514860000001</v>
      </c>
      <c r="GV34" s="19">
        <v>169.3230430337</v>
      </c>
      <c r="GW34" s="19">
        <v>168.61611777790003</v>
      </c>
      <c r="GX34" s="19">
        <v>201.49195825999999</v>
      </c>
      <c r="GY34" s="19">
        <v>235.86419556000001</v>
      </c>
      <c r="GZ34" s="19">
        <v>0</v>
      </c>
      <c r="HA34" s="19"/>
    </row>
    <row r="35" spans="1:209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27"/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8.1212161143840298</v>
      </c>
      <c r="GT35" s="19">
        <v>20.958133347241141</v>
      </c>
      <c r="GU35" s="19">
        <v>26.362220502318369</v>
      </c>
      <c r="GV35" s="19">
        <v>22.147219309888207</v>
      </c>
      <c r="GW35" s="19">
        <v>21.889956145874709</v>
      </c>
      <c r="GX35" s="19">
        <v>16.255025319999998</v>
      </c>
      <c r="GY35" s="19">
        <v>0</v>
      </c>
      <c r="GZ35" s="19">
        <v>0</v>
      </c>
      <c r="HA35" s="19"/>
    </row>
    <row r="36" spans="1:209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0</v>
      </c>
      <c r="I36" s="19">
        <v>0</v>
      </c>
      <c r="J36" s="20">
        <v>0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27"/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12.544472088749007</v>
      </c>
      <c r="GW36" s="19">
        <v>13.1753863483023</v>
      </c>
      <c r="GX36" s="19">
        <v>9.2808260699999998</v>
      </c>
      <c r="GY36" s="19">
        <v>0</v>
      </c>
      <c r="GZ36" s="19">
        <v>0</v>
      </c>
      <c r="HA36" s="19"/>
    </row>
    <row r="37" spans="1:209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0</v>
      </c>
      <c r="I37" s="19">
        <v>0</v>
      </c>
      <c r="J37" s="20">
        <v>0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27"/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2.1848480118980196</v>
      </c>
      <c r="GT37" s="19">
        <v>6.6956201466090537</v>
      </c>
      <c r="GU37" s="19">
        <v>7.0202725980530705</v>
      </c>
      <c r="GV37" s="19">
        <v>7.3249180574329706</v>
      </c>
      <c r="GW37" s="19">
        <v>7.031797288005321</v>
      </c>
      <c r="GX37" s="19">
        <v>4.8682808299999998</v>
      </c>
      <c r="GY37" s="19">
        <v>0</v>
      </c>
      <c r="GZ37" s="19">
        <v>0</v>
      </c>
      <c r="HA37" s="19"/>
    </row>
    <row r="38" spans="1:209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0</v>
      </c>
      <c r="I38" s="19">
        <v>0</v>
      </c>
      <c r="J38" s="20">
        <v>0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27"/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0.65552580681287498</v>
      </c>
      <c r="GV38" s="19">
        <v>13.038314033771815</v>
      </c>
      <c r="GW38" s="19">
        <v>12.924125231815406</v>
      </c>
      <c r="GX38" s="19">
        <v>7.3505759099999999</v>
      </c>
      <c r="GY38" s="19">
        <v>0</v>
      </c>
      <c r="GZ38" s="19">
        <v>0</v>
      </c>
      <c r="HA38" s="19"/>
    </row>
    <row r="39" spans="1:209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0</v>
      </c>
      <c r="I39" s="19">
        <v>0</v>
      </c>
      <c r="J39" s="20">
        <v>0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27"/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9.717846139013929</v>
      </c>
      <c r="GW39" s="19">
        <v>18.463438307109886</v>
      </c>
      <c r="GX39" s="19">
        <v>12.726935209999999</v>
      </c>
      <c r="GY39" s="19">
        <v>0</v>
      </c>
      <c r="GZ39" s="19">
        <v>0</v>
      </c>
      <c r="HA39" s="19"/>
    </row>
    <row r="40" spans="1:209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0</v>
      </c>
      <c r="I40" s="19">
        <v>0</v>
      </c>
      <c r="J40" s="20">
        <v>0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27"/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5.9348332280377685</v>
      </c>
      <c r="GW40" s="19">
        <v>20.900787470150718</v>
      </c>
      <c r="GX40" s="19">
        <v>13.966788939999999</v>
      </c>
      <c r="GY40" s="19">
        <v>0</v>
      </c>
      <c r="GZ40" s="19">
        <v>0</v>
      </c>
      <c r="HA40" s="19"/>
    </row>
    <row r="41" spans="1:209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0</v>
      </c>
      <c r="I41" s="19">
        <v>0</v>
      </c>
      <c r="J41" s="20">
        <v>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27"/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2.8470321603960862</v>
      </c>
      <c r="GW41" s="19">
        <v>12.073456821660475</v>
      </c>
      <c r="GX41" s="19">
        <v>8.8244946199999994</v>
      </c>
      <c r="GY41" s="19">
        <v>0</v>
      </c>
      <c r="GZ41" s="19">
        <v>0</v>
      </c>
      <c r="HA41" s="19"/>
    </row>
    <row r="42" spans="1:209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0</v>
      </c>
      <c r="I42" s="19">
        <v>0</v>
      </c>
      <c r="J42" s="20">
        <v>0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27"/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8.504974934088537</v>
      </c>
      <c r="GX42" s="19">
        <v>5.4471588100000004</v>
      </c>
      <c r="GY42" s="19">
        <v>0</v>
      </c>
      <c r="GZ42" s="19">
        <v>0</v>
      </c>
      <c r="HA42" s="19"/>
    </row>
    <row r="43" spans="1:209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0</v>
      </c>
      <c r="I43" s="19">
        <v>0</v>
      </c>
      <c r="J43" s="20">
        <v>0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27"/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6.081735698000001</v>
      </c>
      <c r="GX43" s="19">
        <v>9.2308759419999991</v>
      </c>
      <c r="GY43" s="19">
        <v>0</v>
      </c>
      <c r="GZ43" s="19">
        <v>0</v>
      </c>
      <c r="HA43" s="19"/>
    </row>
    <row r="44" spans="1:209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0</v>
      </c>
      <c r="I44" s="19">
        <v>0</v>
      </c>
      <c r="J44" s="20">
        <v>0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27"/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13.663485410009997</v>
      </c>
      <c r="GX44" s="19">
        <v>13.915759790000001</v>
      </c>
      <c r="GY44" s="19">
        <v>0</v>
      </c>
      <c r="GZ44" s="19">
        <v>0</v>
      </c>
      <c r="HA44" s="19"/>
    </row>
    <row r="45" spans="1:209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0</v>
      </c>
      <c r="I45" s="19">
        <v>0</v>
      </c>
      <c r="J45" s="20">
        <v>0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27"/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10.306064126282049</v>
      </c>
      <c r="GT45" s="19">
        <v>27.653753493850193</v>
      </c>
      <c r="GU45" s="19">
        <v>34.038018907184316</v>
      </c>
      <c r="GV45" s="19">
        <v>73.554635017289797</v>
      </c>
      <c r="GW45" s="19">
        <v>134.70914365501736</v>
      </c>
      <c r="GX45" s="19">
        <v>101.866721442</v>
      </c>
      <c r="GY45" s="19">
        <v>0</v>
      </c>
      <c r="GZ45" s="19">
        <v>0</v>
      </c>
      <c r="HA45" s="19"/>
    </row>
    <row r="46" spans="1:209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0</v>
      </c>
      <c r="I46" s="19">
        <v>0</v>
      </c>
      <c r="J46" s="20">
        <v>0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27"/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55.953396400000003</v>
      </c>
      <c r="GX46" s="19">
        <v>90.021874089999997</v>
      </c>
      <c r="GY46" s="19">
        <v>0</v>
      </c>
      <c r="GZ46" s="19">
        <v>0</v>
      </c>
      <c r="HA46" s="19"/>
    </row>
    <row r="47" spans="1:209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27"/>
      <c r="GL47" s="19">
        <v>55.210031423321695</v>
      </c>
      <c r="GM47" s="19">
        <v>88.573490538320186</v>
      </c>
      <c r="GN47" s="19">
        <v>130.09084502972743</v>
      </c>
      <c r="GO47" s="19">
        <v>151.54699937088475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/>
    </row>
    <row r="48" spans="1:209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27"/>
      <c r="GL48" s="19">
        <v>63.540216500845233</v>
      </c>
      <c r="GM48" s="19">
        <v>74.942687916232956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/>
    </row>
    <row r="49" spans="1:209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27"/>
      <c r="GL49" s="19">
        <v>0</v>
      </c>
      <c r="GM49" s="19">
        <v>2.5220675143792244</v>
      </c>
      <c r="GN49" s="19">
        <v>3.1115762680861789</v>
      </c>
      <c r="GO49" s="19">
        <v>3.4615053179770534</v>
      </c>
      <c r="GP49" s="19">
        <v>3.626857112584609</v>
      </c>
      <c r="GQ49" s="19">
        <v>3.2888397844950465</v>
      </c>
      <c r="GR49" s="19">
        <v>2.6775292695502673</v>
      </c>
      <c r="GS49" s="19">
        <v>2.5644363775219108</v>
      </c>
      <c r="GT49" s="19">
        <v>0.1664755739970788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/>
    </row>
    <row r="50" spans="1:209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27"/>
      <c r="GL50" s="19">
        <v>0</v>
      </c>
      <c r="GM50" s="19">
        <v>9.37691126820995</v>
      </c>
      <c r="GN50" s="19">
        <v>15.9687002942081</v>
      </c>
      <c r="GO50" s="19">
        <v>9.6955408128092095</v>
      </c>
      <c r="GP50" s="19">
        <v>178.22806281371217</v>
      </c>
      <c r="GQ50" s="19">
        <v>228.03267590082768</v>
      </c>
      <c r="GR50" s="19">
        <v>0</v>
      </c>
      <c r="GS50" s="19">
        <v>21.810866755591192</v>
      </c>
      <c r="GT50" s="19">
        <v>0</v>
      </c>
      <c r="GU50" s="19">
        <v>0.10825585418381564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/>
    </row>
    <row r="51" spans="1:209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.8">
      <c r="A52" s="15"/>
      <c r="B52" s="24" t="s">
        <v>64</v>
      </c>
      <c r="C52" s="25">
        <v>0</v>
      </c>
      <c r="D52" s="25">
        <v>611.39507066912188</v>
      </c>
      <c r="E52" s="25">
        <v>-611.39507066912188</v>
      </c>
      <c r="F52" s="26">
        <v>-1</v>
      </c>
      <c r="G52" s="27"/>
      <c r="H52" s="25">
        <v>1805.9423077662937</v>
      </c>
      <c r="I52" s="25">
        <v>-1194.5472370971718</v>
      </c>
      <c r="J52" s="26">
        <v>-0.66145370865953357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5">
        <v>0</v>
      </c>
      <c r="GK52" s="27"/>
      <c r="GL52" s="25">
        <v>2150.1101383667165</v>
      </c>
      <c r="GM52" s="25">
        <v>2303.8951116810449</v>
      </c>
      <c r="GN52" s="25">
        <v>2764.4099210252489</v>
      </c>
      <c r="GO52" s="25">
        <v>2561.997584634953</v>
      </c>
      <c r="GP52" s="25">
        <v>1688.4959224528891</v>
      </c>
      <c r="GQ52" s="25">
        <v>1633.9210668655155</v>
      </c>
      <c r="GR52" s="25">
        <v>1005.9700068230781</v>
      </c>
      <c r="GS52" s="25">
        <v>1853.6860264423487</v>
      </c>
      <c r="GT52" s="25">
        <v>2356.109802665429</v>
      </c>
      <c r="GU52" s="25">
        <v>2770.6753419603065</v>
      </c>
      <c r="GV52" s="25">
        <v>3406.2812449889029</v>
      </c>
      <c r="GW52" s="25">
        <v>8691.4485218813916</v>
      </c>
      <c r="GX52" s="25">
        <v>9454.4169713481806</v>
      </c>
      <c r="GY52" s="25">
        <v>3777.1686021839923</v>
      </c>
      <c r="GZ52" s="25">
        <v>611.39507066912188</v>
      </c>
      <c r="HA52" s="25"/>
    </row>
    <row r="53" spans="1:209" ht="13.8">
      <c r="A53" s="15"/>
      <c r="B53" s="18" t="s">
        <v>18</v>
      </c>
      <c r="C53" s="19">
        <v>0</v>
      </c>
      <c r="D53" s="19">
        <v>35.638511688746533</v>
      </c>
      <c r="E53" s="19">
        <v>-35.638511688746533</v>
      </c>
      <c r="F53" s="20">
        <v>-1</v>
      </c>
      <c r="G53" s="19"/>
      <c r="H53" s="19">
        <v>502.10177999466674</v>
      </c>
      <c r="I53" s="19">
        <v>-466.46326830592022</v>
      </c>
      <c r="J53" s="20">
        <v>-0.92902133967912826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27"/>
      <c r="GL53" s="19">
        <v>678.22667165878806</v>
      </c>
      <c r="GM53" s="19">
        <v>771.35536874426418</v>
      </c>
      <c r="GN53" s="19">
        <v>826.31640380312535</v>
      </c>
      <c r="GO53" s="19">
        <v>938.35562287082303</v>
      </c>
      <c r="GP53" s="19">
        <v>740.47899269165998</v>
      </c>
      <c r="GQ53" s="19">
        <v>762.24061216706957</v>
      </c>
      <c r="GR53" s="19">
        <v>329.41160551125688</v>
      </c>
      <c r="GS53" s="19">
        <v>865.01522756846248</v>
      </c>
      <c r="GT53" s="19">
        <v>1102.5634926364969</v>
      </c>
      <c r="GU53" s="19">
        <v>1362.9592330134963</v>
      </c>
      <c r="GV53" s="19">
        <v>1624.8780428712489</v>
      </c>
      <c r="GW53" s="19">
        <v>2921.4659282544189</v>
      </c>
      <c r="GX53" s="19">
        <v>2718.6972079696625</v>
      </c>
      <c r="GY53" s="19">
        <v>1063.2570927009565</v>
      </c>
      <c r="GZ53" s="19">
        <v>35.638511688746533</v>
      </c>
      <c r="HA53" s="19"/>
    </row>
    <row r="54" spans="1:209" ht="13.8">
      <c r="A54" s="15"/>
      <c r="B54" s="18" t="s">
        <v>19</v>
      </c>
      <c r="C54" s="19">
        <v>0</v>
      </c>
      <c r="D54" s="19">
        <v>205.10232532614404</v>
      </c>
      <c r="E54" s="19">
        <v>-205.10232532614404</v>
      </c>
      <c r="F54" s="20">
        <v>-1</v>
      </c>
      <c r="G54" s="19"/>
      <c r="H54" s="19">
        <v>789.75229160965546</v>
      </c>
      <c r="I54" s="19">
        <v>-584.64996628351139</v>
      </c>
      <c r="J54" s="20">
        <v>-0.74029537171951842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27"/>
      <c r="GL54" s="19">
        <v>663.38445773073295</v>
      </c>
      <c r="GM54" s="19">
        <v>700.97923700176329</v>
      </c>
      <c r="GN54" s="19">
        <v>725.48806145842741</v>
      </c>
      <c r="GO54" s="19">
        <v>762.75691433659676</v>
      </c>
      <c r="GP54" s="19">
        <v>943.83885214322891</v>
      </c>
      <c r="GQ54" s="19">
        <v>871.68045469844583</v>
      </c>
      <c r="GR54" s="19">
        <v>339.60038027885503</v>
      </c>
      <c r="GS54" s="19">
        <v>875.34897953212135</v>
      </c>
      <c r="GT54" s="19">
        <v>1109.7220974262864</v>
      </c>
      <c r="GU54" s="19">
        <v>1375.8635636657775</v>
      </c>
      <c r="GV54" s="19">
        <v>1644.465519566596</v>
      </c>
      <c r="GW54" s="19">
        <v>3126.7526742884065</v>
      </c>
      <c r="GX54" s="19">
        <v>3516.0100557717797</v>
      </c>
      <c r="GY54" s="19">
        <v>1619.4839368615192</v>
      </c>
      <c r="GZ54" s="19">
        <v>205.10232532614404</v>
      </c>
      <c r="HA54" s="19"/>
    </row>
    <row r="55" spans="1:209" ht="13.8">
      <c r="A55" s="15"/>
      <c r="B55" s="18" t="s">
        <v>20</v>
      </c>
      <c r="C55" s="19">
        <v>0</v>
      </c>
      <c r="D55" s="19">
        <v>222.05846234703924</v>
      </c>
      <c r="E55" s="19">
        <v>-222.05846234703924</v>
      </c>
      <c r="F55" s="20">
        <v>-1</v>
      </c>
      <c r="G55" s="19"/>
      <c r="H55" s="19">
        <v>514.08823616197162</v>
      </c>
      <c r="I55" s="19">
        <v>-292.02977381493235</v>
      </c>
      <c r="J55" s="20">
        <v>-0.56805379558018865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412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412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27"/>
      <c r="GL55" s="19">
        <v>280.71189932057166</v>
      </c>
      <c r="GM55" s="19">
        <v>388.13204600535096</v>
      </c>
      <c r="GN55" s="19">
        <v>551.6699152602323</v>
      </c>
      <c r="GO55" s="19">
        <v>532.84149733867321</v>
      </c>
      <c r="GP55" s="19">
        <v>4.1780776179999997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74.268186845323797</v>
      </c>
      <c r="GW55" s="19">
        <v>2447.769280513372</v>
      </c>
      <c r="GX55" s="19">
        <v>3219.7097076067389</v>
      </c>
      <c r="GY55" s="19">
        <v>1094.4275726215164</v>
      </c>
      <c r="GZ55" s="19">
        <v>222.05846234703924</v>
      </c>
      <c r="HA55" s="19"/>
    </row>
    <row r="56" spans="1:209" ht="13.8">
      <c r="A56" s="15"/>
      <c r="B56" s="18" t="s">
        <v>61</v>
      </c>
      <c r="C56" s="19">
        <v>0</v>
      </c>
      <c r="D56" s="19">
        <v>148.59577130719208</v>
      </c>
      <c r="E56" s="19">
        <v>-148.59577130719208</v>
      </c>
      <c r="F56" s="20">
        <v>-1</v>
      </c>
      <c r="G56" s="19"/>
      <c r="H56" s="19">
        <v>0</v>
      </c>
      <c r="I56" s="19">
        <v>148.59577130719208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27"/>
      <c r="GL56" s="19">
        <v>527.78710965662344</v>
      </c>
      <c r="GM56" s="19">
        <v>443.42845992966642</v>
      </c>
      <c r="GN56" s="19">
        <v>660.93554050346415</v>
      </c>
      <c r="GO56" s="19">
        <v>328.04355008886006</v>
      </c>
      <c r="GP56" s="19">
        <v>0</v>
      </c>
      <c r="GQ56" s="19">
        <v>0</v>
      </c>
      <c r="GR56" s="19">
        <v>336.95802103296614</v>
      </c>
      <c r="GS56" s="19">
        <v>113.32181934176498</v>
      </c>
      <c r="GT56" s="19">
        <v>143.82421260264553</v>
      </c>
      <c r="GU56" s="19">
        <v>31.85254528103285</v>
      </c>
      <c r="GV56" s="19">
        <v>62.669495705734519</v>
      </c>
      <c r="GW56" s="19">
        <v>195.46063882519491</v>
      </c>
      <c r="GX56" s="19">
        <v>0</v>
      </c>
      <c r="GY56" s="19">
        <v>0</v>
      </c>
      <c r="GZ56" s="19">
        <v>148.59577130719208</v>
      </c>
      <c r="HA56" s="19"/>
    </row>
    <row r="57" spans="1:209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.8">
      <c r="A58" s="15"/>
      <c r="B58" s="24" t="s">
        <v>65</v>
      </c>
      <c r="C58" s="31">
        <v>0</v>
      </c>
      <c r="D58" s="31">
        <v>10.424079478361929</v>
      </c>
      <c r="E58" s="31">
        <v>-10.424079478361929</v>
      </c>
      <c r="F58" s="26">
        <v>-1</v>
      </c>
      <c r="G58" s="27"/>
      <c r="H58" s="31">
        <v>13.241672957746923</v>
      </c>
      <c r="I58" s="31">
        <v>-2.8175934793849944</v>
      </c>
      <c r="J58" s="26">
        <v>-0.21278228879203562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27"/>
      <c r="GL58" s="31">
        <v>10.798383625910605</v>
      </c>
      <c r="GM58" s="31">
        <v>11.884261627801619</v>
      </c>
      <c r="GN58" s="31">
        <v>15.593696389100636</v>
      </c>
      <c r="GO58" s="31">
        <v>15.033390667123857</v>
      </c>
      <c r="GP58" s="31">
        <v>15.640166034864905</v>
      </c>
      <c r="GQ58" s="31">
        <v>14.986507326747697</v>
      </c>
      <c r="GR58" s="31">
        <v>13.865204727124381</v>
      </c>
      <c r="GS58" s="31">
        <v>11.948227495229588</v>
      </c>
      <c r="GT58" s="31">
        <v>12.132846744249724</v>
      </c>
      <c r="GU58" s="31">
        <v>12.949965089582797</v>
      </c>
      <c r="GV58" s="31">
        <v>12.898312918990188</v>
      </c>
      <c r="GW58" s="31">
        <v>9.1833852274894863</v>
      </c>
      <c r="GX58" s="31">
        <v>10.274179874660119</v>
      </c>
      <c r="GY58" s="31">
        <v>13.799893966835672</v>
      </c>
      <c r="GZ58" s="31">
        <v>10.424079478361929</v>
      </c>
      <c r="HA58" s="31"/>
    </row>
    <row r="59" spans="1:209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.8">
      <c r="A60" s="15"/>
      <c r="B60" s="24" t="s">
        <v>66</v>
      </c>
      <c r="C60" s="25">
        <v>0</v>
      </c>
      <c r="D60" s="25">
        <v>63.732308093336343</v>
      </c>
      <c r="E60" s="25">
        <v>-63.732308093336343</v>
      </c>
      <c r="F60" s="26">
        <v>-1</v>
      </c>
      <c r="G60" s="27"/>
      <c r="H60" s="25">
        <v>239.1369742</v>
      </c>
      <c r="I60" s="25">
        <v>-175.40466610666365</v>
      </c>
      <c r="J60" s="26">
        <v>-0.73349036339301332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5">
        <v>0</v>
      </c>
      <c r="GK60" s="27"/>
      <c r="GL60" s="25">
        <v>232.17714112043535</v>
      </c>
      <c r="GM60" s="25">
        <v>273.80092270230767</v>
      </c>
      <c r="GN60" s="25">
        <v>431.073690034854</v>
      </c>
      <c r="GO60" s="25">
        <v>385.15510578044967</v>
      </c>
      <c r="GP60" s="25">
        <v>264.08356576355561</v>
      </c>
      <c r="GQ60" s="25">
        <v>244.86770039907461</v>
      </c>
      <c r="GR60" s="25">
        <v>139.47980093948686</v>
      </c>
      <c r="GS60" s="25">
        <v>221.48262348661353</v>
      </c>
      <c r="GT60" s="25">
        <v>285.86319148364112</v>
      </c>
      <c r="GU60" s="25">
        <v>358.80148952953846</v>
      </c>
      <c r="GV60" s="25">
        <v>439.35281387954348</v>
      </c>
      <c r="GW60" s="25">
        <v>798.16919961330905</v>
      </c>
      <c r="GX60" s="25">
        <v>971.36380573670556</v>
      </c>
      <c r="GY60" s="25">
        <v>521.24526205000006</v>
      </c>
      <c r="GZ60" s="25">
        <v>63.732308093336343</v>
      </c>
      <c r="HA60" s="25"/>
    </row>
    <row r="61" spans="1:209" ht="13.8">
      <c r="A61" s="15"/>
      <c r="B61" s="18" t="s">
        <v>18</v>
      </c>
      <c r="C61" s="19">
        <v>0</v>
      </c>
      <c r="D61" s="19">
        <v>3.8546610884824952</v>
      </c>
      <c r="E61" s="19">
        <v>-3.8546610884824952</v>
      </c>
      <c r="F61" s="20">
        <v>-1</v>
      </c>
      <c r="G61" s="19"/>
      <c r="H61" s="19">
        <v>65.268445819999997</v>
      </c>
      <c r="I61" s="19">
        <v>-61.413784731517502</v>
      </c>
      <c r="J61" s="20">
        <v>-0.94094142981260753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27"/>
      <c r="GL61" s="19">
        <v>72.443692709026521</v>
      </c>
      <c r="GM61" s="19">
        <v>94.797660803709874</v>
      </c>
      <c r="GN61" s="19">
        <v>120.48676955416077</v>
      </c>
      <c r="GO61" s="19">
        <v>137.4931290055633</v>
      </c>
      <c r="GP61" s="19">
        <v>117.34820679336696</v>
      </c>
      <c r="GQ61" s="19">
        <v>114.6757433087059</v>
      </c>
      <c r="GR61" s="19">
        <v>49.447665316663496</v>
      </c>
      <c r="GS61" s="19">
        <v>107.14995972237972</v>
      </c>
      <c r="GT61" s="19">
        <v>134.39025408431206</v>
      </c>
      <c r="GU61" s="19">
        <v>178.08384224401479</v>
      </c>
      <c r="GV61" s="19">
        <v>198.08779835980314</v>
      </c>
      <c r="GW61" s="19">
        <v>275.46028178017411</v>
      </c>
      <c r="GX61" s="19">
        <v>280.75566281000005</v>
      </c>
      <c r="GY61" s="19">
        <v>144.97458632000001</v>
      </c>
      <c r="GZ61" s="19">
        <v>3.8546610884824952</v>
      </c>
      <c r="HA61" s="19"/>
    </row>
    <row r="62" spans="1:209" ht="13.8">
      <c r="A62" s="15"/>
      <c r="B62" s="18" t="s">
        <v>19</v>
      </c>
      <c r="C62" s="19">
        <v>0</v>
      </c>
      <c r="D62" s="19">
        <v>21.490409750699513</v>
      </c>
      <c r="E62" s="19">
        <v>-21.490409750699513</v>
      </c>
      <c r="F62" s="20">
        <v>-1</v>
      </c>
      <c r="G62" s="19"/>
      <c r="H62" s="19">
        <v>107.10592100000001</v>
      </c>
      <c r="I62" s="19">
        <v>-85.615511249300496</v>
      </c>
      <c r="J62" s="20">
        <v>-0.79935367204676289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27"/>
      <c r="GL62" s="19">
        <v>68.195853937618253</v>
      </c>
      <c r="GM62" s="19">
        <v>86.271086925109657</v>
      </c>
      <c r="GN62" s="19">
        <v>102.31024503528539</v>
      </c>
      <c r="GO62" s="19">
        <v>106.82886945472626</v>
      </c>
      <c r="GP62" s="19">
        <v>146.42200314883866</v>
      </c>
      <c r="GQ62" s="19">
        <v>130.1919570903687</v>
      </c>
      <c r="GR62" s="19">
        <v>48.915015777039379</v>
      </c>
      <c r="GS62" s="19">
        <v>105.43097266167683</v>
      </c>
      <c r="GT62" s="19">
        <v>134.41199703276959</v>
      </c>
      <c r="GU62" s="19">
        <v>178.08384224401479</v>
      </c>
      <c r="GV62" s="19">
        <v>198.11637334591299</v>
      </c>
      <c r="GW62" s="19">
        <v>295.69892762276282</v>
      </c>
      <c r="GX62" s="19">
        <v>368.85085200999993</v>
      </c>
      <c r="GY62" s="19">
        <v>226.93593675</v>
      </c>
      <c r="GZ62" s="19">
        <v>21.490409750699513</v>
      </c>
      <c r="HA62" s="19"/>
    </row>
    <row r="63" spans="1:209" ht="13.8">
      <c r="A63" s="15"/>
      <c r="B63" s="18" t="s">
        <v>20</v>
      </c>
      <c r="C63" s="19">
        <v>0</v>
      </c>
      <c r="D63" s="19">
        <v>23.23443632174336</v>
      </c>
      <c r="E63" s="19">
        <v>-23.23443632174336</v>
      </c>
      <c r="F63" s="20">
        <v>-1</v>
      </c>
      <c r="G63" s="19"/>
      <c r="H63" s="19">
        <v>66.762607379999992</v>
      </c>
      <c r="I63" s="19">
        <v>-43.528171058256632</v>
      </c>
      <c r="J63" s="20">
        <v>-0.65198428830831323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27"/>
      <c r="GL63" s="19">
        <v>29.214233135306557</v>
      </c>
      <c r="GM63" s="19">
        <v>42.736823833153217</v>
      </c>
      <c r="GN63" s="19">
        <v>63.93142425561534</v>
      </c>
      <c r="GO63" s="19">
        <v>65.969648892759977</v>
      </c>
      <c r="GP63" s="19">
        <v>0.31335582134999995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38.773195369999996</v>
      </c>
      <c r="GW63" s="19">
        <v>210.67145847961638</v>
      </c>
      <c r="GX63" s="19">
        <v>321.74941884999998</v>
      </c>
      <c r="GY63" s="19">
        <v>149.33473898</v>
      </c>
      <c r="GZ63" s="19">
        <v>23.23443632174336</v>
      </c>
      <c r="HA63" s="19"/>
    </row>
    <row r="64" spans="1:209" ht="13.8">
      <c r="A64" s="15"/>
      <c r="B64" s="18" t="s">
        <v>67</v>
      </c>
      <c r="C64" s="19">
        <v>0</v>
      </c>
      <c r="D64" s="19">
        <v>15.152800932410974</v>
      </c>
      <c r="E64" s="19">
        <v>-15.152800932410974</v>
      </c>
      <c r="F64" s="20">
        <v>-1</v>
      </c>
      <c r="G64" s="19"/>
      <c r="H64" s="19">
        <v>0</v>
      </c>
      <c r="I64" s="19">
        <v>15.152800932410974</v>
      </c>
      <c r="J64" s="20">
        <v>0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27"/>
      <c r="GL64" s="19">
        <v>62.32336133848402</v>
      </c>
      <c r="GM64" s="19">
        <v>49.995351140334932</v>
      </c>
      <c r="GN64" s="19">
        <v>144.34525118979246</v>
      </c>
      <c r="GO64" s="19">
        <v>74.863458427400118</v>
      </c>
      <c r="GP64" s="19">
        <v>0</v>
      </c>
      <c r="GQ64" s="19">
        <v>0</v>
      </c>
      <c r="GR64" s="19">
        <v>41.117119845783982</v>
      </c>
      <c r="GS64" s="19">
        <v>8.9016911025569794</v>
      </c>
      <c r="GT64" s="19">
        <v>17.060940366559475</v>
      </c>
      <c r="GU64" s="19">
        <v>2.6338050415088903</v>
      </c>
      <c r="GV64" s="19">
        <v>4.3754468038273249</v>
      </c>
      <c r="GW64" s="19">
        <v>16.338531730755705</v>
      </c>
      <c r="GX64" s="19">
        <v>7.87206670555771E-3</v>
      </c>
      <c r="GY64" s="19">
        <v>0</v>
      </c>
      <c r="GZ64" s="19">
        <v>15.152800932410974</v>
      </c>
      <c r="HA64" s="19"/>
    </row>
    <row r="65" spans="1:209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.8" hidden="1">
      <c r="A66" s="15"/>
      <c r="B66" s="24" t="s">
        <v>38</v>
      </c>
      <c r="C66" s="25">
        <v>0</v>
      </c>
      <c r="D66" s="25">
        <v>0</v>
      </c>
      <c r="E66" s="25">
        <v>0</v>
      </c>
      <c r="F66" s="26">
        <v>0</v>
      </c>
      <c r="G66" s="27"/>
      <c r="H66" s="25">
        <v>4.903993665735535E-3</v>
      </c>
      <c r="I66" s="25">
        <v>-4.903993665735535E-3</v>
      </c>
      <c r="J66" s="26">
        <v>-1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v>4.8043639455426677</v>
      </c>
      <c r="GM66" s="25">
        <v>4.0783419194750747</v>
      </c>
      <c r="GN66" s="25">
        <v>1.5237380614952574</v>
      </c>
      <c r="GO66" s="25">
        <v>3.4224171480860166</v>
      </c>
      <c r="GP66" s="25">
        <v>12.693676069147756</v>
      </c>
      <c r="GQ66" s="25">
        <v>5.0087964549769541</v>
      </c>
      <c r="GR66" s="25">
        <v>4.1826558189139851</v>
      </c>
      <c r="GS66" s="25">
        <v>10.359795783413954</v>
      </c>
      <c r="GT66" s="25">
        <v>27.551747211980601</v>
      </c>
      <c r="GU66" s="25">
        <v>28.862356279359339</v>
      </c>
      <c r="GV66" s="25">
        <v>46.342494193346212</v>
      </c>
      <c r="GW66" s="25">
        <v>50.485293344127903</v>
      </c>
      <c r="GX66" s="25">
        <v>10.655041536483374</v>
      </c>
      <c r="GY66" s="25">
        <v>4.903993665735535E-3</v>
      </c>
      <c r="GZ66" s="268">
        <v>0</v>
      </c>
      <c r="HA66" s="268"/>
    </row>
    <row r="67" spans="1:209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37">
        <v>0</v>
      </c>
      <c r="GZ67" s="268">
        <v>0</v>
      </c>
      <c r="HA67" s="268"/>
    </row>
    <row r="68" spans="1:209" ht="13.8" hidden="1">
      <c r="A68" s="15"/>
      <c r="B68" s="24" t="s">
        <v>39</v>
      </c>
      <c r="C68" s="25">
        <v>0</v>
      </c>
      <c r="D68" s="25">
        <v>0</v>
      </c>
      <c r="E68" s="25">
        <v>0</v>
      </c>
      <c r="F68" s="26">
        <v>0</v>
      </c>
      <c r="G68" s="27"/>
      <c r="H68" s="25">
        <v>8.4439697417360797</v>
      </c>
      <c r="I68" s="25">
        <v>-8.4439697417360797</v>
      </c>
      <c r="J68" s="26">
        <v>-1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v>75.782521088678195</v>
      </c>
      <c r="GM68" s="25">
        <v>42.583520472204221</v>
      </c>
      <c r="GN68" s="25">
        <v>51.770620724262663</v>
      </c>
      <c r="GO68" s="25">
        <v>53.096191747694249</v>
      </c>
      <c r="GP68" s="25">
        <v>57.633789863546724</v>
      </c>
      <c r="GQ68" s="25">
        <v>70.952982605152869</v>
      </c>
      <c r="GR68" s="25">
        <v>57.323768545682135</v>
      </c>
      <c r="GS68" s="25">
        <v>59.145145598582957</v>
      </c>
      <c r="GT68" s="25">
        <v>62.328485588457958</v>
      </c>
      <c r="GU68" s="25">
        <v>62.635337250215684</v>
      </c>
      <c r="GV68" s="25">
        <v>124.24463920137379</v>
      </c>
      <c r="GW68" s="25">
        <v>156.43384061303883</v>
      </c>
      <c r="GX68" s="25">
        <v>303.01663503699365</v>
      </c>
      <c r="GY68" s="25">
        <v>8.4439697417360797</v>
      </c>
      <c r="GZ68" s="268">
        <v>0</v>
      </c>
      <c r="HA68" s="268"/>
    </row>
    <row r="69" spans="1:209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0</v>
      </c>
      <c r="I69" s="19">
        <v>0</v>
      </c>
      <c r="J69" s="20">
        <v>0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v>55.346058590706313</v>
      </c>
      <c r="GM69" s="19">
        <v>27.482457413191234</v>
      </c>
      <c r="GN69" s="19">
        <v>23.171685337474422</v>
      </c>
      <c r="GO69" s="19">
        <v>25.578330174848631</v>
      </c>
      <c r="GP69" s="19">
        <v>27.704657158641773</v>
      </c>
      <c r="GQ69" s="19">
        <v>29.931969096451766</v>
      </c>
      <c r="GR69" s="19">
        <v>27.898333326402742</v>
      </c>
      <c r="GS69" s="19">
        <v>29.3085316666882</v>
      </c>
      <c r="GT69" s="19">
        <v>29.035137976436207</v>
      </c>
      <c r="GU69" s="19">
        <v>33.865690254262098</v>
      </c>
      <c r="GV69" s="19">
        <v>38.511539786702407</v>
      </c>
      <c r="GW69" s="19">
        <v>35.915135259617095</v>
      </c>
      <c r="GX69" s="19">
        <v>20.161658547198542</v>
      </c>
      <c r="GY69" s="19">
        <v>0</v>
      </c>
      <c r="GZ69" s="268">
        <v>0</v>
      </c>
      <c r="HA69" s="268"/>
    </row>
    <row r="70" spans="1:209" ht="13.8" hidden="1">
      <c r="A70" s="15"/>
      <c r="B70" s="18" t="s">
        <v>69</v>
      </c>
      <c r="C70" s="19">
        <v>0</v>
      </c>
      <c r="D70" s="19">
        <v>0</v>
      </c>
      <c r="E70" s="19">
        <v>0</v>
      </c>
      <c r="F70" s="20">
        <v>0</v>
      </c>
      <c r="G70" s="19"/>
      <c r="H70" s="19">
        <v>8.4439697417360797</v>
      </c>
      <c r="I70" s="19">
        <v>-8.4439697417360797</v>
      </c>
      <c r="J70" s="20">
        <v>-1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v>15.437186804405618</v>
      </c>
      <c r="GM70" s="19">
        <v>10.079473282169966</v>
      </c>
      <c r="GN70" s="19">
        <v>24.601618885427634</v>
      </c>
      <c r="GO70" s="19">
        <v>22.895983413568931</v>
      </c>
      <c r="GP70" s="19">
        <v>24.03949281710673</v>
      </c>
      <c r="GQ70" s="19">
        <v>33.612002412449371</v>
      </c>
      <c r="GR70" s="19">
        <v>24.18414896304245</v>
      </c>
      <c r="GS70" s="19">
        <v>23.160343251322871</v>
      </c>
      <c r="GT70" s="19">
        <v>28.093466905764362</v>
      </c>
      <c r="GU70" s="19">
        <v>22.561269826541942</v>
      </c>
      <c r="GV70" s="19">
        <v>30.947077361264981</v>
      </c>
      <c r="GW70" s="19">
        <v>53.6701252134188</v>
      </c>
      <c r="GX70" s="19">
        <v>49.468739122577603</v>
      </c>
      <c r="GY70" s="19">
        <v>8.4439697417360797</v>
      </c>
      <c r="GZ70" s="268">
        <v>0</v>
      </c>
      <c r="HA70" s="268"/>
    </row>
    <row r="71" spans="1:209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</v>
      </c>
      <c r="I71" s="19">
        <v>0</v>
      </c>
      <c r="J71" s="20">
        <v>0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v>2.958759794448885</v>
      </c>
      <c r="GM71" s="19">
        <v>2.9237843964498045</v>
      </c>
      <c r="GN71" s="19">
        <v>1.5108522305807852</v>
      </c>
      <c r="GO71" s="19">
        <v>3.2847638679805438</v>
      </c>
      <c r="GP71" s="19">
        <v>2.6750839013364329</v>
      </c>
      <c r="GQ71" s="19">
        <v>3.1507953464940508</v>
      </c>
      <c r="GR71" s="19">
        <v>3.1369857348824786</v>
      </c>
      <c r="GS71" s="19">
        <v>3.4845184417311792</v>
      </c>
      <c r="GT71" s="19">
        <v>2.7872800519524725</v>
      </c>
      <c r="GU71" s="19">
        <v>3.0551121314834777</v>
      </c>
      <c r="GV71" s="19">
        <v>51.199634228480143</v>
      </c>
      <c r="GW71" s="19">
        <v>62.138681443232613</v>
      </c>
      <c r="GX71" s="19">
        <v>229.64213501608509</v>
      </c>
      <c r="GY71" s="19">
        <v>0</v>
      </c>
      <c r="GZ71" s="268">
        <v>0</v>
      </c>
      <c r="HA71" s="268"/>
    </row>
    <row r="72" spans="1:209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0</v>
      </c>
      <c r="I72" s="19">
        <v>0</v>
      </c>
      <c r="J72" s="20">
        <v>0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v>2.0405158991173828</v>
      </c>
      <c r="GM72" s="19">
        <v>2.0978053803932206</v>
      </c>
      <c r="GN72" s="19">
        <v>2.4864642707798197</v>
      </c>
      <c r="GO72" s="19">
        <v>1.337114291296148</v>
      </c>
      <c r="GP72" s="19">
        <v>3.214555986461793</v>
      </c>
      <c r="GQ72" s="19">
        <v>4.2582157497576807</v>
      </c>
      <c r="GR72" s="19">
        <v>2.1043005213544612</v>
      </c>
      <c r="GS72" s="19">
        <v>3.1917522388407042</v>
      </c>
      <c r="GT72" s="19">
        <v>2.4126006543049194</v>
      </c>
      <c r="GU72" s="19">
        <v>3.1532650379281688</v>
      </c>
      <c r="GV72" s="19">
        <v>3.5863878249262422</v>
      </c>
      <c r="GW72" s="19">
        <v>4.7098986967703018</v>
      </c>
      <c r="GX72" s="19">
        <v>3.7441023511324318</v>
      </c>
      <c r="GY72" s="19">
        <v>0</v>
      </c>
      <c r="GZ72" s="268">
        <v>0</v>
      </c>
      <c r="HA72" s="268"/>
    </row>
    <row r="73" spans="1:209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268">
        <v>0</v>
      </c>
      <c r="HA73" s="268"/>
    </row>
    <row r="74" spans="1:209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v>4.8149636899980415</v>
      </c>
      <c r="GM74" s="25">
        <v>10.281042087447339</v>
      </c>
      <c r="GN74" s="25">
        <v>6.5625062123912805</v>
      </c>
      <c r="GO74" s="25">
        <v>19.14585090902003</v>
      </c>
      <c r="GP74" s="25">
        <v>21.693988942188909</v>
      </c>
      <c r="GQ74" s="25">
        <v>1.0641619151168202</v>
      </c>
      <c r="GR74" s="25">
        <v>25.43185027711662</v>
      </c>
      <c r="GS74" s="25">
        <v>11.892365148557928</v>
      </c>
      <c r="GT74" s="25">
        <v>9.626929434843035</v>
      </c>
      <c r="GU74" s="25">
        <v>0.57237956352852992</v>
      </c>
      <c r="GV74" s="25">
        <v>0</v>
      </c>
      <c r="GW74" s="25">
        <v>0</v>
      </c>
      <c r="GX74" s="25">
        <v>0</v>
      </c>
      <c r="GY74" s="25">
        <v>0</v>
      </c>
      <c r="GZ74" s="268">
        <v>0</v>
      </c>
      <c r="HA74" s="268"/>
    </row>
    <row r="75" spans="1:209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v>4.8149636899980415</v>
      </c>
      <c r="GM75" s="19">
        <v>10.281042087447339</v>
      </c>
      <c r="GN75" s="19">
        <v>6.5625062123912805</v>
      </c>
      <c r="GO75" s="19">
        <v>19.14585090902003</v>
      </c>
      <c r="GP75" s="19">
        <v>21.693988942188909</v>
      </c>
      <c r="GQ75" s="19">
        <v>1.0641619151168202</v>
      </c>
      <c r="GR75" s="19">
        <v>25.43185027711662</v>
      </c>
      <c r="GS75" s="19">
        <v>11.892365148557928</v>
      </c>
      <c r="GT75" s="19">
        <v>9.626929434843035</v>
      </c>
      <c r="GU75" s="19">
        <v>0.57237956352852992</v>
      </c>
      <c r="GV75" s="19">
        <v>0</v>
      </c>
      <c r="GW75" s="19">
        <v>0</v>
      </c>
      <c r="GX75" s="19">
        <v>0</v>
      </c>
      <c r="GY75" s="19">
        <v>0</v>
      </c>
      <c r="GZ75" s="268">
        <v>0</v>
      </c>
      <c r="HA75" s="268"/>
    </row>
    <row r="76" spans="1:209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268">
        <v>0</v>
      </c>
      <c r="HA76" s="268"/>
    </row>
    <row r="77" spans="1:209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0</v>
      </c>
      <c r="I77" s="25">
        <v>0</v>
      </c>
      <c r="J77" s="26">
        <v>0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v>8.8369589404701774</v>
      </c>
      <c r="GM77" s="25">
        <v>7.8115491258842935</v>
      </c>
      <c r="GN77" s="25">
        <v>7.3939164690554451</v>
      </c>
      <c r="GO77" s="25">
        <v>19.017192287803361</v>
      </c>
      <c r="GP77" s="25">
        <v>23.326938477371268</v>
      </c>
      <c r="GQ77" s="25">
        <v>322.19298284963821</v>
      </c>
      <c r="GR77" s="25">
        <v>348.43329346034409</v>
      </c>
      <c r="GS77" s="25">
        <v>617.69292277328782</v>
      </c>
      <c r="GT77" s="25">
        <v>756.52103615706426</v>
      </c>
      <c r="GU77" s="25">
        <v>432.80599767313498</v>
      </c>
      <c r="GV77" s="25">
        <v>150.42475853219563</v>
      </c>
      <c r="GW77" s="25">
        <v>120.67799259988404</v>
      </c>
      <c r="GX77" s="25">
        <v>0</v>
      </c>
      <c r="GY77" s="25">
        <v>0</v>
      </c>
      <c r="GZ77" s="268">
        <v>0</v>
      </c>
      <c r="HA77" s="268"/>
    </row>
    <row r="78" spans="1:209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  <c r="GV78" s="268">
        <v>0</v>
      </c>
      <c r="GW78" s="268">
        <v>0</v>
      </c>
      <c r="GX78" s="268">
        <v>0</v>
      </c>
      <c r="GY78" s="268">
        <v>0</v>
      </c>
      <c r="GZ78" s="268">
        <v>0</v>
      </c>
      <c r="HA78" s="268"/>
    </row>
    <row r="79" spans="1:209" ht="13.8" hidden="1">
      <c r="A79" s="15"/>
      <c r="B79" s="24" t="s">
        <v>332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0</v>
      </c>
      <c r="I79" s="39">
        <v>0</v>
      </c>
      <c r="J79" s="26">
        <v>0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v>3655.9166666666665</v>
      </c>
      <c r="GM79" s="39">
        <v>1553.1666666666665</v>
      </c>
      <c r="GN79" s="39">
        <v>1346.3333333333333</v>
      </c>
      <c r="GO79" s="39">
        <v>1337.9999999999998</v>
      </c>
      <c r="GP79" s="39">
        <v>1581.25</v>
      </c>
      <c r="GQ79" s="39">
        <v>1571.5833333333333</v>
      </c>
      <c r="GR79" s="39">
        <v>1575.5833333333335</v>
      </c>
      <c r="GS79" s="39">
        <v>1469.25</v>
      </c>
      <c r="GT79" s="39">
        <v>1490.125</v>
      </c>
      <c r="GU79" s="39">
        <v>1502.0833333333333</v>
      </c>
      <c r="GV79" s="39">
        <v>1474.6666666666665</v>
      </c>
      <c r="GW79" s="39">
        <v>1448.5555555555557</v>
      </c>
      <c r="GX79" s="39">
        <v>682.625</v>
      </c>
      <c r="GY79" s="39">
        <v>0</v>
      </c>
      <c r="GZ79" s="268">
        <v>0</v>
      </c>
      <c r="HA79" s="268"/>
    </row>
    <row r="80" spans="1:209" ht="13.8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0</v>
      </c>
      <c r="I80" s="40">
        <v>0</v>
      </c>
      <c r="J80" s="20">
        <v>0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v>1396.4166666666667</v>
      </c>
      <c r="GM80" s="40">
        <v>917.75</v>
      </c>
      <c r="GN80" s="40">
        <v>863.08333333333337</v>
      </c>
      <c r="GO80" s="40">
        <v>849.16666666666663</v>
      </c>
      <c r="GP80" s="40">
        <v>1084.75</v>
      </c>
      <c r="GQ80" s="40">
        <v>1072.5833333333333</v>
      </c>
      <c r="GR80" s="40">
        <v>1071.9166666666667</v>
      </c>
      <c r="GS80" s="40">
        <v>975</v>
      </c>
      <c r="GT80" s="40">
        <v>1007.25</v>
      </c>
      <c r="GU80" s="40">
        <v>1019.75</v>
      </c>
      <c r="GV80" s="40">
        <v>968.91666666666663</v>
      </c>
      <c r="GW80" s="40">
        <v>973.75</v>
      </c>
      <c r="GX80" s="40">
        <v>503.75</v>
      </c>
      <c r="GY80" s="40">
        <v>0</v>
      </c>
      <c r="GZ80" s="268">
        <v>0</v>
      </c>
      <c r="HA80" s="268"/>
    </row>
    <row r="81" spans="1:209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0</v>
      </c>
      <c r="I81" s="40">
        <v>0</v>
      </c>
      <c r="J81" s="20">
        <v>0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v>646.25</v>
      </c>
      <c r="GM81" s="40">
        <v>558.91666666666663</v>
      </c>
      <c r="GN81" s="40">
        <v>480.16666666666669</v>
      </c>
      <c r="GO81" s="40">
        <v>487.25</v>
      </c>
      <c r="GP81" s="40">
        <v>495.5</v>
      </c>
      <c r="GQ81" s="40">
        <v>498.75</v>
      </c>
      <c r="GR81" s="40">
        <v>502.66666666666669</v>
      </c>
      <c r="GS81" s="40">
        <v>494</v>
      </c>
      <c r="GT81" s="40">
        <v>482.875</v>
      </c>
      <c r="GU81" s="40">
        <v>482.33333333333331</v>
      </c>
      <c r="GV81" s="40">
        <v>505.75</v>
      </c>
      <c r="GW81" s="40">
        <v>474.8055555555556</v>
      </c>
      <c r="GX81" s="40">
        <v>178.875</v>
      </c>
      <c r="GY81" s="40">
        <v>0</v>
      </c>
      <c r="GZ81" s="268">
        <v>0</v>
      </c>
      <c r="HA81" s="268"/>
    </row>
    <row r="82" spans="1:209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v>989.83333333333337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40">
        <v>0</v>
      </c>
      <c r="GY82" s="40">
        <v>0</v>
      </c>
      <c r="GZ82" s="268">
        <v>0</v>
      </c>
      <c r="HA82" s="268"/>
    </row>
    <row r="83" spans="1:209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v>623.41666666666663</v>
      </c>
      <c r="GM83" s="40">
        <v>76.5</v>
      </c>
      <c r="GN83" s="40">
        <v>3.0833333333333335</v>
      </c>
      <c r="GO83" s="40">
        <v>1.5833333333333333</v>
      </c>
      <c r="GP83" s="40">
        <v>1</v>
      </c>
      <c r="GQ83" s="40">
        <v>0.25</v>
      </c>
      <c r="GR83" s="40">
        <v>1</v>
      </c>
      <c r="GS83" s="40">
        <v>0.25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40">
        <v>0</v>
      </c>
      <c r="GZ83" s="268">
        <v>0</v>
      </c>
      <c r="HA83" s="268"/>
    </row>
    <row r="84" spans="1:209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v>1038.5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40">
        <v>0</v>
      </c>
      <c r="GZ84" s="268">
        <v>0</v>
      </c>
      <c r="HA84" s="268"/>
    </row>
    <row r="85" spans="1:209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0</v>
      </c>
      <c r="I85" s="40">
        <v>0</v>
      </c>
      <c r="J85" s="40">
        <v>0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v>214.16666666666666</v>
      </c>
      <c r="GM85" s="40">
        <v>179.75</v>
      </c>
      <c r="GN85" s="40">
        <v>167.91666666666666</v>
      </c>
      <c r="GO85" s="40">
        <v>261.5</v>
      </c>
      <c r="GP85" s="40">
        <v>238.83333333333334</v>
      </c>
      <c r="GQ85" s="40">
        <v>213.41666666666666</v>
      </c>
      <c r="GR85" s="40">
        <v>162.83333333333334</v>
      </c>
      <c r="GS85" s="40">
        <v>192.25</v>
      </c>
      <c r="GT85" s="40">
        <v>229.33333333333334</v>
      </c>
      <c r="GU85" s="40">
        <v>258.5</v>
      </c>
      <c r="GV85" s="40">
        <v>309.41666666666669</v>
      </c>
      <c r="GW85" s="40">
        <v>260.58333333333331</v>
      </c>
      <c r="GX85" s="40">
        <v>66.75</v>
      </c>
      <c r="GY85" s="40">
        <v>0</v>
      </c>
      <c r="GZ85" s="268">
        <v>0</v>
      </c>
      <c r="HA85" s="268"/>
    </row>
    <row r="86" spans="1:209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.8">
      <c r="A87" s="9"/>
    </row>
    <row r="88" spans="1:209" ht="13.8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T216"/>
  <sheetViews>
    <sheetView showGridLines="0" zoomScale="81" zoomScaleNormal="81" workbookViewId="0">
      <pane xSplit="11" ySplit="7" topLeftCell="GG16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96" width="9.44140625" style="1" customWidth="1"/>
    <col min="197" max="197" width="13.33203125" style="1" customWidth="1"/>
    <col min="198" max="205" width="9.33203125" style="1" customWidth="1"/>
    <col min="206" max="217" width="11.44140625" style="1" customWidth="1"/>
    <col min="218" max="218" width="11" style="1" bestFit="1" customWidth="1"/>
    <col min="219" max="220" width="11.44140625" style="1" customWidth="1"/>
    <col min="221" max="221" width="10.6640625" style="1" customWidth="1"/>
    <col min="222" max="16384" width="11.44140625" style="1"/>
  </cols>
  <sheetData>
    <row r="1" spans="1:228" ht="13.8">
      <c r="A1" s="44"/>
      <c r="CZ1" s="1" t="s">
        <v>269</v>
      </c>
    </row>
    <row r="2" spans="1:228" ht="15.6">
      <c r="A2" s="9"/>
      <c r="B2" s="306" t="s">
        <v>307</v>
      </c>
      <c r="H2" s="28" t="s">
        <v>312</v>
      </c>
    </row>
    <row r="3" spans="1:228" ht="13.8">
      <c r="A3" s="9"/>
      <c r="B3" s="4" t="s">
        <v>80</v>
      </c>
    </row>
    <row r="4" spans="1:228" ht="13.8">
      <c r="A4" s="9"/>
      <c r="B4" s="4" t="s">
        <v>1</v>
      </c>
    </row>
    <row r="5" spans="1:228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P5" s="45"/>
      <c r="GQ5" s="45"/>
      <c r="GR5" s="45"/>
      <c r="GS5" s="45"/>
      <c r="GT5" s="45"/>
      <c r="GU5" s="45"/>
    </row>
    <row r="6" spans="1:228" ht="12.75" customHeight="1">
      <c r="A6" s="9"/>
      <c r="B6" s="8"/>
      <c r="C6" s="424" t="s">
        <v>362</v>
      </c>
      <c r="D6" s="424" t="s">
        <v>363</v>
      </c>
      <c r="E6" s="423" t="s">
        <v>364</v>
      </c>
      <c r="F6" s="423"/>
      <c r="G6" s="7"/>
      <c r="H6" s="424" t="s">
        <v>365</v>
      </c>
      <c r="I6" s="423" t="s">
        <v>366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P6" s="421" t="s">
        <v>2</v>
      </c>
      <c r="GQ6" s="421"/>
      <c r="GR6" s="421"/>
      <c r="GS6" s="421"/>
      <c r="GT6" s="421"/>
      <c r="GU6" s="421"/>
      <c r="GV6" s="421"/>
      <c r="GW6" s="421"/>
    </row>
    <row r="7" spans="1:228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3"/>
      <c r="GP7" s="14">
        <v>2009</v>
      </c>
      <c r="GQ7" s="14">
        <v>2010</v>
      </c>
      <c r="GR7" s="14" t="s">
        <v>367</v>
      </c>
      <c r="GS7" s="14" t="s">
        <v>368</v>
      </c>
      <c r="GT7" s="14" t="s">
        <v>369</v>
      </c>
      <c r="GU7" s="14" t="s">
        <v>370</v>
      </c>
      <c r="GV7" s="14" t="s">
        <v>371</v>
      </c>
      <c r="GW7" s="14" t="s">
        <v>372</v>
      </c>
      <c r="GX7" s="14" t="s">
        <v>373</v>
      </c>
      <c r="GY7" s="14" t="s">
        <v>374</v>
      </c>
      <c r="GZ7" s="14" t="s">
        <v>375</v>
      </c>
      <c r="HA7" s="14" t="s">
        <v>376</v>
      </c>
      <c r="HB7" s="14" t="s">
        <v>377</v>
      </c>
      <c r="HC7" s="14" t="s">
        <v>378</v>
      </c>
      <c r="HD7" s="14" t="s">
        <v>379</v>
      </c>
      <c r="HE7" s="14" t="s">
        <v>380</v>
      </c>
    </row>
    <row r="8" spans="1:228" ht="13.8">
      <c r="A8" s="15"/>
      <c r="B8" s="24" t="s">
        <v>81</v>
      </c>
      <c r="C8" s="25">
        <v>589.65405655850361</v>
      </c>
      <c r="D8" s="25">
        <v>385.52885475662373</v>
      </c>
      <c r="E8" s="25">
        <v>204.12520180187988</v>
      </c>
      <c r="F8" s="26">
        <v>0.52946802627974454</v>
      </c>
      <c r="G8" s="27"/>
      <c r="H8" s="25">
        <v>539.77407406271982</v>
      </c>
      <c r="I8" s="25">
        <v>-154.24521930609609</v>
      </c>
      <c r="J8" s="26">
        <v>-0.28575885118960592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5">
        <v>100.75341934121607</v>
      </c>
      <c r="GJ8" s="25">
        <v>179.85659337046911</v>
      </c>
      <c r="GK8" s="25">
        <v>90.918014552604717</v>
      </c>
      <c r="GL8" s="25">
        <v>80.232195144725239</v>
      </c>
      <c r="GM8" s="25">
        <v>85.982222256114639</v>
      </c>
      <c r="GN8" s="25">
        <v>152.66503123458989</v>
      </c>
      <c r="GO8" s="27"/>
      <c r="GP8" s="25">
        <v>1442.46587</v>
      </c>
      <c r="GQ8" s="25">
        <v>1407.6</v>
      </c>
      <c r="GR8" s="25">
        <v>1501.8111227701565</v>
      </c>
      <c r="GS8" s="25">
        <v>1773.0146830247056</v>
      </c>
      <c r="GT8" s="25">
        <v>1854.1119125534876</v>
      </c>
      <c r="GU8" s="25">
        <v>1251.1586859419522</v>
      </c>
      <c r="GV8" s="25">
        <v>927.4662394957013</v>
      </c>
      <c r="GW8" s="25">
        <v>1498.438365841426</v>
      </c>
      <c r="GX8" s="25">
        <v>2169.9852665639801</v>
      </c>
      <c r="GY8" s="25">
        <v>1752.5896999244292</v>
      </c>
      <c r="GZ8" s="25">
        <v>976.41529870691136</v>
      </c>
      <c r="HA8" s="25">
        <v>1203.3718856123637</v>
      </c>
      <c r="HB8" s="25">
        <v>1413.6805346392139</v>
      </c>
      <c r="HC8" s="25">
        <v>1368.1858545366106</v>
      </c>
      <c r="HD8" s="25">
        <v>914.71064805938386</v>
      </c>
      <c r="HE8" s="25">
        <f>+C8</f>
        <v>589.65405655850361</v>
      </c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</row>
    <row r="9" spans="1:228" ht="13.8">
      <c r="A9" s="15"/>
      <c r="B9" s="18" t="s">
        <v>82</v>
      </c>
      <c r="C9" s="19">
        <v>456.84405655850361</v>
      </c>
      <c r="D9" s="19">
        <v>357.45885475662374</v>
      </c>
      <c r="E9" s="19">
        <v>99.385201801879873</v>
      </c>
      <c r="F9" s="20">
        <v>0.27803256369057189</v>
      </c>
      <c r="G9" s="19"/>
      <c r="H9" s="19">
        <v>520.2940740627198</v>
      </c>
      <c r="I9" s="19">
        <v>-162.83521930609606</v>
      </c>
      <c r="J9" s="20">
        <v>-0.31296766083571959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19">
        <v>90.113419341216073</v>
      </c>
      <c r="GJ9" s="19">
        <v>79.616593370469118</v>
      </c>
      <c r="GK9" s="19">
        <v>83.028014552604716</v>
      </c>
      <c r="GL9" s="19">
        <v>72.082195144725233</v>
      </c>
      <c r="GM9" s="19">
        <v>78.01222225611464</v>
      </c>
      <c r="GN9" s="19">
        <v>144.10503123458989</v>
      </c>
      <c r="GO9" s="27"/>
      <c r="GP9" s="19">
        <v>920.56000000000006</v>
      </c>
      <c r="GQ9" s="19">
        <v>1458.5</v>
      </c>
      <c r="GR9" s="19">
        <v>1457.6111227701565</v>
      </c>
      <c r="GS9" s="19">
        <v>1711.9916046222907</v>
      </c>
      <c r="GT9" s="19">
        <v>1672.1885083664529</v>
      </c>
      <c r="GU9" s="19">
        <v>1212.2600968067809</v>
      </c>
      <c r="GV9" s="19">
        <v>913.47218259613919</v>
      </c>
      <c r="GW9" s="19">
        <v>1285.6782096536767</v>
      </c>
      <c r="GX9" s="19">
        <v>2071.4966898175671</v>
      </c>
      <c r="GY9" s="19">
        <v>1678.3659941330193</v>
      </c>
      <c r="GZ9" s="19">
        <v>943.00529870691139</v>
      </c>
      <c r="HA9" s="19">
        <v>1165.7818856123638</v>
      </c>
      <c r="HB9" s="19">
        <v>1358.0105346392138</v>
      </c>
      <c r="HC9" s="19">
        <v>1318.8458545366107</v>
      </c>
      <c r="HD9" s="19">
        <v>825.53064805938391</v>
      </c>
      <c r="HE9" s="19">
        <f t="shared" ref="HE9:HE14" si="0">+C9</f>
        <v>456.84405655850361</v>
      </c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</row>
    <row r="10" spans="1:228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27"/>
      <c r="GP10" s="19">
        <v>0</v>
      </c>
      <c r="GQ10" s="19">
        <v>0</v>
      </c>
      <c r="GR10" s="19">
        <v>1241.8934669682362</v>
      </c>
      <c r="GS10" s="19">
        <v>1353.955331199129</v>
      </c>
      <c r="GT10" s="19">
        <v>0</v>
      </c>
      <c r="GU10" s="19">
        <v>0</v>
      </c>
      <c r="GV10" s="19">
        <v>1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19">
        <f t="shared" si="0"/>
        <v>0</v>
      </c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</row>
    <row r="11" spans="1:228" ht="13.8">
      <c r="A11" s="15"/>
      <c r="B11" s="18" t="s">
        <v>84</v>
      </c>
      <c r="C11" s="19">
        <v>456.84405655850361</v>
      </c>
      <c r="D11" s="19">
        <v>357.45885475662374</v>
      </c>
      <c r="E11" s="19">
        <v>99.385201801879873</v>
      </c>
      <c r="F11" s="20">
        <v>0.27803256369057189</v>
      </c>
      <c r="G11" s="19"/>
      <c r="H11" s="19">
        <v>520.2940740627198</v>
      </c>
      <c r="I11" s="19">
        <v>-162.83521930609606</v>
      </c>
      <c r="J11" s="20">
        <v>-0.31296766083571959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19">
        <v>90.113419341216073</v>
      </c>
      <c r="GJ11" s="19">
        <v>79.616593370469118</v>
      </c>
      <c r="GK11" s="19">
        <v>83.028014552604716</v>
      </c>
      <c r="GL11" s="19">
        <v>72.082195144725233</v>
      </c>
      <c r="GM11" s="19">
        <v>78.01222225611464</v>
      </c>
      <c r="GN11" s="19">
        <v>144.10503123458989</v>
      </c>
      <c r="GO11" s="27"/>
      <c r="GP11" s="19">
        <v>0</v>
      </c>
      <c r="GQ11" s="19">
        <v>0</v>
      </c>
      <c r="GR11" s="19">
        <v>87.394875251750022</v>
      </c>
      <c r="GS11" s="19">
        <v>131.497819220411</v>
      </c>
      <c r="GT11" s="19">
        <v>1417.6186711098121</v>
      </c>
      <c r="GU11" s="19">
        <v>1027.5168064619102</v>
      </c>
      <c r="GV11" s="19">
        <v>912.47218259613919</v>
      </c>
      <c r="GW11" s="19">
        <v>1285.6782096536767</v>
      </c>
      <c r="GX11" s="19">
        <v>2071.4966898175671</v>
      </c>
      <c r="GY11" s="19">
        <v>1678.3659941330193</v>
      </c>
      <c r="GZ11" s="19">
        <v>943.00529870691139</v>
      </c>
      <c r="HA11" s="19">
        <v>1165.7818856123638</v>
      </c>
      <c r="HB11" s="19">
        <v>1358.0105346392138</v>
      </c>
      <c r="HC11" s="19">
        <v>1318.8458545366107</v>
      </c>
      <c r="HD11" s="19">
        <v>825.53064805938391</v>
      </c>
      <c r="HE11" s="19">
        <f t="shared" si="0"/>
        <v>456.84405655850361</v>
      </c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</row>
    <row r="12" spans="1:228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27"/>
      <c r="GP12" s="19">
        <v>0</v>
      </c>
      <c r="GQ12" s="19">
        <v>0</v>
      </c>
      <c r="GR12" s="19">
        <v>0</v>
      </c>
      <c r="GS12" s="19">
        <v>58.322600000000413</v>
      </c>
      <c r="GT12" s="19">
        <v>96.000000000000441</v>
      </c>
      <c r="GU12" s="19">
        <v>40.000000000000291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19">
        <f t="shared" si="0"/>
        <v>0</v>
      </c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</row>
    <row r="13" spans="1:228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27"/>
      <c r="GP13" s="19">
        <v>0</v>
      </c>
      <c r="GQ13" s="19">
        <v>0</v>
      </c>
      <c r="GR13" s="19">
        <v>128.32278055017031</v>
      </c>
      <c r="GS13" s="19">
        <v>168.21585420274999</v>
      </c>
      <c r="GT13" s="19">
        <v>158.56983725664003</v>
      </c>
      <c r="GU13" s="19">
        <v>144.74329034486999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v>0</v>
      </c>
      <c r="HC13" s="19">
        <v>0</v>
      </c>
      <c r="HD13" s="19">
        <v>0</v>
      </c>
      <c r="HE13" s="19">
        <f t="shared" si="0"/>
        <v>0</v>
      </c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</row>
    <row r="14" spans="1:228" ht="13.8">
      <c r="A14" s="15"/>
      <c r="B14" s="18" t="s">
        <v>67</v>
      </c>
      <c r="C14" s="19">
        <v>132.81</v>
      </c>
      <c r="D14" s="19">
        <v>28.07</v>
      </c>
      <c r="E14" s="19">
        <v>104.74000000000001</v>
      </c>
      <c r="F14" s="20">
        <v>3.7313858211613824</v>
      </c>
      <c r="G14" s="19"/>
      <c r="H14" s="19">
        <v>19.48</v>
      </c>
      <c r="I14" s="19">
        <v>8.59</v>
      </c>
      <c r="J14" s="20">
        <v>0.44096509240246407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19">
        <v>10.64</v>
      </c>
      <c r="GJ14" s="19">
        <v>100.24</v>
      </c>
      <c r="GK14" s="19">
        <v>7.89</v>
      </c>
      <c r="GL14" s="19">
        <v>8.15</v>
      </c>
      <c r="GM14" s="19">
        <v>7.97</v>
      </c>
      <c r="GN14" s="19">
        <v>8.56</v>
      </c>
      <c r="GO14" s="27"/>
      <c r="GP14" s="19">
        <v>521.90587000000005</v>
      </c>
      <c r="GQ14" s="19">
        <v>-50.90000000000002</v>
      </c>
      <c r="GR14" s="19">
        <v>44.2</v>
      </c>
      <c r="GS14" s="19">
        <v>61.02307840241496</v>
      </c>
      <c r="GT14" s="19">
        <v>181.92340418703469</v>
      </c>
      <c r="GU14" s="19">
        <v>38.898589135171385</v>
      </c>
      <c r="GV14" s="19">
        <v>13.994056899562061</v>
      </c>
      <c r="GW14" s="19">
        <v>212.76015618774929</v>
      </c>
      <c r="GX14" s="19">
        <v>98.488576746413131</v>
      </c>
      <c r="GY14" s="19">
        <v>74.223705791409884</v>
      </c>
      <c r="GZ14" s="19">
        <v>33.409999999999997</v>
      </c>
      <c r="HA14" s="19">
        <v>37.589999999999996</v>
      </c>
      <c r="HB14" s="19">
        <v>55.67</v>
      </c>
      <c r="HC14" s="19">
        <v>49.339999999999996</v>
      </c>
      <c r="HD14" s="19">
        <v>89.179999999999993</v>
      </c>
      <c r="HE14" s="19">
        <f t="shared" si="0"/>
        <v>132.81</v>
      </c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</row>
    <row r="15" spans="1:228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27"/>
      <c r="GP15" s="270"/>
      <c r="GQ15" s="270"/>
      <c r="GR15" s="270"/>
      <c r="GS15" s="270"/>
      <c r="GT15" s="270"/>
      <c r="GU15" s="270"/>
      <c r="GV15" s="270"/>
      <c r="GW15" s="270"/>
      <c r="GX15" s="270"/>
      <c r="GY15" s="270"/>
      <c r="GZ15" s="270"/>
      <c r="HA15" s="266"/>
      <c r="HB15" s="266"/>
      <c r="HC15" s="266"/>
      <c r="HD15" s="266"/>
      <c r="HE15" s="266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</row>
    <row r="16" spans="1:228" ht="13.8">
      <c r="A16" s="15"/>
      <c r="B16" s="24" t="s">
        <v>87</v>
      </c>
      <c r="C16" s="31">
        <v>14.062673150135838</v>
      </c>
      <c r="D16" s="31">
        <v>16.719994247531993</v>
      </c>
      <c r="E16" s="31">
        <v>-2.6573210973961547</v>
      </c>
      <c r="F16" s="26">
        <v>-0.15893074232297638</v>
      </c>
      <c r="G16" s="27"/>
      <c r="H16" s="31">
        <v>14.60404425833679</v>
      </c>
      <c r="I16" s="31">
        <v>2.1159499891952027</v>
      </c>
      <c r="J16" s="26">
        <v>0.14488794691150722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31">
        <v>13.736594855710923</v>
      </c>
      <c r="GJ16" s="31">
        <v>14.413151039871197</v>
      </c>
      <c r="GK16" s="31">
        <v>14.997430930890705</v>
      </c>
      <c r="GL16" s="31">
        <v>17.500773980472662</v>
      </c>
      <c r="GM16" s="31">
        <v>13.818995214515164</v>
      </c>
      <c r="GN16" s="31">
        <v>11.423453913861961</v>
      </c>
      <c r="GO16" s="27"/>
      <c r="GP16" s="31">
        <v>11.429480832003561</v>
      </c>
      <c r="GQ16" s="31">
        <v>9.743846356156558</v>
      </c>
      <c r="GR16" s="31">
        <v>9.9111033142358931</v>
      </c>
      <c r="GS16" s="31">
        <v>9.9044915199039156</v>
      </c>
      <c r="GT16" s="31">
        <v>10.193290131060468</v>
      </c>
      <c r="GU16" s="31">
        <v>14.325423469458668</v>
      </c>
      <c r="GV16" s="31">
        <v>16.311630904089579</v>
      </c>
      <c r="GW16" s="31">
        <v>12.063924323871841</v>
      </c>
      <c r="GX16" s="31">
        <v>11.675430078556049</v>
      </c>
      <c r="GY16" s="31">
        <v>11.199168541990728</v>
      </c>
      <c r="GZ16" s="31">
        <v>14.350944677418914</v>
      </c>
      <c r="HA16" s="31">
        <v>12.515028904342634</v>
      </c>
      <c r="HB16" s="31">
        <v>12.702463611875956</v>
      </c>
      <c r="HC16" s="31">
        <v>15.862808836772762</v>
      </c>
      <c r="HD16" s="31">
        <v>16.158050103462994</v>
      </c>
      <c r="HE16" s="31">
        <f>+C16</f>
        <v>14.062673150135838</v>
      </c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</row>
    <row r="17" spans="1:228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27"/>
      <c r="GP17" s="270"/>
      <c r="GQ17" s="270"/>
      <c r="GR17" s="270"/>
      <c r="GS17" s="270"/>
      <c r="GT17" s="270"/>
      <c r="GU17" s="270"/>
      <c r="GV17" s="270"/>
      <c r="GW17" s="270"/>
      <c r="GX17" s="270"/>
      <c r="GY17" s="270"/>
      <c r="GZ17" s="270"/>
      <c r="HA17" s="266"/>
      <c r="HB17" s="266"/>
      <c r="HC17" s="266"/>
      <c r="HD17" s="266"/>
      <c r="HE17" s="266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</row>
    <row r="18" spans="1:228" ht="13.8">
      <c r="A18" s="15"/>
      <c r="B18" s="24" t="s">
        <v>31</v>
      </c>
      <c r="C18" s="25">
        <v>82.921122690339473</v>
      </c>
      <c r="D18" s="25">
        <v>64.460402337883465</v>
      </c>
      <c r="E18" s="25">
        <v>18.460720352456008</v>
      </c>
      <c r="F18" s="26">
        <v>0.28638853750384702</v>
      </c>
      <c r="G18" s="27"/>
      <c r="H18" s="25">
        <v>78.828844671147209</v>
      </c>
      <c r="I18" s="25">
        <v>-14.368442333263744</v>
      </c>
      <c r="J18" s="26">
        <v>-0.18227391753875158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5">
        <v>13.840089018178343</v>
      </c>
      <c r="GJ18" s="25">
        <v>25.923002457652679</v>
      </c>
      <c r="GK18" s="25">
        <v>13.63536643626405</v>
      </c>
      <c r="GL18" s="25">
        <v>14.041255131850125</v>
      </c>
      <c r="GM18" s="25">
        <v>11.881879178906274</v>
      </c>
      <c r="GN18" s="25">
        <v>17.439619485666341</v>
      </c>
      <c r="GO18" s="27"/>
      <c r="GP18" s="25">
        <v>164.86636011984339</v>
      </c>
      <c r="GQ18" s="25">
        <v>137.15438130925969</v>
      </c>
      <c r="GR18" s="25">
        <v>148.84605196243626</v>
      </c>
      <c r="GS18" s="25">
        <v>175.60808892683326</v>
      </c>
      <c r="GT18" s="25">
        <v>188.99500660113117</v>
      </c>
      <c r="GU18" s="25">
        <v>179.23378003609909</v>
      </c>
      <c r="GV18" s="25">
        <v>151.28486974657829</v>
      </c>
      <c r="GW18" s="25">
        <v>180.77047049497153</v>
      </c>
      <c r="GX18" s="25">
        <v>253.3551125126456</v>
      </c>
      <c r="GY18" s="25">
        <v>196.27547434410639</v>
      </c>
      <c r="GZ18" s="25">
        <v>140.12481933928348</v>
      </c>
      <c r="HA18" s="25">
        <v>150.60233931112029</v>
      </c>
      <c r="HB18" s="25">
        <v>179.57225550071962</v>
      </c>
      <c r="HC18" s="25">
        <v>217.03270663690842</v>
      </c>
      <c r="HD18" s="25">
        <v>147.79940481514632</v>
      </c>
      <c r="HE18" s="25">
        <f>+C18</f>
        <v>82.921122690339473</v>
      </c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</row>
    <row r="19" spans="1:228" ht="13.8">
      <c r="A19" s="15"/>
      <c r="B19" s="18" t="s">
        <v>82</v>
      </c>
      <c r="C19" s="19">
        <v>42.786514864533835</v>
      </c>
      <c r="D19" s="19">
        <v>33.836241626135795</v>
      </c>
      <c r="E19" s="19">
        <v>8.9502732383980401</v>
      </c>
      <c r="F19" s="20">
        <v>0.264517357964623</v>
      </c>
      <c r="G19" s="19"/>
      <c r="H19" s="19">
        <v>48.598510501333124</v>
      </c>
      <c r="I19" s="19">
        <v>-14.762268875197329</v>
      </c>
      <c r="J19" s="20">
        <v>-0.30375969804244063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19">
        <v>7.7045472375656141</v>
      </c>
      <c r="GJ19" s="19">
        <v>9.896751779665367</v>
      </c>
      <c r="GK19" s="19">
        <v>7.8590250739262055</v>
      </c>
      <c r="GL19" s="19">
        <v>8.0388155496220985</v>
      </c>
      <c r="GM19" s="19">
        <v>6.0181799487586254</v>
      </c>
      <c r="GN19" s="19">
        <v>10.973742512561538</v>
      </c>
      <c r="GO19" s="27"/>
      <c r="GP19" s="19">
        <v>95.195302646957515</v>
      </c>
      <c r="GQ19" s="19">
        <v>130.21903148916164</v>
      </c>
      <c r="GR19" s="19">
        <v>146.69676213737677</v>
      </c>
      <c r="GS19" s="19">
        <v>191.9078877853444</v>
      </c>
      <c r="GT19" s="19">
        <v>178.90730658757022</v>
      </c>
      <c r="GU19" s="19">
        <v>151.45946355977867</v>
      </c>
      <c r="GV19" s="19">
        <v>96.427377800632016</v>
      </c>
      <c r="GW19" s="19">
        <v>111.96809732521257</v>
      </c>
      <c r="GX19" s="19">
        <v>187.62439699000004</v>
      </c>
      <c r="GY19" s="19">
        <v>127.05819761832717</v>
      </c>
      <c r="GZ19" s="19">
        <v>72.319459466144238</v>
      </c>
      <c r="HA19" s="19">
        <v>87.30177917558531</v>
      </c>
      <c r="HB19" s="19">
        <v>111.04912672315342</v>
      </c>
      <c r="HC19" s="19">
        <v>143.18660010419518</v>
      </c>
      <c r="HD19" s="19">
        <v>72.113973054893478</v>
      </c>
      <c r="HE19" s="19">
        <f>+C19</f>
        <v>42.786514864533835</v>
      </c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</row>
    <row r="20" spans="1:228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27"/>
      <c r="GP20" s="19">
        <v>52.422192987663884</v>
      </c>
      <c r="GQ20" s="19">
        <v>84.17667301681135</v>
      </c>
      <c r="GR20" s="19">
        <v>123.18488084486791</v>
      </c>
      <c r="GS20" s="19">
        <v>151.54699937088475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19">
        <f t="shared" ref="HE20:HE24" si="1">+C20</f>
        <v>0</v>
      </c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</row>
    <row r="21" spans="1:228" ht="13.8">
      <c r="A21" s="15"/>
      <c r="B21" s="18" t="s">
        <v>84</v>
      </c>
      <c r="C21" s="19">
        <v>42.786514864533835</v>
      </c>
      <c r="D21" s="19">
        <v>33.836241626135795</v>
      </c>
      <c r="E21" s="19">
        <v>8.9502732383980401</v>
      </c>
      <c r="F21" s="20">
        <v>0.264517357964623</v>
      </c>
      <c r="G21" s="19"/>
      <c r="H21" s="19">
        <v>48.598510501333124</v>
      </c>
      <c r="I21" s="19">
        <v>-14.762268875197329</v>
      </c>
      <c r="J21" s="20">
        <v>-0.30375969804244063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19">
        <v>7.7045472375656141</v>
      </c>
      <c r="GJ21" s="19">
        <v>9.896751779665367</v>
      </c>
      <c r="GK21" s="19">
        <v>7.8590250739262055</v>
      </c>
      <c r="GL21" s="19">
        <v>8.0388155496220985</v>
      </c>
      <c r="GM21" s="19">
        <v>6.0181799487586254</v>
      </c>
      <c r="GN21" s="19">
        <v>10.973742512561538</v>
      </c>
      <c r="GO21" s="27"/>
      <c r="GP21" s="19">
        <v>38.352480772467466</v>
      </c>
      <c r="GQ21" s="19">
        <v>35.141695027691689</v>
      </c>
      <c r="GR21" s="19">
        <v>7.62452913</v>
      </c>
      <c r="GS21" s="19">
        <v>11.027531596697504</v>
      </c>
      <c r="GT21" s="19">
        <v>143.23855289245822</v>
      </c>
      <c r="GU21" s="19">
        <v>125.69206960164696</v>
      </c>
      <c r="GV21" s="19">
        <v>96.321298548237664</v>
      </c>
      <c r="GW21" s="19">
        <v>111.96809732521257</v>
      </c>
      <c r="GX21" s="19">
        <v>179.62439699000004</v>
      </c>
      <c r="GY21" s="19">
        <v>127.05819761832717</v>
      </c>
      <c r="GZ21" s="19">
        <v>72.319459466144238</v>
      </c>
      <c r="HA21" s="19">
        <v>87.30177917558531</v>
      </c>
      <c r="HB21" s="19">
        <v>111.04912672315342</v>
      </c>
      <c r="HC21" s="19">
        <v>143.18660010419518</v>
      </c>
      <c r="HD21" s="19">
        <v>72.113973054893478</v>
      </c>
      <c r="HE21" s="19">
        <f t="shared" si="1"/>
        <v>42.786514864533835</v>
      </c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</row>
    <row r="22" spans="1:228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27"/>
      <c r="GP22" s="19">
        <v>0</v>
      </c>
      <c r="GQ22" s="19">
        <v>0</v>
      </c>
      <c r="GR22" s="19">
        <v>0</v>
      </c>
      <c r="GS22" s="19">
        <v>6.5791294202034587</v>
      </c>
      <c r="GT22" s="19">
        <v>10.869988322715068</v>
      </c>
      <c r="GU22" s="19">
        <v>4.8364340099999996</v>
      </c>
      <c r="GV22" s="19">
        <v>0</v>
      </c>
      <c r="GW22" s="19">
        <v>0</v>
      </c>
      <c r="GX22" s="19">
        <v>8</v>
      </c>
      <c r="GY22" s="19">
        <v>0</v>
      </c>
      <c r="GZ22" s="19">
        <v>0</v>
      </c>
      <c r="HA22" s="19">
        <v>0</v>
      </c>
      <c r="HB22" s="19">
        <v>0</v>
      </c>
      <c r="HC22" s="19">
        <v>0</v>
      </c>
      <c r="HD22" s="19">
        <v>0</v>
      </c>
      <c r="HE22" s="19">
        <f t="shared" si="1"/>
        <v>0</v>
      </c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</row>
    <row r="23" spans="1:228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27"/>
      <c r="GP23" s="19">
        <v>4.4206288868261687</v>
      </c>
      <c r="GQ23" s="19">
        <v>10.900663444658637</v>
      </c>
      <c r="GR23" s="19">
        <v>15.887352162508858</v>
      </c>
      <c r="GS23" s="19">
        <v>22.754227397558687</v>
      </c>
      <c r="GT23" s="19">
        <v>24.798765372396943</v>
      </c>
      <c r="GU23" s="19">
        <v>20.930959948131719</v>
      </c>
      <c r="GV23" s="19">
        <v>0.1060792523943459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v>0</v>
      </c>
      <c r="HC23" s="19">
        <v>0</v>
      </c>
      <c r="HD23" s="19">
        <v>0</v>
      </c>
      <c r="HE23" s="19">
        <f t="shared" si="1"/>
        <v>0</v>
      </c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</row>
    <row r="24" spans="1:228" ht="13.8">
      <c r="A24" s="15"/>
      <c r="B24" s="18" t="s">
        <v>67</v>
      </c>
      <c r="C24" s="19">
        <v>40.134607825805638</v>
      </c>
      <c r="D24" s="19">
        <v>30.624160711747678</v>
      </c>
      <c r="E24" s="19">
        <v>9.5104471140579605</v>
      </c>
      <c r="F24" s="20">
        <v>0.31055372271507431</v>
      </c>
      <c r="G24" s="19"/>
      <c r="H24" s="19">
        <v>30.230334169814078</v>
      </c>
      <c r="I24" s="19">
        <v>0.39382654193359912</v>
      </c>
      <c r="J24" s="20">
        <v>1.3027528565226616E-2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19">
        <v>6.1355417806127281</v>
      </c>
      <c r="GJ24" s="19">
        <v>16.026250677987314</v>
      </c>
      <c r="GK24" s="19">
        <v>5.7763413623378437</v>
      </c>
      <c r="GL24" s="19">
        <v>6.0024395822280265</v>
      </c>
      <c r="GM24" s="19">
        <v>5.863699230147648</v>
      </c>
      <c r="GN24" s="19">
        <v>6.4658769731048036</v>
      </c>
      <c r="GO24" s="27"/>
      <c r="GP24" s="19">
        <v>69.671057472885877</v>
      </c>
      <c r="GQ24" s="19">
        <v>6.935349820098045</v>
      </c>
      <c r="GR24" s="19">
        <v>2.1492898250594878</v>
      </c>
      <c r="GS24" s="19">
        <v>-16.299798858511142</v>
      </c>
      <c r="GT24" s="19">
        <v>10.087700013560946</v>
      </c>
      <c r="GU24" s="19">
        <v>27.774316476320426</v>
      </c>
      <c r="GV24" s="19">
        <v>54.857491945946286</v>
      </c>
      <c r="GW24" s="19">
        <v>68.802373169758965</v>
      </c>
      <c r="GX24" s="19">
        <v>65.730715522645568</v>
      </c>
      <c r="GY24" s="19">
        <v>69.2172767257792</v>
      </c>
      <c r="GZ24" s="19">
        <v>67.805359873139224</v>
      </c>
      <c r="HA24" s="19">
        <v>63.300560135534973</v>
      </c>
      <c r="HB24" s="19">
        <v>68.523128777566214</v>
      </c>
      <c r="HC24" s="19">
        <v>73.84610653271325</v>
      </c>
      <c r="HD24" s="19">
        <v>75.685431760252854</v>
      </c>
      <c r="HE24" s="19">
        <f t="shared" si="1"/>
        <v>40.134607825805638</v>
      </c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</row>
    <row r="25" spans="1:228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27"/>
      <c r="GP25" s="270"/>
      <c r="GQ25" s="270"/>
      <c r="GR25" s="270"/>
      <c r="GS25" s="270"/>
      <c r="GT25" s="270"/>
      <c r="GU25" s="270"/>
      <c r="GV25" s="270"/>
      <c r="GW25" s="270"/>
      <c r="GX25" s="270"/>
      <c r="GY25" s="270"/>
      <c r="GZ25" s="270"/>
      <c r="HA25" s="266"/>
      <c r="HB25" s="266"/>
      <c r="HC25" s="266"/>
      <c r="HD25" s="266"/>
      <c r="HE25" s="266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</row>
    <row r="26" spans="1:228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5">
        <v>0</v>
      </c>
      <c r="GK26" s="25">
        <v>0</v>
      </c>
      <c r="GL26" s="25">
        <v>0</v>
      </c>
      <c r="GM26" s="25">
        <v>0</v>
      </c>
      <c r="GN26" s="25">
        <v>0</v>
      </c>
      <c r="GO26" s="27"/>
      <c r="GP26" s="25">
        <v>0.44776235765904815</v>
      </c>
      <c r="GQ26" s="25">
        <v>0.73137667499080261</v>
      </c>
      <c r="GR26" s="25">
        <v>1.726200255666414</v>
      </c>
      <c r="GS26" s="25">
        <v>5.1905031258307668</v>
      </c>
      <c r="GT26" s="25">
        <v>0.1472582684607622</v>
      </c>
      <c r="GU26" s="25">
        <v>0.23000492045442167</v>
      </c>
      <c r="GV26" s="25">
        <v>0.23735634550395848</v>
      </c>
      <c r="GW26" s="25">
        <v>0.13388817304960618</v>
      </c>
      <c r="GX26" s="25">
        <v>4.0874620907230409E-2</v>
      </c>
      <c r="GY26" s="25">
        <v>9.1831332771848779E-4</v>
      </c>
      <c r="GZ26" s="25">
        <v>0</v>
      </c>
      <c r="HA26" s="25">
        <v>7.0123049489051047E-4</v>
      </c>
      <c r="HB26" s="25">
        <v>0</v>
      </c>
      <c r="HC26" s="25">
        <v>0</v>
      </c>
      <c r="HD26" s="25">
        <v>0</v>
      </c>
      <c r="HE26" s="25">
        <f>+C26</f>
        <v>0</v>
      </c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</row>
    <row r="27" spans="1:228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27"/>
      <c r="GP27" s="270"/>
      <c r="GQ27" s="270"/>
      <c r="GR27" s="270"/>
      <c r="GS27" s="270"/>
      <c r="GT27" s="270"/>
      <c r="GU27" s="270"/>
      <c r="GV27" s="270"/>
      <c r="GW27" s="270"/>
      <c r="GX27" s="270"/>
      <c r="GY27" s="270"/>
      <c r="GZ27" s="270"/>
      <c r="HA27" s="266"/>
      <c r="HB27" s="266"/>
      <c r="HC27" s="266"/>
      <c r="HD27" s="266"/>
      <c r="HE27" s="266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</row>
    <row r="28" spans="1:228" ht="13.8">
      <c r="A28" s="15"/>
      <c r="B28" s="24" t="s">
        <v>39</v>
      </c>
      <c r="C28" s="25">
        <v>31.113183457326102</v>
      </c>
      <c r="D28" s="25">
        <v>20.062788795678177</v>
      </c>
      <c r="E28" s="25">
        <v>11.050394661647925</v>
      </c>
      <c r="F28" s="26">
        <v>0.55079055928796616</v>
      </c>
      <c r="G28" s="27"/>
      <c r="H28" s="25">
        <v>20.686095908120279</v>
      </c>
      <c r="I28" s="25">
        <v>-0.62330711244210235</v>
      </c>
      <c r="J28" s="26">
        <v>-3.0131694023395907E-2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5">
        <v>10.521122070753771</v>
      </c>
      <c r="GJ28" s="25">
        <v>8.0209577240562027</v>
      </c>
      <c r="GK28" s="25">
        <v>5.1983815110354223</v>
      </c>
      <c r="GL28" s="25">
        <v>4.7952971411865493</v>
      </c>
      <c r="GM28" s="25">
        <v>6.8165662183155149</v>
      </c>
      <c r="GN28" s="25">
        <v>6.2819808627324116</v>
      </c>
      <c r="GO28" s="27"/>
      <c r="GP28" s="25">
        <v>23.818334661563632</v>
      </c>
      <c r="GQ28" s="25">
        <v>34.98146394179718</v>
      </c>
      <c r="GR28" s="25">
        <v>31.0998700519857</v>
      </c>
      <c r="GS28" s="25">
        <v>34.189948145135062</v>
      </c>
      <c r="GT28" s="25">
        <v>47.264616423745011</v>
      </c>
      <c r="GU28" s="25">
        <v>70.304732377210641</v>
      </c>
      <c r="GV28" s="25">
        <v>70.321486900657732</v>
      </c>
      <c r="GW28" s="25">
        <v>69.794883789746308</v>
      </c>
      <c r="GX28" s="25">
        <v>63.586392473288399</v>
      </c>
      <c r="GY28" s="25">
        <v>87.899089397937615</v>
      </c>
      <c r="GZ28" s="25">
        <v>69.532978867473659</v>
      </c>
      <c r="HA28" s="25">
        <v>60.33083030006771</v>
      </c>
      <c r="HB28" s="25">
        <v>62.593503954834929</v>
      </c>
      <c r="HC28" s="25">
        <v>61.833207193212246</v>
      </c>
      <c r="HD28" s="25">
        <v>58.888965140544023</v>
      </c>
      <c r="HE28" s="25">
        <f>+C28</f>
        <v>31.113183457326102</v>
      </c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</row>
    <row r="29" spans="1:228" ht="13.8">
      <c r="A29" s="15"/>
      <c r="B29" s="18" t="s">
        <v>68</v>
      </c>
      <c r="C29" s="19">
        <v>13.683589328922231</v>
      </c>
      <c r="D29" s="19">
        <v>13.815640938072089</v>
      </c>
      <c r="E29" s="19">
        <v>-0.13205160914985825</v>
      </c>
      <c r="F29" s="20">
        <v>-9.5581239945198987E-3</v>
      </c>
      <c r="G29" s="19"/>
      <c r="H29" s="19">
        <v>13.375755709145647</v>
      </c>
      <c r="I29" s="19">
        <v>0.43988522892644255</v>
      </c>
      <c r="J29" s="20">
        <v>3.2886757091838324E-2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19">
        <v>8.8018143252393148</v>
      </c>
      <c r="GJ29" s="19">
        <v>2.7635603625781826</v>
      </c>
      <c r="GK29" s="19">
        <v>2.842869469966586</v>
      </c>
      <c r="GL29" s="19">
        <v>2.7187977480316814</v>
      </c>
      <c r="GM29" s="19">
        <v>2.660391107298314</v>
      </c>
      <c r="GN29" s="19">
        <v>2.6979706410474695</v>
      </c>
      <c r="GO29" s="27"/>
      <c r="GP29" s="19">
        <v>16.105132406126113</v>
      </c>
      <c r="GQ29" s="19">
        <v>18.784578855868023</v>
      </c>
      <c r="GR29" s="19">
        <v>18.679177806085566</v>
      </c>
      <c r="GS29" s="19">
        <v>21.771003419907007</v>
      </c>
      <c r="GT29" s="19">
        <v>29.928926183676666</v>
      </c>
      <c r="GU29" s="19">
        <v>31.917083051011641</v>
      </c>
      <c r="GV29" s="19">
        <v>33.213112729304861</v>
      </c>
      <c r="GW29" s="19">
        <v>37.795854104690761</v>
      </c>
      <c r="GX29" s="19">
        <v>40.260770449329925</v>
      </c>
      <c r="GY29" s="19">
        <v>46.293140555908614</v>
      </c>
      <c r="GZ29" s="19">
        <v>46.299125804123662</v>
      </c>
      <c r="HA29" s="19">
        <v>47.064528291287736</v>
      </c>
      <c r="HB29" s="19">
        <v>41.090589490373425</v>
      </c>
      <c r="HC29" s="19">
        <v>42.859261456751057</v>
      </c>
      <c r="HD29" s="19">
        <v>41.814323551537889</v>
      </c>
      <c r="HE29" s="19">
        <f>+C29</f>
        <v>13.683589328922231</v>
      </c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</row>
    <row r="30" spans="1:228" ht="13.8">
      <c r="A30" s="15"/>
      <c r="B30" s="18" t="s">
        <v>69</v>
      </c>
      <c r="C30" s="19">
        <v>13.777499968917168</v>
      </c>
      <c r="D30" s="19">
        <v>4.2781254809674572</v>
      </c>
      <c r="E30" s="19">
        <v>9.4993744879497104</v>
      </c>
      <c r="F30" s="20">
        <v>2.2204525159934105</v>
      </c>
      <c r="G30" s="19"/>
      <c r="H30" s="19">
        <v>1.7633500680883487</v>
      </c>
      <c r="I30" s="19">
        <v>2.5147754128791084</v>
      </c>
      <c r="J30" s="20">
        <v>1.4261350927359429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19">
        <v>1.2210739841919767</v>
      </c>
      <c r="GJ30" s="19">
        <v>4.9416740718229422</v>
      </c>
      <c r="GK30" s="19">
        <v>1.8936636422503899</v>
      </c>
      <c r="GL30" s="19">
        <v>1.8398636163305726</v>
      </c>
      <c r="GM30" s="19">
        <v>3.1037696423953021</v>
      </c>
      <c r="GN30" s="19">
        <v>1.9985289961179598</v>
      </c>
      <c r="GO30" s="27"/>
      <c r="GP30" s="19">
        <v>4.6460369778723587</v>
      </c>
      <c r="GQ30" s="19">
        <v>11.641672412577526</v>
      </c>
      <c r="GR30" s="19">
        <v>4.8996549530299554</v>
      </c>
      <c r="GS30" s="19">
        <v>5.3270191809273735</v>
      </c>
      <c r="GT30" s="19">
        <v>5.8769064737216317</v>
      </c>
      <c r="GU30" s="19">
        <v>14.736236494493365</v>
      </c>
      <c r="GV30" s="19">
        <v>14.792574742607767</v>
      </c>
      <c r="GW30" s="19">
        <v>9.7563463827054751</v>
      </c>
      <c r="GX30" s="19">
        <v>8.609112049052138</v>
      </c>
      <c r="GY30" s="19">
        <v>15.890096394839896</v>
      </c>
      <c r="GZ30" s="19">
        <v>11.10919045485025</v>
      </c>
      <c r="HA30" s="19">
        <v>6.3302947564036334</v>
      </c>
      <c r="HB30" s="19">
        <v>5.4273232684149679</v>
      </c>
      <c r="HC30" s="19">
        <v>5.5561613746238168</v>
      </c>
      <c r="HD30" s="19">
        <v>11.55012858142163</v>
      </c>
      <c r="HE30" s="19">
        <f t="shared" ref="HE30:HE32" si="2">+C30</f>
        <v>13.777499968917168</v>
      </c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</row>
    <row r="31" spans="1:228" ht="13.8">
      <c r="A31" s="15"/>
      <c r="B31" s="18" t="s">
        <v>70</v>
      </c>
      <c r="C31" s="19">
        <v>1.5486385372333309</v>
      </c>
      <c r="D31" s="19">
        <v>1.1849073241117134</v>
      </c>
      <c r="E31" s="19">
        <v>0.36373121312161749</v>
      </c>
      <c r="F31" s="20">
        <v>0.30697017878110844</v>
      </c>
      <c r="G31" s="19"/>
      <c r="H31" s="19">
        <v>1.1591617228400493</v>
      </c>
      <c r="I31" s="19">
        <v>2.5745601271664142E-2</v>
      </c>
      <c r="J31" s="20">
        <v>2.2210534358040334E-2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19">
        <v>0.41740326796476901</v>
      </c>
      <c r="GJ31" s="19">
        <v>0.19906177547181342</v>
      </c>
      <c r="GK31" s="19">
        <v>0.19895782507163762</v>
      </c>
      <c r="GL31" s="19">
        <v>0.13074605195784025</v>
      </c>
      <c r="GM31" s="19">
        <v>0.87544426302666611</v>
      </c>
      <c r="GN31" s="19">
        <v>0.14442862170537354</v>
      </c>
      <c r="GO31" s="27"/>
      <c r="GP31" s="19">
        <v>1.5793591472520834</v>
      </c>
      <c r="GQ31" s="19">
        <v>2.0345388120050902</v>
      </c>
      <c r="GR31" s="19">
        <v>2.253829578872375</v>
      </c>
      <c r="GS31" s="19">
        <v>2.1495889220619619</v>
      </c>
      <c r="GT31" s="19">
        <v>3.3090291386768809</v>
      </c>
      <c r="GU31" s="19">
        <v>3.9362705572756593</v>
      </c>
      <c r="GV31" s="19">
        <v>3.3587545749386587</v>
      </c>
      <c r="GW31" s="19">
        <v>4.7320202525696908</v>
      </c>
      <c r="GX31" s="19">
        <v>3.9082653313313056</v>
      </c>
      <c r="GY31" s="19">
        <v>4.7952893412386866</v>
      </c>
      <c r="GZ31" s="19">
        <v>4.8228058347153979</v>
      </c>
      <c r="HA31" s="19">
        <v>2.6667576978836847</v>
      </c>
      <c r="HB31" s="19">
        <v>2.9581512861449033</v>
      </c>
      <c r="HC31" s="19">
        <v>3.1674913305874437</v>
      </c>
      <c r="HD31" s="19">
        <v>3.3638312191265101</v>
      </c>
      <c r="HE31" s="19">
        <f t="shared" si="2"/>
        <v>1.5486385372333309</v>
      </c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</row>
    <row r="32" spans="1:228" ht="13.8">
      <c r="A32" s="15"/>
      <c r="B32" s="18" t="s">
        <v>88</v>
      </c>
      <c r="C32" s="19">
        <v>2.1034556222533713</v>
      </c>
      <c r="D32" s="19">
        <v>0.78411505252691949</v>
      </c>
      <c r="E32" s="19">
        <v>1.3193405697264518</v>
      </c>
      <c r="F32" s="20">
        <v>1.6825854388009691</v>
      </c>
      <c r="G32" s="19"/>
      <c r="H32" s="19">
        <v>4.3878284080462366</v>
      </c>
      <c r="I32" s="19">
        <v>-3.603713355519317</v>
      </c>
      <c r="J32" s="20">
        <v>-0.82129769452947643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19">
        <v>8.0830493357710406E-2</v>
      </c>
      <c r="GJ32" s="19">
        <v>0.11666151418326531</v>
      </c>
      <c r="GK32" s="19">
        <v>0.26289057374680902</v>
      </c>
      <c r="GL32" s="19">
        <v>0.10588972486645519</v>
      </c>
      <c r="GM32" s="19">
        <v>0.17696120559523304</v>
      </c>
      <c r="GN32" s="19">
        <v>1.4410526038616087</v>
      </c>
      <c r="GO32" s="27"/>
      <c r="GP32" s="19">
        <v>1.4878061303130732</v>
      </c>
      <c r="GQ32" s="19">
        <v>2.5206738613465474</v>
      </c>
      <c r="GR32" s="19">
        <v>5.2672077139978066</v>
      </c>
      <c r="GS32" s="19">
        <v>4.9423366222387237</v>
      </c>
      <c r="GT32" s="19">
        <v>8.1497546276698269</v>
      </c>
      <c r="GU32" s="19">
        <v>19.715142274429972</v>
      </c>
      <c r="GV32" s="19">
        <v>18.957044853806444</v>
      </c>
      <c r="GW32" s="19">
        <v>17.510663049780391</v>
      </c>
      <c r="GX32" s="19">
        <v>10.808244643575026</v>
      </c>
      <c r="GY32" s="19">
        <v>20.920563105950425</v>
      </c>
      <c r="GZ32" s="19">
        <v>7.3018567737843538</v>
      </c>
      <c r="HA32" s="19">
        <v>4.2692495544926627</v>
      </c>
      <c r="HB32" s="19">
        <v>13.117439909901631</v>
      </c>
      <c r="HC32" s="19">
        <v>10.250293031249926</v>
      </c>
      <c r="HD32" s="19">
        <v>2.1606817884579903</v>
      </c>
      <c r="HE32" s="19">
        <f t="shared" si="2"/>
        <v>2.1034556222533713</v>
      </c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</row>
    <row r="33" spans="1:228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27"/>
      <c r="GP33" s="270"/>
      <c r="GQ33" s="270"/>
      <c r="GR33" s="270"/>
      <c r="GS33" s="270"/>
      <c r="GT33" s="270"/>
      <c r="GU33" s="270"/>
      <c r="GV33" s="270"/>
      <c r="GW33" s="270"/>
      <c r="GX33" s="270"/>
      <c r="GY33" s="270"/>
      <c r="GZ33" s="270"/>
      <c r="HA33" s="266"/>
      <c r="HB33" s="266"/>
      <c r="HC33" s="266"/>
      <c r="HD33" s="266"/>
      <c r="HE33" s="266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</row>
    <row r="34" spans="1:228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5">
        <v>0</v>
      </c>
      <c r="GN34" s="25">
        <v>0</v>
      </c>
      <c r="GO34" s="27"/>
      <c r="GP34" s="25">
        <v>0</v>
      </c>
      <c r="GQ34" s="25">
        <v>5.2241556270225917</v>
      </c>
      <c r="GR34" s="25">
        <v>0.24271566453372501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v>0</v>
      </c>
      <c r="GY34" s="25">
        <v>0</v>
      </c>
      <c r="GZ34" s="25">
        <v>0</v>
      </c>
      <c r="HA34" s="25">
        <v>0</v>
      </c>
      <c r="HB34" s="25">
        <v>0</v>
      </c>
      <c r="HC34" s="25">
        <v>0</v>
      </c>
      <c r="HD34" s="25">
        <v>0</v>
      </c>
      <c r="HE34" s="25">
        <f>+C34</f>
        <v>0</v>
      </c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</row>
    <row r="35" spans="1:228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27"/>
      <c r="GP35" s="19">
        <v>0</v>
      </c>
      <c r="GQ35" s="19">
        <v>5.2241556270225917</v>
      </c>
      <c r="GR35" s="19">
        <v>0.24271566453372501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v>0</v>
      </c>
      <c r="HC35" s="19">
        <v>0</v>
      </c>
      <c r="HD35" s="19">
        <v>0</v>
      </c>
      <c r="HE35" s="19">
        <f>+C35</f>
        <v>0</v>
      </c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</row>
    <row r="36" spans="1:228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27"/>
      <c r="GP36" s="270"/>
      <c r="GQ36" s="270"/>
      <c r="GR36" s="270"/>
      <c r="GS36" s="270"/>
      <c r="GT36" s="270"/>
      <c r="GU36" s="270"/>
      <c r="GV36" s="270"/>
      <c r="GW36" s="270"/>
      <c r="GX36" s="270"/>
      <c r="GY36" s="270"/>
      <c r="GZ36" s="270"/>
      <c r="HA36" s="266"/>
      <c r="HB36" s="266"/>
      <c r="HC36" s="266"/>
      <c r="HD36" s="266"/>
      <c r="HE36" s="266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</row>
    <row r="37" spans="1:228" ht="13.8">
      <c r="A37" s="15"/>
      <c r="B37" s="24" t="s">
        <v>74</v>
      </c>
      <c r="C37" s="25">
        <v>105.45730254549274</v>
      </c>
      <c r="D37" s="25">
        <v>57.991471582945749</v>
      </c>
      <c r="E37" s="25">
        <v>47.465830962546988</v>
      </c>
      <c r="F37" s="26">
        <v>0.81849674903759184</v>
      </c>
      <c r="G37" s="27"/>
      <c r="H37" s="25">
        <v>6.1118779931400207</v>
      </c>
      <c r="I37" s="25">
        <v>51.879593589805729</v>
      </c>
      <c r="J37" s="26">
        <v>8.4883228441463405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5">
        <v>28.749871733251773</v>
      </c>
      <c r="GJ37" s="25">
        <v>24.392577246504267</v>
      </c>
      <c r="GK37" s="25">
        <v>21.978305368147687</v>
      </c>
      <c r="GL37" s="25">
        <v>5.8943906046313561</v>
      </c>
      <c r="GM37" s="25">
        <v>36.105804120018604</v>
      </c>
      <c r="GN37" s="25">
        <v>17.086225206190836</v>
      </c>
      <c r="GO37" s="27"/>
      <c r="GP37" s="25">
        <v>186.85014946461359</v>
      </c>
      <c r="GQ37" s="25">
        <v>101.24823028147968</v>
      </c>
      <c r="GR37" s="25">
        <v>155.93495831584204</v>
      </c>
      <c r="GS37" s="25">
        <v>271.11905803815284</v>
      </c>
      <c r="GT37" s="25">
        <v>47.995590587226026</v>
      </c>
      <c r="GU37" s="25">
        <v>28.960465069100177</v>
      </c>
      <c r="GV37" s="25">
        <v>26.9017358564017</v>
      </c>
      <c r="GW37" s="25">
        <v>46.21496919988499</v>
      </c>
      <c r="GX37" s="25">
        <v>43.499480164728283</v>
      </c>
      <c r="GY37" s="25">
        <v>54.509724160557163</v>
      </c>
      <c r="GZ37" s="25">
        <v>87.705264219631175</v>
      </c>
      <c r="HA37" s="25">
        <v>71.987572747505965</v>
      </c>
      <c r="HB37" s="25">
        <v>19.413538001885087</v>
      </c>
      <c r="HC37" s="25">
        <v>24.357986478565451</v>
      </c>
      <c r="HD37" s="25">
        <v>152.59100348998041</v>
      </c>
      <c r="HE37" s="25">
        <f>+C37</f>
        <v>105.45730254549274</v>
      </c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</row>
    <row r="38" spans="1:228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27"/>
      <c r="GP38" s="270"/>
      <c r="GQ38" s="270"/>
      <c r="GR38" s="270"/>
      <c r="GS38" s="270"/>
      <c r="GT38" s="270"/>
      <c r="GU38" s="270"/>
      <c r="GV38" s="270"/>
      <c r="GW38" s="270"/>
      <c r="GX38" s="270"/>
      <c r="GY38" s="270"/>
      <c r="GZ38" s="270"/>
      <c r="HA38" s="266"/>
      <c r="HB38" s="266"/>
      <c r="HC38" s="266"/>
      <c r="HD38" s="266"/>
      <c r="HE38" s="266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</row>
    <row r="39" spans="1:228" ht="13.8">
      <c r="A39" s="15"/>
      <c r="B39" s="24" t="s">
        <v>89</v>
      </c>
      <c r="C39" s="39">
        <v>1834.2</v>
      </c>
      <c r="D39" s="39">
        <v>1783.4</v>
      </c>
      <c r="E39" s="39">
        <v>50.799999999999955</v>
      </c>
      <c r="F39" s="26">
        <v>2.8484916451721402E-2</v>
      </c>
      <c r="G39" s="27"/>
      <c r="H39" s="39">
        <v>1642</v>
      </c>
      <c r="I39" s="39">
        <v>141.40000000000009</v>
      </c>
      <c r="J39" s="26">
        <v>8.6114494518879467E-2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1829</v>
      </c>
      <c r="GI39" s="39">
        <v>1829</v>
      </c>
      <c r="GJ39" s="39">
        <v>1831</v>
      </c>
      <c r="GK39" s="39">
        <v>1830</v>
      </c>
      <c r="GL39" s="39">
        <v>1830</v>
      </c>
      <c r="GM39" s="39">
        <v>1842</v>
      </c>
      <c r="GN39" s="39">
        <v>1838</v>
      </c>
      <c r="GO39" s="27"/>
      <c r="GP39" s="39">
        <v>1687.25</v>
      </c>
      <c r="GQ39" s="39">
        <v>1339.5</v>
      </c>
      <c r="GR39" s="39">
        <v>1367</v>
      </c>
      <c r="GS39" s="39">
        <v>1781.4166666666667</v>
      </c>
      <c r="GT39" s="39">
        <v>1391.75</v>
      </c>
      <c r="GU39" s="39">
        <v>1426.1666666666667</v>
      </c>
      <c r="GV39" s="39">
        <v>1507.0833333333333</v>
      </c>
      <c r="GW39" s="39">
        <v>1589.9166666666667</v>
      </c>
      <c r="GX39" s="39">
        <v>1598.25</v>
      </c>
      <c r="GY39" s="39">
        <v>1609.0833333333333</v>
      </c>
      <c r="GZ39" s="39">
        <v>1648.8333333333333</v>
      </c>
      <c r="HA39" s="39">
        <v>1637.5833333333333</v>
      </c>
      <c r="HB39" s="39">
        <v>1599.25</v>
      </c>
      <c r="HC39" s="39">
        <v>1696.5833333333333</v>
      </c>
      <c r="HD39" s="39">
        <v>1805.5833333333333</v>
      </c>
      <c r="HE39" s="39">
        <f>+C39</f>
        <v>1834.2</v>
      </c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</row>
    <row r="40" spans="1:228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24"/>
      <c r="GL40" s="224"/>
      <c r="GM40" s="224"/>
      <c r="GN40" s="224"/>
      <c r="GO40" s="27"/>
      <c r="GP40" s="30"/>
      <c r="GQ40" s="30"/>
      <c r="GR40" s="30"/>
      <c r="GS40" s="30"/>
      <c r="GT40" s="30"/>
      <c r="GU40" s="30"/>
      <c r="HC40" s="37"/>
      <c r="HD40" s="37"/>
      <c r="HE40" s="37"/>
      <c r="HF40" s="37"/>
      <c r="HG40" s="37"/>
      <c r="HH40" s="37"/>
      <c r="HI40" s="37"/>
      <c r="HJ40" s="37"/>
      <c r="HK40" s="37"/>
      <c r="HL40" s="37"/>
    </row>
    <row r="41" spans="1:228" ht="13.8" hidden="1"/>
    <row r="42" spans="1:228" ht="13.8" hidden="1"/>
    <row r="43" spans="1:228" ht="13.8" hidden="1"/>
    <row r="44" spans="1:228" ht="13.8" hidden="1"/>
    <row r="45" spans="1:228" ht="12.75" customHeight="1"/>
    <row r="46" spans="1:228" ht="12.75" customHeight="1"/>
    <row r="47" spans="1:228" ht="12.75" hidden="1" customHeight="1"/>
    <row r="48" spans="1:22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P6:GW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V216"/>
  <sheetViews>
    <sheetView showGridLines="0" zoomScale="80" zoomScaleNormal="80" zoomScaleSheetLayoutView="100" workbookViewId="0">
      <pane xSplit="11" ySplit="7" topLeftCell="GI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97" width="11.6640625" style="38" customWidth="1"/>
    <col min="198" max="204" width="9.5546875" style="38" customWidth="1"/>
    <col min="205" max="205" width="9.5546875" style="1" customWidth="1"/>
    <col min="206" max="218" width="11.44140625" style="1" customWidth="1"/>
    <col min="219" max="219" width="12.109375" style="38" customWidth="1"/>
    <col min="220" max="16384" width="11.44140625" style="38"/>
  </cols>
  <sheetData>
    <row r="1" spans="1:230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</row>
    <row r="2" spans="1:230" ht="15.6">
      <c r="A2" s="41"/>
      <c r="B2" s="306" t="s">
        <v>307</v>
      </c>
      <c r="C2" s="1"/>
      <c r="D2" s="1"/>
      <c r="E2" s="1"/>
      <c r="F2" s="1"/>
      <c r="G2" s="1"/>
      <c r="H2" s="28" t="s">
        <v>312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</row>
    <row r="3" spans="1:230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</row>
    <row r="4" spans="1:230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</row>
    <row r="5" spans="1:230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V5" s="1"/>
    </row>
    <row r="6" spans="1:230" ht="12.75" customHeight="1">
      <c r="A6" s="41"/>
      <c r="B6" s="425"/>
      <c r="C6" s="424" t="s">
        <v>362</v>
      </c>
      <c r="D6" s="424" t="s">
        <v>363</v>
      </c>
      <c r="E6" s="423" t="s">
        <v>364</v>
      </c>
      <c r="F6" s="423"/>
      <c r="G6" s="7"/>
      <c r="H6" s="424" t="s">
        <v>365</v>
      </c>
      <c r="I6" s="423" t="s">
        <v>366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421" t="s">
        <v>2</v>
      </c>
      <c r="GQ6" s="421"/>
      <c r="GR6" s="421"/>
      <c r="GS6" s="421"/>
      <c r="GT6" s="421"/>
      <c r="GU6" s="421"/>
      <c r="GV6" s="421"/>
      <c r="GW6" s="421"/>
    </row>
    <row r="7" spans="1:230" ht="13.8">
      <c r="B7" s="425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3"/>
      <c r="GP7" s="14">
        <v>2009</v>
      </c>
      <c r="GQ7" s="14">
        <v>2010</v>
      </c>
      <c r="GR7" s="14" t="s">
        <v>367</v>
      </c>
      <c r="GS7" s="14" t="s">
        <v>368</v>
      </c>
      <c r="GT7" s="14" t="s">
        <v>369</v>
      </c>
      <c r="GU7" s="14" t="s">
        <v>370</v>
      </c>
      <c r="GV7" s="14" t="s">
        <v>371</v>
      </c>
      <c r="GW7" s="14" t="s">
        <v>372</v>
      </c>
      <c r="GX7" s="14" t="s">
        <v>373</v>
      </c>
      <c r="GY7" s="14" t="s">
        <v>374</v>
      </c>
      <c r="GZ7" s="14" t="s">
        <v>375</v>
      </c>
      <c r="HA7" s="14" t="s">
        <v>376</v>
      </c>
      <c r="HB7" s="14">
        <v>2021</v>
      </c>
      <c r="HC7" s="14">
        <v>2022</v>
      </c>
      <c r="HD7" s="14">
        <v>2023</v>
      </c>
      <c r="HE7" s="14" t="s">
        <v>380</v>
      </c>
    </row>
    <row r="8" spans="1:230" ht="13.8">
      <c r="A8" s="15"/>
      <c r="B8" s="24" t="s">
        <v>91</v>
      </c>
      <c r="C8" s="25">
        <v>56.120691935966747</v>
      </c>
      <c r="D8" s="25">
        <v>55.901409014707021</v>
      </c>
      <c r="E8" s="25">
        <v>0.21928292125972604</v>
      </c>
      <c r="F8" s="26">
        <v>3.9226725251600581E-3</v>
      </c>
      <c r="G8" s="27"/>
      <c r="H8" s="25">
        <v>55.391691609965228</v>
      </c>
      <c r="I8" s="25">
        <v>0.50971740474179228</v>
      </c>
      <c r="J8" s="26">
        <v>9.2020552167085597E-3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5">
        <v>11.002735404608277</v>
      </c>
      <c r="GJ8" s="25">
        <v>11.317121936269775</v>
      </c>
      <c r="GK8" s="25">
        <v>11.220087712941293</v>
      </c>
      <c r="GL8" s="25">
        <v>11.318845694404768</v>
      </c>
      <c r="GM8" s="25">
        <v>11.152322515730074</v>
      </c>
      <c r="GN8" s="25">
        <v>11.112314076620827</v>
      </c>
      <c r="GO8" s="27"/>
      <c r="GP8" s="25">
        <v>75.116166666889427</v>
      </c>
      <c r="GQ8" s="25">
        <v>81.785220920833183</v>
      </c>
      <c r="GR8" s="25">
        <v>87.146009623124044</v>
      </c>
      <c r="GS8" s="25">
        <v>99.212368765932894</v>
      </c>
      <c r="GT8" s="25">
        <v>111.42253672114403</v>
      </c>
      <c r="GU8" s="25">
        <v>114.05604215240101</v>
      </c>
      <c r="GV8" s="25">
        <v>124.03573100255171</v>
      </c>
      <c r="GW8" s="25">
        <v>104.52808116661689</v>
      </c>
      <c r="GX8" s="25">
        <v>105.57550933839856</v>
      </c>
      <c r="GY8" s="25">
        <v>109.38773336437451</v>
      </c>
      <c r="GZ8" s="25">
        <v>116.89369940439815</v>
      </c>
      <c r="HA8" s="25">
        <v>121.62256131952306</v>
      </c>
      <c r="HB8" s="25">
        <v>131.70824190101607</v>
      </c>
      <c r="HC8" s="25">
        <v>133.75421263003381</v>
      </c>
      <c r="HD8" s="25">
        <v>134.1840383012696</v>
      </c>
      <c r="HE8" s="25">
        <f>+C8</f>
        <v>56.120691935966747</v>
      </c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</row>
    <row r="9" spans="1:230" ht="13.8">
      <c r="A9" s="15"/>
      <c r="B9" s="18" t="s">
        <v>92</v>
      </c>
      <c r="C9" s="19">
        <v>17.395270166617262</v>
      </c>
      <c r="D9" s="19">
        <v>15.086428746380925</v>
      </c>
      <c r="E9" s="19">
        <v>2.3088414202363374</v>
      </c>
      <c r="F9" s="20">
        <v>0.15304095217300542</v>
      </c>
      <c r="G9" s="19"/>
      <c r="H9" s="19">
        <v>20.364785673235097</v>
      </c>
      <c r="I9" s="19">
        <v>-5.2783569268541726</v>
      </c>
      <c r="J9" s="20">
        <v>-0.25919039913056285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19">
        <v>3.4265617806285253</v>
      </c>
      <c r="GJ9" s="19">
        <v>3.2459319179623458</v>
      </c>
      <c r="GK9" s="19">
        <v>3.1092177496917364</v>
      </c>
      <c r="GL9" s="19">
        <v>3.7679594867839317</v>
      </c>
      <c r="GM9" s="19">
        <v>3.5579463801133304</v>
      </c>
      <c r="GN9" s="19">
        <v>3.7142146320659175</v>
      </c>
      <c r="GO9" s="27"/>
      <c r="GP9" s="19">
        <v>8.5794155326846351</v>
      </c>
      <c r="GQ9" s="19">
        <v>11.045104561412124</v>
      </c>
      <c r="GR9" s="19">
        <v>20.479209449562319</v>
      </c>
      <c r="GS9" s="19">
        <v>37.145479294668313</v>
      </c>
      <c r="GT9" s="19">
        <v>19.286125468891914</v>
      </c>
      <c r="GU9" s="19">
        <v>21.532385477622924</v>
      </c>
      <c r="GV9" s="19">
        <v>22.226739180069121</v>
      </c>
      <c r="GW9" s="19">
        <v>20.617281902590907</v>
      </c>
      <c r="GX9" s="19">
        <v>20.765177721012662</v>
      </c>
      <c r="GY9" s="19">
        <v>26.765107336840046</v>
      </c>
      <c r="GZ9" s="19">
        <v>29.5399170178185</v>
      </c>
      <c r="HA9" s="19">
        <v>21.610002668167265</v>
      </c>
      <c r="HB9" s="19">
        <v>35.159435799596139</v>
      </c>
      <c r="HC9" s="19">
        <v>49.636986415068449</v>
      </c>
      <c r="HD9" s="19">
        <v>52.486296513263383</v>
      </c>
      <c r="HE9" s="19">
        <f t="shared" ref="HE9:HE10" si="0">+C9</f>
        <v>17.395270166617262</v>
      </c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</row>
    <row r="10" spans="1:230" ht="13.8">
      <c r="A10" s="15"/>
      <c r="B10" s="18" t="s">
        <v>93</v>
      </c>
      <c r="C10" s="19">
        <v>38.725421769349481</v>
      </c>
      <c r="D10" s="19">
        <v>40.814980268326096</v>
      </c>
      <c r="E10" s="19">
        <v>-2.0895584989766149</v>
      </c>
      <c r="F10" s="20">
        <v>-5.1195871840177959E-2</v>
      </c>
      <c r="G10" s="19"/>
      <c r="H10" s="19">
        <v>35.026905936730131</v>
      </c>
      <c r="I10" s="19">
        <v>5.7880743315959648</v>
      </c>
      <c r="J10" s="20">
        <v>0.1652465205476924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19">
        <v>7.5761736239797512</v>
      </c>
      <c r="GJ10" s="19">
        <v>8.0711900183074299</v>
      </c>
      <c r="GK10" s="19">
        <v>8.1108699632495558</v>
      </c>
      <c r="GL10" s="19">
        <v>7.5508862076208363</v>
      </c>
      <c r="GM10" s="19">
        <v>7.5943761356167441</v>
      </c>
      <c r="GN10" s="19">
        <v>7.3980994445549095</v>
      </c>
      <c r="GO10" s="27"/>
      <c r="GP10" s="19">
        <v>66.536751134204792</v>
      </c>
      <c r="GQ10" s="19">
        <v>70.740116359421066</v>
      </c>
      <c r="GR10" s="19">
        <v>66.666800173561725</v>
      </c>
      <c r="GS10" s="19">
        <v>62.066889471264588</v>
      </c>
      <c r="GT10" s="19">
        <v>92.136411252252117</v>
      </c>
      <c r="GU10" s="19">
        <v>92.523656674778081</v>
      </c>
      <c r="GV10" s="19">
        <v>101.8089918224826</v>
      </c>
      <c r="GW10" s="19">
        <v>83.910799264025982</v>
      </c>
      <c r="GX10" s="19">
        <v>84.810331617385899</v>
      </c>
      <c r="GY10" s="19">
        <v>82.622626027534466</v>
      </c>
      <c r="GZ10" s="19">
        <v>87.353782386579653</v>
      </c>
      <c r="HA10" s="19">
        <v>100.01255865135579</v>
      </c>
      <c r="HB10" s="19">
        <v>96.548806101419927</v>
      </c>
      <c r="HC10" s="19">
        <v>84.117226214965342</v>
      </c>
      <c r="HD10" s="19">
        <v>81.697741788006226</v>
      </c>
      <c r="HE10" s="19">
        <f t="shared" si="0"/>
        <v>38.725421769349481</v>
      </c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</row>
    <row r="11" spans="1:230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27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</row>
    <row r="12" spans="1:230" ht="13.8">
      <c r="A12" s="15"/>
      <c r="B12" s="24" t="s">
        <v>38</v>
      </c>
      <c r="C12" s="25">
        <v>10.351255551547201</v>
      </c>
      <c r="D12" s="25">
        <v>7.1814369841757282</v>
      </c>
      <c r="E12" s="25">
        <v>3.1698185673714727</v>
      </c>
      <c r="F12" s="26">
        <v>0.44139057048835173</v>
      </c>
      <c r="G12" s="27"/>
      <c r="H12" s="25">
        <v>1.6472134724618235</v>
      </c>
      <c r="I12" s="25">
        <v>5.5342235117139049</v>
      </c>
      <c r="J12" s="26">
        <v>3.3597488147318249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5">
        <v>0.87903470865687428</v>
      </c>
      <c r="GJ12" s="25">
        <v>0.93870171696626847</v>
      </c>
      <c r="GK12" s="25">
        <v>0.86598184585419569</v>
      </c>
      <c r="GL12" s="25">
        <v>0.70565181943695732</v>
      </c>
      <c r="GM12" s="25">
        <v>7.0304637773739591</v>
      </c>
      <c r="GN12" s="25">
        <v>0.81045639191582108</v>
      </c>
      <c r="GO12" s="27"/>
      <c r="GP12" s="25">
        <v>1.6352554797159362</v>
      </c>
      <c r="GQ12" s="25">
        <v>2.1172219795739866</v>
      </c>
      <c r="GR12" s="25">
        <v>2.4208803230041642</v>
      </c>
      <c r="GS12" s="25">
        <v>2.8478398060200112</v>
      </c>
      <c r="GT12" s="25">
        <v>11.201167430428915</v>
      </c>
      <c r="GU12" s="25">
        <v>13.518820915368751</v>
      </c>
      <c r="GV12" s="25">
        <v>7.7012263021788181</v>
      </c>
      <c r="GW12" s="25">
        <v>10.007923756221759</v>
      </c>
      <c r="GX12" s="25">
        <v>5.033676344851381</v>
      </c>
      <c r="GY12" s="25">
        <v>1.670674796197325</v>
      </c>
      <c r="GZ12" s="25">
        <v>6.1771303381828684</v>
      </c>
      <c r="HA12" s="25">
        <v>4.6952207407776472</v>
      </c>
      <c r="HB12" s="25">
        <v>6.3794763781554531</v>
      </c>
      <c r="HC12" s="25">
        <v>7.2980749548034618</v>
      </c>
      <c r="HD12" s="25">
        <v>14.568517849860404</v>
      </c>
      <c r="HE12" s="25">
        <f>+C12</f>
        <v>10.351255551547201</v>
      </c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</row>
    <row r="13" spans="1:230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27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</row>
    <row r="14" spans="1:230" ht="13.8">
      <c r="A14" s="15"/>
      <c r="B14" s="24" t="s">
        <v>39</v>
      </c>
      <c r="C14" s="25">
        <v>21.135873418406288</v>
      </c>
      <c r="D14" s="25">
        <v>18.655173470436672</v>
      </c>
      <c r="E14" s="25">
        <v>2.4806999479696152</v>
      </c>
      <c r="F14" s="26">
        <v>0.13297651463283594</v>
      </c>
      <c r="G14" s="27"/>
      <c r="H14" s="25">
        <v>14.969333575110173</v>
      </c>
      <c r="I14" s="25">
        <v>3.6858398953264988</v>
      </c>
      <c r="J14" s="26">
        <v>0.24622605120210711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5">
        <v>13.370529487455769</v>
      </c>
      <c r="GJ14" s="25">
        <v>3.6715582413701777</v>
      </c>
      <c r="GK14" s="25">
        <v>5.6116411028284539</v>
      </c>
      <c r="GL14" s="25">
        <v>3.4017087050421719</v>
      </c>
      <c r="GM14" s="25">
        <v>3.7099379980560365</v>
      </c>
      <c r="GN14" s="25">
        <v>4.7410273711094479</v>
      </c>
      <c r="GO14" s="27"/>
      <c r="GP14" s="25">
        <v>18.807884364746876</v>
      </c>
      <c r="GQ14" s="25">
        <v>20.513347332803008</v>
      </c>
      <c r="GR14" s="25">
        <v>23.254169888948642</v>
      </c>
      <c r="GS14" s="25">
        <v>24.171045629434389</v>
      </c>
      <c r="GT14" s="25">
        <v>26.243544471429534</v>
      </c>
      <c r="GU14" s="25">
        <v>31.02598320782117</v>
      </c>
      <c r="GV14" s="25">
        <v>34.382663181937737</v>
      </c>
      <c r="GW14" s="25">
        <v>45.597921095584312</v>
      </c>
      <c r="GX14" s="25">
        <v>70.79849859265218</v>
      </c>
      <c r="GY14" s="25">
        <v>61.154526817689543</v>
      </c>
      <c r="GZ14" s="25">
        <v>41.99531184996416</v>
      </c>
      <c r="HA14" s="25">
        <v>51.092888349175411</v>
      </c>
      <c r="HB14" s="25">
        <v>34.624679061143567</v>
      </c>
      <c r="HC14" s="25">
        <v>56.648621334465965</v>
      </c>
      <c r="HD14" s="25">
        <v>160.05295091013835</v>
      </c>
      <c r="HE14" s="25">
        <f>+C14</f>
        <v>21.135873418406288</v>
      </c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</row>
    <row r="15" spans="1:230" ht="13.8">
      <c r="A15" s="15"/>
      <c r="B15" s="18" t="s">
        <v>68</v>
      </c>
      <c r="C15" s="19">
        <v>9.3712481025419159</v>
      </c>
      <c r="D15" s="19">
        <v>9.6537706094821054</v>
      </c>
      <c r="E15" s="19">
        <v>-0.28252250694018954</v>
      </c>
      <c r="F15" s="20">
        <v>-2.9265508615119867E-2</v>
      </c>
      <c r="G15" s="19"/>
      <c r="H15" s="19">
        <v>8.4658718552771397</v>
      </c>
      <c r="I15" s="19">
        <v>1.1878987542049657</v>
      </c>
      <c r="J15" s="20">
        <v>0.14031617469670271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19">
        <v>4.7062330479106844</v>
      </c>
      <c r="GJ15" s="19">
        <v>1.8823248421063354</v>
      </c>
      <c r="GK15" s="19">
        <v>1.9445608246739341</v>
      </c>
      <c r="GL15" s="19">
        <v>1.837603003976348</v>
      </c>
      <c r="GM15" s="19">
        <v>1.8468067976165319</v>
      </c>
      <c r="GN15" s="19">
        <v>1.8599526341687671</v>
      </c>
      <c r="GO15" s="27"/>
      <c r="GP15" s="19">
        <v>12.576280174808645</v>
      </c>
      <c r="GQ15" s="19">
        <v>13.005434386271492</v>
      </c>
      <c r="GR15" s="19">
        <v>12.803304879838464</v>
      </c>
      <c r="GS15" s="19">
        <v>13.628044825673767</v>
      </c>
      <c r="GT15" s="19">
        <v>14.574053928576259</v>
      </c>
      <c r="GU15" s="19">
        <v>15.204535736617583</v>
      </c>
      <c r="GV15" s="19">
        <v>15.24959231592533</v>
      </c>
      <c r="GW15" s="19">
        <v>17.239198829102804</v>
      </c>
      <c r="GX15" s="19">
        <v>18.746536868930253</v>
      </c>
      <c r="GY15" s="19">
        <v>19.561075618899537</v>
      </c>
      <c r="GZ15" s="19">
        <v>19.737499562839815</v>
      </c>
      <c r="HA15" s="19">
        <v>21.894258768729916</v>
      </c>
      <c r="HB15" s="19">
        <v>23.630829798584156</v>
      </c>
      <c r="HC15" s="19">
        <v>28.243342113308096</v>
      </c>
      <c r="HD15" s="19">
        <v>29.008640924911255</v>
      </c>
      <c r="HE15" s="19">
        <f>+C15</f>
        <v>9.3712481025419159</v>
      </c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</row>
    <row r="16" spans="1:230" ht="13.8">
      <c r="A16" s="15"/>
      <c r="B16" s="18" t="s">
        <v>69</v>
      </c>
      <c r="C16" s="19">
        <v>5.2926680160746349</v>
      </c>
      <c r="D16" s="19">
        <v>3.0909025061792641</v>
      </c>
      <c r="E16" s="19">
        <v>2.2017655098953708</v>
      </c>
      <c r="F16" s="20">
        <v>0.71233741779096871</v>
      </c>
      <c r="G16" s="19"/>
      <c r="H16" s="19">
        <v>3.7979197964492961</v>
      </c>
      <c r="I16" s="19">
        <v>-0.70701729027003202</v>
      </c>
      <c r="J16" s="20">
        <v>-0.18615908922853711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19">
        <v>2.1332667197308326</v>
      </c>
      <c r="GJ16" s="19">
        <v>0.9208415740809911</v>
      </c>
      <c r="GK16" s="19">
        <v>0.93242998497564478</v>
      </c>
      <c r="GL16" s="19">
        <v>0.9725314515106912</v>
      </c>
      <c r="GM16" s="19">
        <v>1.0492892515741876</v>
      </c>
      <c r="GN16" s="19">
        <v>1.4175757539331202</v>
      </c>
      <c r="GO16" s="27"/>
      <c r="GP16" s="19">
        <v>3.6433226229763953</v>
      </c>
      <c r="GQ16" s="19">
        <v>3.9820146248850121</v>
      </c>
      <c r="GR16" s="19">
        <v>7.1084904938697679</v>
      </c>
      <c r="GS16" s="19">
        <v>6.8455127593152314</v>
      </c>
      <c r="GT16" s="19">
        <v>6.6731351327885342</v>
      </c>
      <c r="GU16" s="19">
        <v>11.234497696967185</v>
      </c>
      <c r="GV16" s="19">
        <v>13.75281231539083</v>
      </c>
      <c r="GW16" s="19">
        <v>19.046082695953334</v>
      </c>
      <c r="GX16" s="19">
        <v>16.61436993883574</v>
      </c>
      <c r="GY16" s="19">
        <v>14.421551451062721</v>
      </c>
      <c r="GZ16" s="19">
        <v>14.410186928333259</v>
      </c>
      <c r="HA16" s="19">
        <v>10.541775063248835</v>
      </c>
      <c r="HB16" s="19">
        <v>6.3191090864491919</v>
      </c>
      <c r="HC16" s="19">
        <v>11.421105734967647</v>
      </c>
      <c r="HD16" s="19">
        <v>12.995952106044436</v>
      </c>
      <c r="HE16" s="19">
        <f t="shared" ref="HE16:HE18" si="1">+C16</f>
        <v>5.2926680160746349</v>
      </c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</row>
    <row r="17" spans="1:230" ht="13.8">
      <c r="A17" s="15"/>
      <c r="B17" s="18" t="s">
        <v>70</v>
      </c>
      <c r="C17" s="19">
        <v>5.2911962332696882</v>
      </c>
      <c r="D17" s="19">
        <v>4.5259447108491724</v>
      </c>
      <c r="E17" s="19">
        <v>0.76525152242051586</v>
      </c>
      <c r="F17" s="20">
        <v>0.16908105849948329</v>
      </c>
      <c r="G17" s="19"/>
      <c r="H17" s="19">
        <v>1.6197453460637834</v>
      </c>
      <c r="I17" s="19">
        <v>2.906199364785389</v>
      </c>
      <c r="J17" s="20">
        <v>1.7942322673424411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19">
        <v>5.7705336454039262</v>
      </c>
      <c r="GJ17" s="19">
        <v>0.70987646026173001</v>
      </c>
      <c r="GK17" s="19">
        <v>2.5319040513071531</v>
      </c>
      <c r="GL17" s="19">
        <v>0.39810984961529294</v>
      </c>
      <c r="GM17" s="19">
        <v>0.64315971956218565</v>
      </c>
      <c r="GN17" s="19">
        <v>1.0081461525233264</v>
      </c>
      <c r="GO17" s="27"/>
      <c r="GP17" s="19">
        <v>1.5032844032963881</v>
      </c>
      <c r="GQ17" s="19">
        <v>1.7514809838980689</v>
      </c>
      <c r="GR17" s="19">
        <v>2.1629256503063936</v>
      </c>
      <c r="GS17" s="19">
        <v>2.6102583370605905</v>
      </c>
      <c r="GT17" s="19">
        <v>2.7945466963290229</v>
      </c>
      <c r="GU17" s="19">
        <v>2.630330467339836</v>
      </c>
      <c r="GV17" s="19">
        <v>2.8656879635902266</v>
      </c>
      <c r="GW17" s="19">
        <v>6.8974840825733601</v>
      </c>
      <c r="GX17" s="19">
        <v>2.7042350818743475</v>
      </c>
      <c r="GY17" s="19">
        <v>3.3566865715329581</v>
      </c>
      <c r="GZ17" s="19">
        <v>5.0332701448942805</v>
      </c>
      <c r="HA17" s="19">
        <v>6.918111871859872</v>
      </c>
      <c r="HB17" s="19">
        <v>2.6670266360700872</v>
      </c>
      <c r="HC17" s="19">
        <v>7.9157672181946532</v>
      </c>
      <c r="HD17" s="19">
        <v>22.953965636456356</v>
      </c>
      <c r="HE17" s="19">
        <f t="shared" si="1"/>
        <v>5.2911962332696882</v>
      </c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</row>
    <row r="18" spans="1:230" ht="13.8">
      <c r="A18" s="15"/>
      <c r="B18" s="18" t="s">
        <v>88</v>
      </c>
      <c r="C18" s="19">
        <v>1.1807610665200472</v>
      </c>
      <c r="D18" s="19">
        <v>1.3845556439261295</v>
      </c>
      <c r="E18" s="19">
        <v>-0.20379457740608231</v>
      </c>
      <c r="F18" s="20">
        <v>-0.14719132329574716</v>
      </c>
      <c r="G18" s="19"/>
      <c r="H18" s="19">
        <v>1.0857965773199532</v>
      </c>
      <c r="I18" s="19">
        <v>0.29875906660617635</v>
      </c>
      <c r="J18" s="20">
        <v>0.27515196938969594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19">
        <v>0.76049607441032741</v>
      </c>
      <c r="GJ18" s="19">
        <v>0.15851536492112112</v>
      </c>
      <c r="GK18" s="19">
        <v>0.20274624187172191</v>
      </c>
      <c r="GL18" s="19">
        <v>0.19346439993983935</v>
      </c>
      <c r="GM18" s="19">
        <v>0.17068222930313148</v>
      </c>
      <c r="GN18" s="19">
        <v>0.45535283048423347</v>
      </c>
      <c r="GO18" s="27"/>
      <c r="GP18" s="19">
        <v>1.0849971636654472</v>
      </c>
      <c r="GQ18" s="19">
        <v>1.7744173377484334</v>
      </c>
      <c r="GR18" s="19">
        <v>1.1794488649340167</v>
      </c>
      <c r="GS18" s="19">
        <v>1.0872297073848007</v>
      </c>
      <c r="GT18" s="19">
        <v>2.2018087137357178</v>
      </c>
      <c r="GU18" s="19">
        <v>1.9566193068965667</v>
      </c>
      <c r="GV18" s="19">
        <v>2.5145705870313506</v>
      </c>
      <c r="GW18" s="19">
        <v>2.4151554879548187</v>
      </c>
      <c r="GX18" s="19">
        <v>32.733356703011843</v>
      </c>
      <c r="GY18" s="19">
        <v>23.81521317619433</v>
      </c>
      <c r="GZ18" s="19">
        <v>2.8143552138968042</v>
      </c>
      <c r="HA18" s="19">
        <v>11.738742645336792</v>
      </c>
      <c r="HB18" s="19">
        <v>2.0077135400401267</v>
      </c>
      <c r="HC18" s="19">
        <v>9.0684062679955701</v>
      </c>
      <c r="HD18" s="19">
        <v>95.094392242726286</v>
      </c>
      <c r="HE18" s="19">
        <f t="shared" si="1"/>
        <v>1.1807610665200472</v>
      </c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</row>
    <row r="19" spans="1:230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27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</row>
    <row r="20" spans="1:230" ht="13.8">
      <c r="A20" s="15"/>
      <c r="B20" s="24" t="s">
        <v>72</v>
      </c>
      <c r="C20" s="25">
        <v>2.6155426562484774</v>
      </c>
      <c r="D20" s="25">
        <v>2.673514705490458</v>
      </c>
      <c r="E20" s="25">
        <v>-5.7972049241980628E-2</v>
      </c>
      <c r="F20" s="26">
        <v>-2.1683834064172697E-2</v>
      </c>
      <c r="G20" s="27"/>
      <c r="H20" s="25">
        <v>2.736913709351215</v>
      </c>
      <c r="I20" s="25">
        <v>-6.3399003860757031E-2</v>
      </c>
      <c r="J20" s="26">
        <v>-2.3164414590106226E-2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5">
        <v>0</v>
      </c>
      <c r="GJ20" s="25">
        <v>0</v>
      </c>
      <c r="GK20" s="25">
        <v>0.52110834225616864</v>
      </c>
      <c r="GL20" s="25">
        <v>0</v>
      </c>
      <c r="GM20" s="25">
        <v>2.0944343139923087</v>
      </c>
      <c r="GN20" s="25">
        <v>0</v>
      </c>
      <c r="GO20" s="27"/>
      <c r="GP20" s="25">
        <v>0</v>
      </c>
      <c r="GQ20" s="25">
        <v>0</v>
      </c>
      <c r="GR20" s="25">
        <v>0</v>
      </c>
      <c r="GS20" s="25">
        <v>0</v>
      </c>
      <c r="GT20" s="25">
        <v>0</v>
      </c>
      <c r="GU20" s="25">
        <v>0</v>
      </c>
      <c r="GV20" s="25">
        <v>0</v>
      </c>
      <c r="GW20" s="25">
        <v>0</v>
      </c>
      <c r="GX20" s="25">
        <v>0</v>
      </c>
      <c r="GY20" s="25">
        <v>0</v>
      </c>
      <c r="GZ20" s="25">
        <v>0</v>
      </c>
      <c r="HA20" s="25">
        <v>1.7752731182500678</v>
      </c>
      <c r="HB20" s="25">
        <v>4.2780582318173437</v>
      </c>
      <c r="HC20" s="25">
        <v>5.4125950371251212</v>
      </c>
      <c r="HD20" s="25">
        <v>6.0486682773900116</v>
      </c>
      <c r="HE20" s="25">
        <f>+C20</f>
        <v>2.6155426562484774</v>
      </c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</row>
    <row r="21" spans="1:230" ht="13.8">
      <c r="A21" s="15"/>
      <c r="B21" s="18" t="s">
        <v>73</v>
      </c>
      <c r="C21" s="19">
        <v>2.6155426562484774</v>
      </c>
      <c r="D21" s="19">
        <v>2.673514705490458</v>
      </c>
      <c r="E21" s="19">
        <v>-5.7972049241980628E-2</v>
      </c>
      <c r="F21" s="20">
        <v>-2.1683834064172697E-2</v>
      </c>
      <c r="G21" s="19"/>
      <c r="H21" s="19">
        <v>2.736913709351215</v>
      </c>
      <c r="I21" s="19">
        <v>-6.3399003860757031E-2</v>
      </c>
      <c r="J21" s="20">
        <v>-2.3164414590106226E-2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19">
        <v>0</v>
      </c>
      <c r="GJ21" s="19">
        <v>0</v>
      </c>
      <c r="GK21" s="19">
        <v>0.52110834225616864</v>
      </c>
      <c r="GL21" s="19">
        <v>0</v>
      </c>
      <c r="GM21" s="19">
        <v>2.0944343139923087</v>
      </c>
      <c r="GN21" s="19">
        <v>0</v>
      </c>
      <c r="GO21" s="27"/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0</v>
      </c>
      <c r="GY21" s="19">
        <v>0</v>
      </c>
      <c r="GZ21" s="19">
        <v>0</v>
      </c>
      <c r="HA21" s="19">
        <v>1.7752731182500678</v>
      </c>
      <c r="HB21" s="19">
        <v>4.2780582318173437</v>
      </c>
      <c r="HC21" s="19">
        <v>5.4125950371251212</v>
      </c>
      <c r="HD21" s="19">
        <v>6.0486682773900116</v>
      </c>
      <c r="HE21" s="19">
        <f>+C21</f>
        <v>2.6155426562484774</v>
      </c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</row>
    <row r="22" spans="1:230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27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</row>
    <row r="23" spans="1:230" ht="13.8">
      <c r="A23" s="15"/>
      <c r="B23" s="24" t="s">
        <v>74</v>
      </c>
      <c r="C23" s="25">
        <v>16.624181228503513</v>
      </c>
      <c r="D23" s="25">
        <v>6.143382412237532</v>
      </c>
      <c r="E23" s="25">
        <v>10.480798816265981</v>
      </c>
      <c r="F23" s="26">
        <v>1.7060306705616073</v>
      </c>
      <c r="G23" s="27"/>
      <c r="H23" s="25">
        <v>9.544351557992961</v>
      </c>
      <c r="I23" s="25">
        <v>-3.400969145755429</v>
      </c>
      <c r="J23" s="26">
        <v>-0.35633318042515644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5">
        <v>8.2849483881133796</v>
      </c>
      <c r="GJ23" s="25">
        <v>6.1925427053126976</v>
      </c>
      <c r="GK23" s="25">
        <v>4.2078452464232177</v>
      </c>
      <c r="GL23" s="25">
        <v>1.7594544835732717</v>
      </c>
      <c r="GM23" s="25">
        <v>4.1024678921523057</v>
      </c>
      <c r="GN23" s="25">
        <v>0.36187090104202141</v>
      </c>
      <c r="GO23" s="27"/>
      <c r="GP23" s="25">
        <v>42.980301596960757</v>
      </c>
      <c r="GQ23" s="25">
        <v>41.148325470888125</v>
      </c>
      <c r="GR23" s="25">
        <v>36.430646717104295</v>
      </c>
      <c r="GS23" s="25">
        <v>33.509705734350398</v>
      </c>
      <c r="GT23" s="25">
        <v>29.563152615897337</v>
      </c>
      <c r="GU23" s="25">
        <v>36.575170037635473</v>
      </c>
      <c r="GV23" s="25">
        <v>35.189431408702212</v>
      </c>
      <c r="GW23" s="25">
        <v>37.395967566835722</v>
      </c>
      <c r="GX23" s="25">
        <v>24.091830722059935</v>
      </c>
      <c r="GY23" s="25">
        <v>37.915000996345384</v>
      </c>
      <c r="GZ23" s="25">
        <v>43.812856137466319</v>
      </c>
      <c r="HA23" s="25">
        <v>15.437684887735657</v>
      </c>
      <c r="HB23" s="25">
        <v>12.225104351110677</v>
      </c>
      <c r="HC23" s="25">
        <v>24.669941759152625</v>
      </c>
      <c r="HD23" s="25">
        <v>44.988459659137277</v>
      </c>
      <c r="HE23" s="25">
        <f>+C23</f>
        <v>16.624181228503513</v>
      </c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</row>
    <row r="24" spans="1:230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27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</row>
    <row r="25" spans="1:230" ht="13.8">
      <c r="A25" s="15"/>
      <c r="B25" s="24" t="s">
        <v>94</v>
      </c>
      <c r="C25" s="39">
        <v>1681.6</v>
      </c>
      <c r="D25" s="39">
        <v>1660.4</v>
      </c>
      <c r="E25" s="39">
        <v>21.199999999999818</v>
      </c>
      <c r="F25" s="26">
        <v>1.2768007708985677E-2</v>
      </c>
      <c r="G25" s="27"/>
      <c r="H25" s="39">
        <v>1610.4</v>
      </c>
      <c r="I25" s="39">
        <v>50</v>
      </c>
      <c r="J25" s="26">
        <v>3.1048186785891701E-2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39">
        <v>1671</v>
      </c>
      <c r="GJ25" s="39">
        <v>1672</v>
      </c>
      <c r="GK25" s="39">
        <v>1682</v>
      </c>
      <c r="GL25" s="39">
        <v>1686</v>
      </c>
      <c r="GM25" s="39">
        <v>1683</v>
      </c>
      <c r="GN25" s="39">
        <v>1685</v>
      </c>
      <c r="GO25" s="27"/>
      <c r="GP25" s="39">
        <v>860.41666666666663</v>
      </c>
      <c r="GQ25" s="39">
        <v>869.58333333333337</v>
      </c>
      <c r="GR25" s="39">
        <v>858.33333333333337</v>
      </c>
      <c r="GS25" s="39">
        <v>861.91666666666663</v>
      </c>
      <c r="GT25" s="39">
        <v>905.58333333333337</v>
      </c>
      <c r="GU25" s="39">
        <v>955.58333333333337</v>
      </c>
      <c r="GV25" s="39">
        <v>1032.5</v>
      </c>
      <c r="GW25" s="39">
        <v>1096.75</v>
      </c>
      <c r="GX25" s="39">
        <v>1119.75</v>
      </c>
      <c r="GY25" s="39">
        <v>1212.5833333333333</v>
      </c>
      <c r="GZ25" s="39">
        <v>1281.4166666666667</v>
      </c>
      <c r="HA25" s="39">
        <v>1318.25</v>
      </c>
      <c r="HB25" s="39">
        <v>1513.8333333333333</v>
      </c>
      <c r="HC25" s="39">
        <v>1630.0833333333333</v>
      </c>
      <c r="HD25" s="39">
        <v>1666.25</v>
      </c>
      <c r="HE25" s="39">
        <f>+C25</f>
        <v>1681.6</v>
      </c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</row>
    <row r="26" spans="1:230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19"/>
      <c r="GQ26" s="19"/>
      <c r="GR26" s="19"/>
      <c r="GS26" s="19"/>
      <c r="GT26" s="19"/>
      <c r="GU26" s="19"/>
      <c r="GV26" s="1"/>
      <c r="HK26" s="1"/>
      <c r="HL26" s="1"/>
      <c r="HM26" s="1"/>
      <c r="HN26" s="1"/>
    </row>
    <row r="27" spans="1:230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P27" s="51"/>
      <c r="GQ27" s="51"/>
      <c r="GR27" s="51"/>
      <c r="GS27" s="51"/>
      <c r="GT27" s="51"/>
      <c r="GU27" s="51"/>
      <c r="HM27" s="1" t="b">
        <v>1</v>
      </c>
    </row>
    <row r="28" spans="1:230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P28" s="51"/>
      <c r="GQ28" s="51"/>
      <c r="GR28" s="51"/>
      <c r="GS28" s="51"/>
      <c r="GT28" s="51"/>
      <c r="GU28" s="51"/>
      <c r="HM28" s="1" t="b">
        <v>1</v>
      </c>
    </row>
    <row r="29" spans="1:230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P29" s="51"/>
      <c r="GQ29" s="51"/>
      <c r="GR29" s="51"/>
      <c r="GS29" s="51"/>
      <c r="GT29" s="51"/>
      <c r="GU29" s="51"/>
      <c r="HM29" s="1" t="b">
        <v>1</v>
      </c>
    </row>
    <row r="30" spans="1:230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P30" s="51"/>
      <c r="GQ30" s="51"/>
      <c r="GR30" s="51"/>
      <c r="GS30" s="51"/>
      <c r="GT30" s="51"/>
      <c r="GU30" s="51"/>
      <c r="HM30" s="1" t="b">
        <v>1</v>
      </c>
    </row>
    <row r="31" spans="1:230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P31" s="51"/>
      <c r="GQ31" s="51"/>
      <c r="GR31" s="51"/>
      <c r="GS31" s="51"/>
      <c r="GT31" s="51"/>
      <c r="GU31" s="51"/>
      <c r="HM31" s="1" t="b">
        <v>1</v>
      </c>
    </row>
    <row r="32" spans="1:230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P32" s="51"/>
      <c r="GQ32" s="51"/>
      <c r="GR32" s="51"/>
      <c r="GS32" s="51"/>
      <c r="GT32" s="51"/>
      <c r="GU32" s="51"/>
      <c r="HM32" s="1" t="b">
        <v>1</v>
      </c>
    </row>
    <row r="33" spans="1:221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P33" s="51"/>
      <c r="GQ33" s="51"/>
      <c r="GR33" s="51"/>
      <c r="GS33" s="51"/>
      <c r="GT33" s="51"/>
      <c r="GU33" s="51"/>
      <c r="HM33" s="1" t="b">
        <v>1</v>
      </c>
    </row>
    <row r="34" spans="1:221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P34" s="51"/>
      <c r="GQ34" s="51"/>
      <c r="GR34" s="51"/>
      <c r="GS34" s="51"/>
      <c r="GT34" s="51"/>
      <c r="GU34" s="51"/>
      <c r="HM34" s="1" t="b">
        <v>1</v>
      </c>
    </row>
    <row r="35" spans="1:221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P35" s="51"/>
      <c r="GQ35" s="51"/>
      <c r="GR35" s="51"/>
      <c r="GS35" s="51"/>
      <c r="GT35" s="51"/>
      <c r="GU35" s="51"/>
      <c r="HM35" s="1" t="b">
        <v>1</v>
      </c>
    </row>
    <row r="36" spans="1:221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P36" s="51"/>
      <c r="GQ36" s="51"/>
      <c r="GR36" s="51"/>
      <c r="GS36" s="51"/>
      <c r="GT36" s="51"/>
      <c r="GU36" s="51"/>
      <c r="HM36" s="1" t="b">
        <v>1</v>
      </c>
    </row>
    <row r="37" spans="1:221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P37" s="51"/>
      <c r="GQ37" s="51"/>
      <c r="GR37" s="51"/>
      <c r="GS37" s="51"/>
      <c r="GT37" s="51"/>
      <c r="GU37" s="51"/>
      <c r="HM37" s="1" t="b">
        <v>1</v>
      </c>
    </row>
    <row r="38" spans="1:221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P38" s="51"/>
      <c r="GQ38" s="51"/>
      <c r="GR38" s="51"/>
      <c r="GS38" s="51"/>
      <c r="GT38" s="51"/>
      <c r="GU38" s="51"/>
      <c r="HM38" s="1" t="b">
        <v>1</v>
      </c>
    </row>
    <row r="39" spans="1:221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P39" s="51"/>
      <c r="GQ39" s="51"/>
      <c r="GR39" s="51"/>
      <c r="GS39" s="51"/>
      <c r="GT39" s="51"/>
      <c r="GU39" s="51"/>
      <c r="HM39" s="1" t="b">
        <v>1</v>
      </c>
    </row>
    <row r="40" spans="1:221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P40" s="51"/>
      <c r="GQ40" s="51"/>
      <c r="GR40" s="51"/>
      <c r="GS40" s="51"/>
      <c r="GT40" s="51"/>
      <c r="GU40" s="51"/>
      <c r="HM40" s="1" t="b">
        <v>1</v>
      </c>
    </row>
    <row r="41" spans="1:221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P41" s="51"/>
      <c r="GQ41" s="51"/>
      <c r="GR41" s="51"/>
      <c r="GS41" s="51"/>
      <c r="GT41" s="51"/>
      <c r="GU41" s="51"/>
      <c r="GV41" s="52"/>
      <c r="HM41" s="1" t="b">
        <v>1</v>
      </c>
    </row>
    <row r="42" spans="1:221" ht="13.8" hidden="1">
      <c r="HM42" s="1" t="b">
        <v>1</v>
      </c>
    </row>
    <row r="43" spans="1:221" ht="13.8" hidden="1">
      <c r="HM43" s="1" t="b">
        <v>1</v>
      </c>
    </row>
    <row r="44" spans="1:221" ht="12.75" customHeight="1"/>
    <row r="45" spans="1:221" ht="12.75" customHeight="1"/>
    <row r="46" spans="1:221" ht="12.75" hidden="1" customHeight="1"/>
    <row r="47" spans="1:221" ht="12.75" hidden="1" customHeight="1"/>
    <row r="48" spans="1:221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P6:GW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R97"/>
  <sheetViews>
    <sheetView showGridLines="0" zoomScale="75" zoomScaleNormal="75" zoomScaleSheetLayoutView="85" workbookViewId="0">
      <pane xSplit="11" ySplit="8" topLeftCell="GF18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hidden="1" customWidth="1" outlineLevel="1"/>
    <col min="144" max="144" width="9.109375" style="1" hidden="1" customWidth="1" outlineLevel="1" collapsed="1"/>
    <col min="145" max="154" width="9.109375" style="1" hidden="1" customWidth="1" outlineLevel="1"/>
    <col min="155" max="155" width="9.109375" style="1" hidden="1" customWidth="1" outlineLevel="1" collapsed="1"/>
    <col min="156" max="167" width="9.109375" style="1" hidden="1" customWidth="1" outlineLevel="1"/>
    <col min="168" max="168" width="9.109375" style="1" customWidth="1" collapsed="1"/>
    <col min="169" max="198" width="9.109375" style="1" customWidth="1"/>
    <col min="199" max="199" width="9.109375" style="1" customWidth="1" outlineLevel="1"/>
    <col min="200" max="200" width="9.109375" style="1" customWidth="1"/>
    <col min="201" max="202" width="7.6640625" style="1" bestFit="1" customWidth="1"/>
    <col min="203" max="203" width="6.88671875" style="1" bestFit="1" customWidth="1"/>
    <col min="204" max="204" width="6.6640625" style="1" bestFit="1" customWidth="1"/>
    <col min="205" max="205" width="7" style="1" bestFit="1" customWidth="1"/>
    <col min="206" max="214" width="6.6640625" style="1" bestFit="1" customWidth="1"/>
    <col min="215" max="215" width="6.88671875" style="1" bestFit="1" customWidth="1"/>
    <col min="216" max="216" width="6.6640625" style="1" bestFit="1" customWidth="1"/>
    <col min="217" max="217" width="7" style="1" bestFit="1" customWidth="1"/>
    <col min="218" max="226" width="6.6640625" style="1" bestFit="1" customWidth="1"/>
    <col min="227" max="227" width="6.88671875" style="1" bestFit="1" customWidth="1"/>
    <col min="228" max="228" width="6.6640625" style="1" bestFit="1" customWidth="1"/>
    <col min="229" max="229" width="7" style="1" bestFit="1" customWidth="1"/>
    <col min="230" max="237" width="6.6640625" style="1" bestFit="1" customWidth="1"/>
    <col min="238" max="238" width="6.109375" style="1" bestFit="1" customWidth="1"/>
    <col min="239" max="239" width="6.88671875" style="1" bestFit="1" customWidth="1"/>
    <col min="240" max="240" width="6.44140625" style="1" bestFit="1" customWidth="1"/>
    <col min="241" max="241" width="7" style="1" bestFit="1" customWidth="1"/>
    <col min="242" max="242" width="6.109375" style="1" bestFit="1" customWidth="1"/>
    <col min="243" max="243" width="5.6640625" style="1" bestFit="1" customWidth="1"/>
    <col min="244" max="245" width="6.5546875" style="1" bestFit="1" customWidth="1"/>
    <col min="246" max="246" width="6.109375" style="1" bestFit="1" customWidth="1"/>
    <col min="247" max="247" width="6.5546875" style="1" bestFit="1" customWidth="1"/>
    <col min="248" max="248" width="6" style="1" bestFit="1" customWidth="1"/>
    <col min="249" max="249" width="6.6640625" style="1" bestFit="1" customWidth="1"/>
    <col min="250" max="250" width="6.109375" style="1" bestFit="1" customWidth="1"/>
    <col min="251" max="251" width="6.88671875" style="1" bestFit="1" customWidth="1"/>
    <col min="252" max="252" width="6.44140625" style="1" bestFit="1" customWidth="1"/>
    <col min="253" max="253" width="7" style="1" bestFit="1" customWidth="1"/>
    <col min="254" max="254" width="6.109375" style="1" bestFit="1" customWidth="1"/>
    <col min="255" max="255" width="5.6640625" style="1" bestFit="1" customWidth="1"/>
    <col min="256" max="257" width="6.5546875" style="1" bestFit="1" customWidth="1"/>
    <col min="258" max="258" width="6.109375" style="1" bestFit="1" customWidth="1"/>
    <col min="259" max="259" width="6.5546875" style="1" bestFit="1" customWidth="1"/>
    <col min="260" max="260" width="6" style="1" bestFit="1" customWidth="1"/>
    <col min="261" max="261" width="6.6640625" style="1" bestFit="1" customWidth="1"/>
    <col min="262" max="262" width="6.109375" style="1" bestFit="1" customWidth="1"/>
    <col min="263" max="263" width="6.88671875" style="1" bestFit="1" customWidth="1"/>
    <col min="264" max="264" width="6.44140625" style="1" bestFit="1" customWidth="1"/>
    <col min="265" max="265" width="7" style="1" bestFit="1" customWidth="1"/>
    <col min="266" max="266" width="6.109375" style="1" bestFit="1" customWidth="1"/>
    <col min="267" max="267" width="5.6640625" style="1" bestFit="1" customWidth="1"/>
    <col min="268" max="269" width="6.5546875" style="1" bestFit="1" customWidth="1"/>
    <col min="270" max="270" width="6.109375" style="1" bestFit="1" customWidth="1"/>
    <col min="271" max="271" width="6.5546875" style="1" bestFit="1" customWidth="1"/>
    <col min="272" max="272" width="6" style="1" bestFit="1" customWidth="1"/>
    <col min="273" max="273" width="6.6640625" style="1" bestFit="1" customWidth="1"/>
    <col min="274" max="274" width="6.109375" style="1" bestFit="1" customWidth="1"/>
    <col min="275" max="275" width="6.88671875" style="1" bestFit="1" customWidth="1"/>
    <col min="276" max="276" width="6.44140625" style="1" bestFit="1" customWidth="1"/>
    <col min="277" max="277" width="7" style="1" bestFit="1" customWidth="1"/>
    <col min="278" max="278" width="6.109375" style="1" bestFit="1" customWidth="1"/>
    <col min="279" max="279" width="5.6640625" style="1" bestFit="1" customWidth="1"/>
    <col min="280" max="281" width="6.5546875" style="1" bestFit="1" customWidth="1"/>
    <col min="282" max="282" width="6.109375" style="1" bestFit="1" customWidth="1"/>
    <col min="283" max="283" width="6.5546875" style="1" bestFit="1" customWidth="1"/>
    <col min="284" max="284" width="6" style="1" bestFit="1" customWidth="1"/>
    <col min="285" max="285" width="6.6640625" style="1" bestFit="1" customWidth="1"/>
    <col min="286" max="286" width="6.109375" style="1" bestFit="1" customWidth="1"/>
    <col min="287" max="287" width="6.88671875" style="1" bestFit="1" customWidth="1"/>
    <col min="288" max="288" width="6.44140625" style="1" bestFit="1" customWidth="1"/>
    <col min="289" max="289" width="7" style="1" bestFit="1" customWidth="1"/>
    <col min="290" max="290" width="6.109375" style="1" bestFit="1" customWidth="1"/>
    <col min="291" max="291" width="5.6640625" style="1" bestFit="1" customWidth="1"/>
    <col min="292" max="293" width="6.5546875" style="1" bestFit="1" customWidth="1"/>
    <col min="294" max="294" width="6.109375" style="1" bestFit="1" customWidth="1"/>
    <col min="295" max="295" width="6.5546875" style="1" bestFit="1" customWidth="1"/>
    <col min="296" max="296" width="6" style="1" bestFit="1" customWidth="1"/>
    <col min="297" max="297" width="6.6640625" style="1" bestFit="1" customWidth="1"/>
    <col min="298" max="298" width="6.109375" style="1" bestFit="1" customWidth="1"/>
    <col min="299" max="299" width="6.88671875" style="1" bestFit="1" customWidth="1"/>
    <col min="300" max="300" width="6.44140625" style="1" bestFit="1" customWidth="1"/>
    <col min="301" max="301" width="7" style="1" bestFit="1" customWidth="1"/>
    <col min="302" max="302" width="6.109375" style="1" bestFit="1" customWidth="1"/>
    <col min="303" max="303" width="5.6640625" style="1" bestFit="1" customWidth="1"/>
    <col min="304" max="305" width="6.5546875" style="1" bestFit="1" customWidth="1"/>
    <col min="306" max="306" width="6.109375" style="1" bestFit="1" customWidth="1"/>
    <col min="307" max="307" width="6.5546875" style="1" bestFit="1" customWidth="1"/>
    <col min="308" max="308" width="6" style="1" bestFit="1" customWidth="1"/>
    <col min="309" max="309" width="6.6640625" style="1" bestFit="1" customWidth="1"/>
    <col min="310" max="310" width="6.109375" style="1" bestFit="1" customWidth="1"/>
    <col min="311" max="311" width="6.88671875" style="1" bestFit="1" customWidth="1"/>
    <col min="312" max="312" width="6.44140625" style="1" bestFit="1" customWidth="1"/>
    <col min="313" max="313" width="7" style="1" bestFit="1" customWidth="1"/>
    <col min="314" max="314" width="6.109375" style="1" bestFit="1" customWidth="1"/>
    <col min="315" max="315" width="5.6640625" style="1" bestFit="1" customWidth="1"/>
    <col min="316" max="317" width="6.5546875" style="1" bestFit="1" customWidth="1"/>
    <col min="318" max="318" width="6.109375" style="1" bestFit="1" customWidth="1"/>
    <col min="319" max="319" width="6.5546875" style="1" bestFit="1" customWidth="1"/>
    <col min="320" max="320" width="6" style="1" bestFit="1" customWidth="1"/>
    <col min="321" max="321" width="6.6640625" style="1" bestFit="1" customWidth="1"/>
    <col min="322" max="322" width="6.109375" style="1" bestFit="1" customWidth="1"/>
    <col min="323" max="323" width="6.88671875" style="1" bestFit="1" customWidth="1"/>
    <col min="324" max="324" width="6.44140625" style="1" bestFit="1" customWidth="1"/>
    <col min="325" max="325" width="7" style="1" bestFit="1" customWidth="1"/>
    <col min="326" max="326" width="6.109375" style="1" bestFit="1" customWidth="1"/>
    <col min="327" max="327" width="5.6640625" style="1" bestFit="1" customWidth="1"/>
    <col min="328" max="329" width="6.5546875" style="1" bestFit="1" customWidth="1"/>
    <col min="330" max="330" width="6.109375" style="1" bestFit="1" customWidth="1"/>
    <col min="331" max="331" width="6.5546875" style="1" bestFit="1" customWidth="1"/>
    <col min="332" max="332" width="6" style="1" bestFit="1" customWidth="1"/>
    <col min="333" max="333" width="6.6640625" style="1" bestFit="1" customWidth="1"/>
    <col min="334" max="334" width="6.109375" style="1" bestFit="1" customWidth="1"/>
    <col min="335" max="335" width="6.88671875" style="1" bestFit="1" customWidth="1"/>
    <col min="336" max="336" width="6.44140625" style="1" bestFit="1" customWidth="1"/>
    <col min="337" max="337" width="7" style="1" bestFit="1" customWidth="1"/>
    <col min="338" max="338" width="6.109375" style="1" bestFit="1" customWidth="1"/>
    <col min="339" max="339" width="5.6640625" style="1" bestFit="1" customWidth="1"/>
    <col min="340" max="341" width="6.5546875" style="1" bestFit="1" customWidth="1"/>
    <col min="342" max="342" width="6.109375" style="1" bestFit="1" customWidth="1"/>
    <col min="343" max="343" width="6.5546875" style="1" bestFit="1" customWidth="1"/>
    <col min="344" max="16384" width="7.5546875" style="1"/>
  </cols>
  <sheetData>
    <row r="1" spans="1:345" ht="13.95" customHeight="1"/>
    <row r="2" spans="1:345" ht="13.8">
      <c r="A2" s="47"/>
      <c r="B2" s="356" t="s">
        <v>317</v>
      </c>
    </row>
    <row r="3" spans="1:345" ht="14.4">
      <c r="B3" s="357" t="s">
        <v>318</v>
      </c>
      <c r="E3" s="319" t="s">
        <v>312</v>
      </c>
    </row>
    <row r="4" spans="1:345" ht="13.8">
      <c r="B4" s="4" t="s">
        <v>346</v>
      </c>
    </row>
    <row r="5" spans="1:345" ht="13.8">
      <c r="B5" s="4" t="s">
        <v>1</v>
      </c>
    </row>
    <row r="6" spans="1:345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P6" s="45" t="s">
        <v>2</v>
      </c>
      <c r="GS6" s="358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</row>
    <row r="7" spans="1:345" ht="13.8">
      <c r="B7" s="8"/>
      <c r="C7" s="422" t="s">
        <v>362</v>
      </c>
      <c r="D7" s="422" t="s">
        <v>363</v>
      </c>
      <c r="E7" s="423" t="s">
        <v>364</v>
      </c>
      <c r="F7" s="423">
        <v>0</v>
      </c>
      <c r="G7" s="7"/>
      <c r="H7" s="422" t="s">
        <v>365</v>
      </c>
      <c r="I7" s="423" t="s">
        <v>366</v>
      </c>
      <c r="J7" s="42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P7" s="28"/>
      <c r="GQ7" s="28"/>
      <c r="GS7" s="358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</row>
    <row r="8" spans="1:345" ht="13.8">
      <c r="B8" s="10"/>
      <c r="C8" s="422"/>
      <c r="D8" s="422">
        <v>0</v>
      </c>
      <c r="E8" s="234" t="s">
        <v>3</v>
      </c>
      <c r="F8" s="234" t="s">
        <v>4</v>
      </c>
      <c r="G8" s="11" t="e">
        <f>#REF!</f>
        <v>#REF!</v>
      </c>
      <c r="H8" s="422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2">
        <v>45261</v>
      </c>
      <c r="GJ8" s="12">
        <v>45292</v>
      </c>
      <c r="GK8" s="12">
        <v>45323</v>
      </c>
      <c r="GL8" s="12">
        <v>45352</v>
      </c>
      <c r="GM8" s="12">
        <v>45383</v>
      </c>
      <c r="GN8" s="12">
        <v>45413</v>
      </c>
      <c r="GO8" s="13"/>
      <c r="GP8" s="417">
        <v>2022</v>
      </c>
      <c r="GQ8" s="417">
        <v>2023</v>
      </c>
      <c r="GR8" s="417" t="s">
        <v>380</v>
      </c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</row>
    <row r="9" spans="1:345" ht="13.8">
      <c r="A9" s="360"/>
      <c r="B9" s="24" t="s">
        <v>64</v>
      </c>
      <c r="C9" s="25">
        <v>2070.9069106192533</v>
      </c>
      <c r="D9" s="25">
        <v>2036.5477128268103</v>
      </c>
      <c r="E9" s="25">
        <v>34.359197792442956</v>
      </c>
      <c r="F9" s="26">
        <v>1.6871295268968193E-2</v>
      </c>
      <c r="G9" s="27"/>
      <c r="H9" s="25">
        <v>1678.3211960004837</v>
      </c>
      <c r="I9" s="25">
        <v>358.22651682632659</v>
      </c>
      <c r="J9" s="26">
        <v>0.21344336094902261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5">
        <v>441.28684228981001</v>
      </c>
      <c r="GJ9" s="25">
        <v>421.59501806819986</v>
      </c>
      <c r="GK9" s="25">
        <v>359.56650416177979</v>
      </c>
      <c r="GL9" s="25">
        <v>366.67957911471336</v>
      </c>
      <c r="GM9" s="25">
        <v>465.51359136450014</v>
      </c>
      <c r="GN9" s="25">
        <v>457.55221791005999</v>
      </c>
      <c r="GO9" s="27"/>
      <c r="GP9" s="25">
        <v>4700.9421997354812</v>
      </c>
      <c r="GQ9" s="25">
        <v>4901.6075720095632</v>
      </c>
      <c r="GR9" s="25">
        <v>2070.9069106192537</v>
      </c>
      <c r="GS9" s="17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  <c r="LY9" s="361"/>
      <c r="LZ9" s="361"/>
      <c r="MA9" s="361"/>
      <c r="MB9" s="361"/>
      <c r="MC9" s="361"/>
      <c r="MD9" s="361"/>
      <c r="ME9" s="361"/>
      <c r="MF9" s="361"/>
      <c r="MG9" s="361"/>
    </row>
    <row r="10" spans="1:345" ht="13.8">
      <c r="A10" s="360"/>
      <c r="B10" s="362" t="s">
        <v>82</v>
      </c>
      <c r="C10" s="25">
        <v>2070.9069106192537</v>
      </c>
      <c r="D10" s="25">
        <v>2036.5477128268105</v>
      </c>
      <c r="E10" s="25">
        <v>34.359197792443183</v>
      </c>
      <c r="F10" s="26">
        <v>1.68712952689683E-2</v>
      </c>
      <c r="G10" s="27"/>
      <c r="H10" s="25">
        <v>1674.6669683659502</v>
      </c>
      <c r="I10" s="25">
        <v>-1674.6669683659502</v>
      </c>
      <c r="J10" s="26">
        <v>-1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5">
        <v>441.28684228981001</v>
      </c>
      <c r="GJ10" s="25">
        <v>421.59501806819986</v>
      </c>
      <c r="GK10" s="25">
        <v>359.56650416177979</v>
      </c>
      <c r="GL10" s="25">
        <v>366.67957911471336</v>
      </c>
      <c r="GM10" s="25">
        <v>465.51359136450014</v>
      </c>
      <c r="GN10" s="25">
        <v>457.55221791005999</v>
      </c>
      <c r="GO10" s="27"/>
      <c r="GP10" s="25">
        <v>4697.2879721009476</v>
      </c>
      <c r="GQ10" s="25">
        <v>4901.6075720095632</v>
      </c>
      <c r="GR10" s="25">
        <v>2070.9069106192537</v>
      </c>
      <c r="GS10" s="17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  <c r="MC10" s="361"/>
      <c r="MD10" s="361"/>
      <c r="ME10" s="361"/>
      <c r="MF10" s="361"/>
      <c r="MG10" s="361"/>
    </row>
    <row r="11" spans="1:345" ht="13.8">
      <c r="A11" s="360"/>
      <c r="B11" s="18" t="s">
        <v>18</v>
      </c>
      <c r="C11" s="19">
        <v>690.30230353975116</v>
      </c>
      <c r="D11" s="19">
        <v>678.84923760893685</v>
      </c>
      <c r="E11" s="19">
        <v>11.453065930814319</v>
      </c>
      <c r="F11" s="20">
        <v>1.6871295268968189E-2</v>
      </c>
      <c r="G11" s="19"/>
      <c r="H11" s="19">
        <v>559.44039866682783</v>
      </c>
      <c r="I11" s="19">
        <v>119.40883894210901</v>
      </c>
      <c r="J11" s="20">
        <v>0.21344336094902291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>
        <v>147.09561409660333</v>
      </c>
      <c r="GJ11" s="19">
        <v>140.53167268939995</v>
      </c>
      <c r="GK11" s="19">
        <v>119.85550138725992</v>
      </c>
      <c r="GL11" s="19">
        <v>122.22652637157113</v>
      </c>
      <c r="GM11" s="19">
        <v>155.17119712150006</v>
      </c>
      <c r="GN11" s="19">
        <v>152.51740597002001</v>
      </c>
      <c r="GO11" s="19"/>
      <c r="GP11" s="19">
        <v>1566.9807332451603</v>
      </c>
      <c r="GQ11" s="19">
        <v>1633.8691906698546</v>
      </c>
      <c r="GR11" s="19">
        <v>690.30230353975116</v>
      </c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  <c r="LY11" s="361"/>
      <c r="LZ11" s="361"/>
      <c r="MA11" s="361"/>
      <c r="MB11" s="361"/>
      <c r="MC11" s="361"/>
      <c r="MD11" s="361"/>
      <c r="ME11" s="361"/>
      <c r="MF11" s="361"/>
      <c r="MG11" s="361"/>
    </row>
    <row r="12" spans="1:345" ht="13.8">
      <c r="A12" s="360"/>
      <c r="B12" s="18" t="s">
        <v>19</v>
      </c>
      <c r="C12" s="19">
        <v>690.30230353975116</v>
      </c>
      <c r="D12" s="19">
        <v>678.84923760893685</v>
      </c>
      <c r="E12" s="19">
        <v>11.453065930814319</v>
      </c>
      <c r="F12" s="20">
        <v>1.6871295268968189E-2</v>
      </c>
      <c r="G12" s="19"/>
      <c r="H12" s="19">
        <v>559.44039866682783</v>
      </c>
      <c r="I12" s="19">
        <v>119.40883894210901</v>
      </c>
      <c r="J12" s="20">
        <v>0.21344336094902291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>
        <v>147.09561409660333</v>
      </c>
      <c r="GJ12" s="19">
        <v>140.53167268939995</v>
      </c>
      <c r="GK12" s="19">
        <v>119.85550138725992</v>
      </c>
      <c r="GL12" s="19">
        <v>122.22652637157113</v>
      </c>
      <c r="GM12" s="19">
        <v>155.17119712150006</v>
      </c>
      <c r="GN12" s="19">
        <v>152.51740597002001</v>
      </c>
      <c r="GO12" s="19"/>
      <c r="GP12" s="19">
        <v>1566.9807332451603</v>
      </c>
      <c r="GQ12" s="19">
        <v>1633.8691906698546</v>
      </c>
      <c r="GR12" s="19">
        <v>690.30230353975116</v>
      </c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  <c r="LY12" s="361"/>
      <c r="LZ12" s="361"/>
      <c r="MA12" s="361"/>
      <c r="MB12" s="361"/>
      <c r="MC12" s="361"/>
      <c r="MD12" s="361"/>
      <c r="ME12" s="361"/>
      <c r="MF12" s="361"/>
      <c r="MG12" s="361"/>
    </row>
    <row r="13" spans="1:345" ht="13.8">
      <c r="A13" s="360"/>
      <c r="B13" s="18" t="s">
        <v>20</v>
      </c>
      <c r="C13" s="19">
        <v>690.30230353975116</v>
      </c>
      <c r="D13" s="19">
        <v>678.84923760893685</v>
      </c>
      <c r="E13" s="19">
        <v>11.453065930814319</v>
      </c>
      <c r="F13" s="20">
        <v>1.6871295268968189E-2</v>
      </c>
      <c r="G13" s="19"/>
      <c r="H13" s="19">
        <v>555.78617103229453</v>
      </c>
      <c r="I13" s="19">
        <v>123.06306657664231</v>
      </c>
      <c r="J13" s="20">
        <v>0.22142160598935018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>
        <v>147.09561409660333</v>
      </c>
      <c r="GJ13" s="19">
        <v>140.53167268939995</v>
      </c>
      <c r="GK13" s="19">
        <v>119.85550138725992</v>
      </c>
      <c r="GL13" s="19">
        <v>122.22652637157113</v>
      </c>
      <c r="GM13" s="19">
        <v>155.17119712150006</v>
      </c>
      <c r="GN13" s="19">
        <v>152.51740597002001</v>
      </c>
      <c r="GO13" s="19"/>
      <c r="GP13" s="19">
        <v>1563.326505610627</v>
      </c>
      <c r="GQ13" s="19">
        <v>1633.8691906698546</v>
      </c>
      <c r="GR13" s="19">
        <v>690.30230353975116</v>
      </c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  <c r="MC13" s="361"/>
      <c r="MD13" s="361"/>
      <c r="ME13" s="361"/>
      <c r="MF13" s="361"/>
      <c r="MG13" s="361"/>
    </row>
    <row r="14" spans="1:345" s="28" customFormat="1" ht="13.8">
      <c r="A14" s="363"/>
      <c r="B14" s="364" t="s">
        <v>61</v>
      </c>
      <c r="C14" s="27">
        <v>0</v>
      </c>
      <c r="D14" s="27">
        <v>0</v>
      </c>
      <c r="E14" s="27">
        <v>0</v>
      </c>
      <c r="F14" s="365">
        <v>0</v>
      </c>
      <c r="G14" s="27"/>
      <c r="H14" s="27">
        <v>3.6542276345333669</v>
      </c>
      <c r="I14" s="27">
        <v>-3.6542276345333669</v>
      </c>
      <c r="J14" s="365">
        <v>-1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>
        <v>0</v>
      </c>
      <c r="GM14" s="27">
        <v>0</v>
      </c>
      <c r="GN14" s="27">
        <v>0</v>
      </c>
      <c r="GO14" s="27"/>
      <c r="GP14" s="27">
        <v>3.6542276345333669</v>
      </c>
      <c r="GQ14" s="19">
        <v>0</v>
      </c>
      <c r="GR14" s="19">
        <v>0</v>
      </c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  <c r="MD14" s="366"/>
      <c r="ME14" s="366"/>
      <c r="MF14" s="366"/>
      <c r="MG14" s="366"/>
    </row>
    <row r="15" spans="1:345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  <c r="MC15" s="361"/>
      <c r="MD15" s="361"/>
      <c r="ME15" s="361"/>
      <c r="MF15" s="361"/>
      <c r="MG15" s="361"/>
    </row>
    <row r="16" spans="1:345" ht="13.8">
      <c r="A16" s="360"/>
      <c r="B16" s="24" t="s">
        <v>65</v>
      </c>
      <c r="C16" s="31">
        <v>12.407869979382932</v>
      </c>
      <c r="D16" s="31">
        <v>14.690466768701979</v>
      </c>
      <c r="E16" s="31">
        <v>-2.2825967893190473</v>
      </c>
      <c r="F16" s="26">
        <v>-0.15537945970390246</v>
      </c>
      <c r="G16" s="27"/>
      <c r="H16" s="31">
        <v>15.720141418305742</v>
      </c>
      <c r="I16" s="31">
        <v>-1.0296746496037628</v>
      </c>
      <c r="J16" s="26">
        <v>-6.5500342662613092E-2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I16" s="31">
        <v>12.025018419315428</v>
      </c>
      <c r="GJ16" s="31">
        <v>12.271260240598329</v>
      </c>
      <c r="GK16" s="31">
        <v>12.132482186044744</v>
      </c>
      <c r="GL16" s="31">
        <v>14.870541965383383</v>
      </c>
      <c r="GM16" s="31">
        <v>11.635125718661346</v>
      </c>
      <c r="GN16" s="31">
        <v>11.562776578579417</v>
      </c>
      <c r="GP16" s="31">
        <v>17.030487354180984</v>
      </c>
      <c r="GQ16" s="31">
        <v>13.261882689575341</v>
      </c>
      <c r="GR16" s="31">
        <v>12.40786997938293</v>
      </c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  <c r="MC16" s="361"/>
      <c r="MD16" s="361"/>
      <c r="ME16" s="361"/>
      <c r="MF16" s="361"/>
      <c r="MG16" s="361"/>
    </row>
    <row r="17" spans="1:408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  <c r="MC17" s="361"/>
      <c r="MD17" s="361"/>
      <c r="ME17" s="361"/>
      <c r="MF17" s="361"/>
      <c r="MG17" s="361"/>
    </row>
    <row r="18" spans="1:408" ht="13.8">
      <c r="A18" s="360"/>
      <c r="B18" s="24" t="s">
        <v>66</v>
      </c>
      <c r="C18" s="25">
        <v>256.95543686369285</v>
      </c>
      <c r="D18" s="25">
        <v>299.17836498158277</v>
      </c>
      <c r="E18" s="25">
        <v>-42.222928117889921</v>
      </c>
      <c r="F18" s="26">
        <v>-0.14112961717833153</v>
      </c>
      <c r="G18" s="27"/>
      <c r="H18" s="25">
        <v>263.83446546467633</v>
      </c>
      <c r="I18" s="25">
        <v>35.343899516906447</v>
      </c>
      <c r="J18" s="26">
        <v>0.13396240500518872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5">
        <v>53.06482406736508</v>
      </c>
      <c r="GJ18" s="25">
        <v>51.735021828546351</v>
      </c>
      <c r="GK18" s="25">
        <v>43.624342064411763</v>
      </c>
      <c r="GL18" s="25">
        <v>54.527240690744613</v>
      </c>
      <c r="GM18" s="25">
        <v>54.163091592715041</v>
      </c>
      <c r="GN18" s="25">
        <v>52.90574068727507</v>
      </c>
      <c r="GO18" s="27"/>
      <c r="GP18" s="25">
        <v>800.59336685330845</v>
      </c>
      <c r="GQ18" s="25">
        <v>650.04544610325047</v>
      </c>
      <c r="GR18" s="25">
        <v>256.95543686369285</v>
      </c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  <c r="LY18" s="361"/>
      <c r="LZ18" s="361"/>
      <c r="MA18" s="361"/>
      <c r="MB18" s="361"/>
      <c r="MC18" s="361"/>
      <c r="MD18" s="361"/>
      <c r="ME18" s="361"/>
      <c r="MF18" s="361"/>
      <c r="MG18" s="361"/>
    </row>
    <row r="19" spans="1:408" ht="13.8">
      <c r="A19" s="360"/>
      <c r="B19" s="362" t="s">
        <v>82</v>
      </c>
      <c r="C19" s="25">
        <v>256.95543686369285</v>
      </c>
      <c r="D19" s="25">
        <v>298.25276806882658</v>
      </c>
      <c r="E19" s="25">
        <v>-41.29733120513373</v>
      </c>
      <c r="F19" s="26">
        <v>-0.13846420092773024</v>
      </c>
      <c r="G19" s="27"/>
      <c r="H19" s="25">
        <v>261.4912227390065</v>
      </c>
      <c r="I19" s="25">
        <v>-261.4912227390065</v>
      </c>
      <c r="J19" s="26">
        <v>-1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5">
        <v>53.06482406736508</v>
      </c>
      <c r="GJ19" s="25">
        <v>51.735021828546351</v>
      </c>
      <c r="GK19" s="25">
        <v>43.624342064411763</v>
      </c>
      <c r="GL19" s="25">
        <v>54.527240690744613</v>
      </c>
      <c r="GM19" s="25">
        <v>54.163091592715041</v>
      </c>
      <c r="GN19" s="25">
        <v>52.90574068727507</v>
      </c>
      <c r="GO19" s="27"/>
      <c r="GP19" s="25">
        <v>798.24704250804825</v>
      </c>
      <c r="GQ19" s="25">
        <v>649.04136625384251</v>
      </c>
      <c r="GR19" s="25">
        <v>256.95543686369285</v>
      </c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  <c r="LY19" s="361"/>
      <c r="LZ19" s="361"/>
      <c r="MA19" s="361"/>
      <c r="MB19" s="361"/>
      <c r="MC19" s="361"/>
      <c r="MD19" s="361"/>
      <c r="ME19" s="361"/>
      <c r="MF19" s="361"/>
      <c r="MG19" s="361"/>
    </row>
    <row r="20" spans="1:408" ht="13.8">
      <c r="A20" s="360"/>
      <c r="B20" s="18" t="s">
        <v>18</v>
      </c>
      <c r="C20" s="19">
        <v>88.574302965355358</v>
      </c>
      <c r="D20" s="19">
        <v>102.99369000318052</v>
      </c>
      <c r="E20" s="19">
        <v>-14.41938703782516</v>
      </c>
      <c r="F20" s="20">
        <v>-0.14000262576648997</v>
      </c>
      <c r="G20" s="19"/>
      <c r="H20" s="19">
        <v>90.323128582496295</v>
      </c>
      <c r="I20" s="19">
        <v>12.670561420684223</v>
      </c>
      <c r="J20" s="20">
        <v>0.1402803647253163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>
        <v>18.227076561594931</v>
      </c>
      <c r="GJ20" s="19">
        <v>17.807011538649512</v>
      </c>
      <c r="GK20" s="19">
        <v>15.008421178374517</v>
      </c>
      <c r="GL20" s="19">
        <v>18.858599810394676</v>
      </c>
      <c r="GM20" s="19">
        <v>18.718480717279594</v>
      </c>
      <c r="GN20" s="19">
        <v>18.181789720657065</v>
      </c>
      <c r="GO20" s="19"/>
      <c r="GP20" s="19">
        <v>275.45534529899152</v>
      </c>
      <c r="GQ20" s="19">
        <v>224.20119774599061</v>
      </c>
      <c r="GR20" s="19">
        <v>88.574302965355358</v>
      </c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  <c r="LY20" s="361"/>
      <c r="LZ20" s="361"/>
      <c r="MA20" s="361"/>
      <c r="MB20" s="361"/>
      <c r="MC20" s="361"/>
      <c r="MD20" s="361"/>
      <c r="ME20" s="361"/>
      <c r="MF20" s="361"/>
      <c r="MG20" s="361"/>
    </row>
    <row r="21" spans="1:408" ht="13.8">
      <c r="A21" s="360"/>
      <c r="B21" s="18" t="s">
        <v>19</v>
      </c>
      <c r="C21" s="19">
        <v>84.285038920213324</v>
      </c>
      <c r="D21" s="19">
        <v>97.604947937294355</v>
      </c>
      <c r="E21" s="19">
        <v>-13.319909017081031</v>
      </c>
      <c r="F21" s="20">
        <v>-0.13646755926388401</v>
      </c>
      <c r="G21" s="19"/>
      <c r="H21" s="19">
        <v>85.58435908799207</v>
      </c>
      <c r="I21" s="19">
        <v>12.020588849302285</v>
      </c>
      <c r="J21" s="20">
        <v>0.1404531035506561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>
        <v>17.43308551436569</v>
      </c>
      <c r="GJ21" s="19">
        <v>16.949016830515607</v>
      </c>
      <c r="GK21" s="19">
        <v>14.32813932608196</v>
      </c>
      <c r="GL21" s="19">
        <v>17.894423162851641</v>
      </c>
      <c r="GM21" s="19">
        <v>17.742505347824089</v>
      </c>
      <c r="GN21" s="19">
        <v>17.370954252940024</v>
      </c>
      <c r="GO21" s="19"/>
      <c r="GP21" s="19">
        <v>261.49999068553745</v>
      </c>
      <c r="GQ21" s="19">
        <v>212.51225869837958</v>
      </c>
      <c r="GR21" s="19">
        <v>84.285038920213324</v>
      </c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  <c r="LY21" s="361"/>
      <c r="LZ21" s="361"/>
      <c r="MA21" s="361"/>
      <c r="MB21" s="361"/>
      <c r="MC21" s="361"/>
      <c r="MD21" s="361"/>
      <c r="ME21" s="361"/>
      <c r="MF21" s="361"/>
      <c r="MG21" s="361"/>
    </row>
    <row r="22" spans="1:408" ht="13.8">
      <c r="A22" s="360"/>
      <c r="B22" s="18" t="s">
        <v>20</v>
      </c>
      <c r="C22" s="19">
        <v>84.096094978124142</v>
      </c>
      <c r="D22" s="19">
        <v>97.65413012835171</v>
      </c>
      <c r="E22" s="19">
        <v>-13.558035150227568</v>
      </c>
      <c r="F22" s="20">
        <v>-0.13883729374689593</v>
      </c>
      <c r="G22" s="19"/>
      <c r="H22" s="19">
        <v>85.583735068518152</v>
      </c>
      <c r="I22" s="19">
        <v>12.070395059833558</v>
      </c>
      <c r="J22" s="20">
        <v>0.14103608647332377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>
        <v>17.404661991404456</v>
      </c>
      <c r="GJ22" s="19">
        <v>16.978993459381226</v>
      </c>
      <c r="GK22" s="19">
        <v>14.287781559955285</v>
      </c>
      <c r="GL22" s="19">
        <v>17.774217717498296</v>
      </c>
      <c r="GM22" s="19">
        <v>17.702105527611359</v>
      </c>
      <c r="GN22" s="19">
        <v>17.352996713677985</v>
      </c>
      <c r="GO22" s="19"/>
      <c r="GP22" s="19">
        <v>261.29170652351928</v>
      </c>
      <c r="GQ22" s="19">
        <v>212.32790980947235</v>
      </c>
      <c r="GR22" s="19">
        <v>84.096094978124142</v>
      </c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  <c r="LY22" s="361"/>
      <c r="LZ22" s="361"/>
      <c r="MA22" s="361"/>
      <c r="MB22" s="361"/>
      <c r="MC22" s="361"/>
      <c r="MD22" s="361"/>
      <c r="ME22" s="361"/>
      <c r="MF22" s="361"/>
      <c r="MG22" s="361"/>
    </row>
    <row r="23" spans="1:408" s="28" customFormat="1" ht="13.8">
      <c r="A23" s="363"/>
      <c r="B23" s="364" t="s">
        <v>67</v>
      </c>
      <c r="C23" s="27">
        <v>0</v>
      </c>
      <c r="D23" s="27">
        <v>0.92559691275621936</v>
      </c>
      <c r="E23" s="27">
        <v>-0.92559691275621936</v>
      </c>
      <c r="F23" s="365">
        <v>-1</v>
      </c>
      <c r="G23" s="27"/>
      <c r="H23" s="27">
        <v>2.3432427256697888</v>
      </c>
      <c r="I23" s="27">
        <v>-1.4176458129135694</v>
      </c>
      <c r="J23" s="365">
        <v>-0.60499315644236207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>
        <v>0</v>
      </c>
      <c r="GJ23" s="27">
        <v>0</v>
      </c>
      <c r="GK23" s="27">
        <v>0</v>
      </c>
      <c r="GL23" s="27">
        <v>0</v>
      </c>
      <c r="GM23" s="27">
        <v>0</v>
      </c>
      <c r="GN23" s="27">
        <v>0</v>
      </c>
      <c r="GO23" s="27"/>
      <c r="GP23" s="27">
        <v>2.3463243452602049</v>
      </c>
      <c r="GQ23" s="27">
        <v>1.0040798494079173</v>
      </c>
      <c r="GR23" s="27">
        <v>0</v>
      </c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  <c r="LY23" s="366"/>
      <c r="LZ23" s="366"/>
      <c r="MA23" s="366"/>
      <c r="MB23" s="366"/>
      <c r="MC23" s="366"/>
      <c r="MD23" s="366"/>
      <c r="ME23" s="366"/>
      <c r="MF23" s="366"/>
      <c r="MG23" s="366"/>
    </row>
    <row r="24" spans="1:408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  <c r="LY24" s="361"/>
      <c r="LZ24" s="361"/>
      <c r="MA24" s="361"/>
      <c r="MB24" s="361"/>
      <c r="MC24" s="361"/>
      <c r="MD24" s="361"/>
      <c r="ME24" s="361"/>
      <c r="MF24" s="361"/>
      <c r="MG24" s="361"/>
    </row>
    <row r="25" spans="1:408" s="28" customFormat="1" ht="13.8">
      <c r="A25" s="360"/>
      <c r="B25" s="24" t="s">
        <v>38</v>
      </c>
      <c r="C25" s="25">
        <v>18.23832336705804</v>
      </c>
      <c r="D25" s="25">
        <v>41.953878978666033</v>
      </c>
      <c r="E25" s="25">
        <v>-23.715555611607993</v>
      </c>
      <c r="F25" s="26">
        <v>-0.56527682752928732</v>
      </c>
      <c r="G25" s="27"/>
      <c r="H25" s="25">
        <v>1.2816422582351594</v>
      </c>
      <c r="I25" s="25">
        <v>40.672236720430874</v>
      </c>
      <c r="J25" s="26">
        <v>31.734469161805848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5">
        <v>4.5566255656227915E-5</v>
      </c>
      <c r="GH25" s="25">
        <v>6.6457634047869293E-4</v>
      </c>
      <c r="GI25" s="25">
        <v>1.1432165971734598E-2</v>
      </c>
      <c r="GJ25" s="25">
        <v>5.2033841700837344E-2</v>
      </c>
      <c r="GK25" s="25">
        <v>6.4170208049043304E-2</v>
      </c>
      <c r="GL25" s="25">
        <v>0.25592515419099993</v>
      </c>
      <c r="GM25" s="25">
        <v>17.559370467714995</v>
      </c>
      <c r="GN25" s="25">
        <v>0.30682369540216575</v>
      </c>
      <c r="GO25" s="27"/>
      <c r="GP25" s="25">
        <v>12.669569864450066</v>
      </c>
      <c r="GQ25" s="25">
        <v>155.27956169661121</v>
      </c>
      <c r="GR25" s="25">
        <v>18.23832336705804</v>
      </c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  <c r="NT25" s="366"/>
      <c r="NU25" s="366"/>
      <c r="NV25" s="366"/>
      <c r="NW25" s="366"/>
      <c r="NX25" s="366"/>
      <c r="NY25" s="366"/>
      <c r="NZ25" s="366"/>
      <c r="OA25" s="366"/>
      <c r="OB25" s="366"/>
    </row>
    <row r="26" spans="1:408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  <c r="OJ26" s="361"/>
      <c r="OK26" s="361"/>
      <c r="OL26" s="361"/>
      <c r="OM26" s="361"/>
      <c r="ON26" s="361"/>
      <c r="OO26" s="361"/>
      <c r="OP26" s="361"/>
      <c r="OQ26" s="361"/>
      <c r="OR26" s="361"/>
    </row>
    <row r="27" spans="1:408" ht="13.8">
      <c r="A27" s="360"/>
      <c r="B27" s="24" t="s">
        <v>39</v>
      </c>
      <c r="C27" s="25">
        <v>150.2879206411867</v>
      </c>
      <c r="D27" s="25">
        <v>198.30223620212107</v>
      </c>
      <c r="E27" s="25">
        <v>-48.014315560934364</v>
      </c>
      <c r="F27" s="26">
        <v>-0.2421269496527281</v>
      </c>
      <c r="G27" s="27"/>
      <c r="H27" s="25">
        <v>149.82156126926986</v>
      </c>
      <c r="I27" s="25">
        <v>48.480674932851201</v>
      </c>
      <c r="J27" s="26">
        <v>0.32358943881060159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5">
        <v>22.954032902952381</v>
      </c>
      <c r="GH27" s="25">
        <v>44.281821608697037</v>
      </c>
      <c r="GI27" s="25">
        <v>31.441361013613673</v>
      </c>
      <c r="GJ27" s="25">
        <v>33.119068158483131</v>
      </c>
      <c r="GK27" s="25">
        <v>20.259271640712228</v>
      </c>
      <c r="GL27" s="25">
        <v>18.857930988870464</v>
      </c>
      <c r="GM27" s="25">
        <v>40.846604951665469</v>
      </c>
      <c r="GN27" s="25">
        <v>37.205044901455423</v>
      </c>
      <c r="GO27" s="27"/>
      <c r="GP27" s="25">
        <v>479.15265358831795</v>
      </c>
      <c r="GQ27" s="25">
        <v>399.61704361906595</v>
      </c>
      <c r="GR27" s="25">
        <v>138.79660860515148</v>
      </c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  <c r="NT27" s="359"/>
      <c r="NU27" s="359"/>
      <c r="NV27" s="359"/>
      <c r="NW27" s="359"/>
      <c r="NX27" s="359"/>
      <c r="NY27" s="359"/>
      <c r="NZ27" s="359"/>
      <c r="OA27" s="359"/>
      <c r="OB27" s="359"/>
    </row>
    <row r="28" spans="1:408" ht="13.8">
      <c r="A28" s="360"/>
      <c r="B28" s="18" t="s">
        <v>319</v>
      </c>
      <c r="C28" s="27">
        <v>11.491312036035241</v>
      </c>
      <c r="D28" s="27">
        <v>15.144102271467847</v>
      </c>
      <c r="E28" s="27">
        <v>-3.6527902354326063</v>
      </c>
      <c r="F28" s="365">
        <v>-0.24120216371719988</v>
      </c>
      <c r="G28" s="27"/>
      <c r="H28" s="27">
        <v>9.6265052852101629</v>
      </c>
      <c r="I28" s="27">
        <v>5.5175969862576846</v>
      </c>
      <c r="J28" s="365">
        <v>0.57316719025072727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19">
        <v>1.7688804922210384</v>
      </c>
      <c r="GH28" s="19">
        <v>2.8344217171181567</v>
      </c>
      <c r="GI28" s="19">
        <v>2.612336824735316</v>
      </c>
      <c r="GJ28" s="19">
        <v>1.9826389345403428</v>
      </c>
      <c r="GK28" s="19">
        <v>2.0277926095129324</v>
      </c>
      <c r="GL28" s="19">
        <v>2.0735254419458249</v>
      </c>
      <c r="GM28" s="19">
        <v>3.2902791122850017</v>
      </c>
      <c r="GN28" s="19">
        <v>2.117075937751141</v>
      </c>
      <c r="GO28" s="27"/>
      <c r="GP28" s="27">
        <v>0</v>
      </c>
      <c r="GQ28" s="27">
        <v>0</v>
      </c>
      <c r="GR28" s="27">
        <v>0</v>
      </c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  <c r="NT28" s="359"/>
      <c r="NU28" s="359"/>
      <c r="NV28" s="359"/>
      <c r="NW28" s="359"/>
      <c r="NX28" s="359"/>
      <c r="NY28" s="359"/>
      <c r="NZ28" s="359"/>
      <c r="OA28" s="359"/>
      <c r="OB28" s="359"/>
    </row>
    <row r="29" spans="1:408" ht="13.8">
      <c r="A29" s="360"/>
      <c r="B29" s="18" t="s">
        <v>68</v>
      </c>
      <c r="C29" s="19">
        <v>6.6678654108389264</v>
      </c>
      <c r="D29" s="19">
        <v>6.4596218954364328</v>
      </c>
      <c r="E29" s="19">
        <v>0.20824351540249353</v>
      </c>
      <c r="F29" s="20">
        <v>3.223772517546461E-2</v>
      </c>
      <c r="G29" s="19"/>
      <c r="H29" s="19">
        <v>4.1390428539316169</v>
      </c>
      <c r="I29" s="19">
        <v>2.320579041504816</v>
      </c>
      <c r="J29" s="20">
        <v>0.56065595921543343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>
        <v>1.0552517089103828</v>
      </c>
      <c r="GH29" s="19">
        <v>1.0693783410857882</v>
      </c>
      <c r="GI29" s="19">
        <v>2.5302162661364882</v>
      </c>
      <c r="GJ29" s="19">
        <v>1.0270089749814941</v>
      </c>
      <c r="GK29" s="19">
        <v>1.183700958057575</v>
      </c>
      <c r="GL29" s="19">
        <v>2.2782523654454843</v>
      </c>
      <c r="GM29" s="19">
        <v>1.1287482143430672</v>
      </c>
      <c r="GN29" s="19">
        <v>1.0501548980113058</v>
      </c>
      <c r="GO29" s="19"/>
      <c r="GP29" s="19">
        <v>11.78456922890121</v>
      </c>
      <c r="GQ29" s="19">
        <v>15.614035668003432</v>
      </c>
      <c r="GR29" s="19">
        <v>6.6678654108389264</v>
      </c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</row>
    <row r="30" spans="1:408" ht="13.8">
      <c r="A30" s="360"/>
      <c r="B30" s="18" t="s">
        <v>69</v>
      </c>
      <c r="C30" s="19">
        <v>43.865917210686426</v>
      </c>
      <c r="D30" s="19">
        <v>17.972080718155755</v>
      </c>
      <c r="E30" s="19">
        <v>25.893836492530671</v>
      </c>
      <c r="F30" s="20">
        <v>1.4407812260921018</v>
      </c>
      <c r="G30" s="19"/>
      <c r="H30" s="19">
        <v>15.014252295497769</v>
      </c>
      <c r="I30" s="19">
        <v>2.9578284226579861</v>
      </c>
      <c r="J30" s="20">
        <v>0.1970013800517347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>
        <v>2.2045676432130183</v>
      </c>
      <c r="GH30" s="19">
        <v>6.1243004085264259</v>
      </c>
      <c r="GI30" s="19">
        <v>2.6481002015356863</v>
      </c>
      <c r="GJ30" s="19">
        <v>9.1844456765018911</v>
      </c>
      <c r="GK30" s="19">
        <v>1.9098822302729539</v>
      </c>
      <c r="GL30" s="19">
        <v>3.6888121982096629</v>
      </c>
      <c r="GM30" s="19">
        <v>21.663487301997634</v>
      </c>
      <c r="GN30" s="19">
        <v>7.4192898037042827</v>
      </c>
      <c r="GO30" s="19"/>
      <c r="GP30" s="19">
        <v>40.863585995340422</v>
      </c>
      <c r="GQ30" s="19">
        <v>88.520285163484488</v>
      </c>
      <c r="GR30" s="19">
        <v>43.865917210686426</v>
      </c>
      <c r="GS30" s="17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  <c r="MC30" s="361"/>
      <c r="MD30" s="361"/>
      <c r="ME30" s="361"/>
      <c r="MF30" s="361"/>
      <c r="MG30" s="361"/>
    </row>
    <row r="31" spans="1:408" ht="13.8">
      <c r="A31" s="360"/>
      <c r="B31" s="18" t="s">
        <v>70</v>
      </c>
      <c r="C31" s="19">
        <v>86.603471868088775</v>
      </c>
      <c r="D31" s="19">
        <v>150.1450598857536</v>
      </c>
      <c r="E31" s="19">
        <v>-63.541588017664822</v>
      </c>
      <c r="F31" s="20">
        <v>-0.42320132321379106</v>
      </c>
      <c r="G31" s="19"/>
      <c r="H31" s="19">
        <v>119.99436298481746</v>
      </c>
      <c r="I31" s="19">
        <v>30.15069690093614</v>
      </c>
      <c r="J31" s="20">
        <v>0.25126761083561083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416">
        <v>39.475542541060889</v>
      </c>
      <c r="GC31" s="416">
        <v>10.738519406204388</v>
      </c>
      <c r="GD31" s="416">
        <v>0.87563824494387466</v>
      </c>
      <c r="GE31" s="416">
        <v>27.732567365026608</v>
      </c>
      <c r="GF31" s="416">
        <v>17.100704159171922</v>
      </c>
      <c r="GG31" s="416">
        <v>17.565594366668883</v>
      </c>
      <c r="GH31" s="416">
        <v>33.986991052499064</v>
      </c>
      <c r="GI31" s="416">
        <v>22.804445614060594</v>
      </c>
      <c r="GJ31" s="416">
        <v>20.557445920022406</v>
      </c>
      <c r="GK31" s="416">
        <v>14.788497256415841</v>
      </c>
      <c r="GL31" s="416">
        <v>10.461710441266042</v>
      </c>
      <c r="GM31" s="416">
        <v>14.469243616366901</v>
      </c>
      <c r="GN31" s="416">
        <v>26.326574634017575</v>
      </c>
      <c r="GO31" s="19"/>
      <c r="GP31" s="19">
        <v>421.59452467230898</v>
      </c>
      <c r="GQ31" s="19">
        <v>280.94952009432888</v>
      </c>
      <c r="GR31" s="19">
        <v>86.603471868088775</v>
      </c>
      <c r="GS31" s="17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  <c r="MC31" s="361"/>
      <c r="MD31" s="361"/>
      <c r="ME31" s="361"/>
      <c r="MF31" s="361"/>
      <c r="MG31" s="361"/>
    </row>
    <row r="32" spans="1:408" ht="13.8">
      <c r="A32" s="360"/>
      <c r="B32" s="18" t="s">
        <v>71</v>
      </c>
      <c r="C32" s="19">
        <v>1.6593541155373606</v>
      </c>
      <c r="D32" s="19">
        <v>8.5813714313074385</v>
      </c>
      <c r="E32" s="19">
        <v>-6.9220173157700779</v>
      </c>
      <c r="F32" s="20">
        <v>-0.80663299231128316</v>
      </c>
      <c r="G32" s="19"/>
      <c r="H32" s="19">
        <v>1.047397849812862</v>
      </c>
      <c r="I32" s="19">
        <v>7.5339735814945765</v>
      </c>
      <c r="J32" s="20">
        <v>7.1930389993073476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>
        <v>0.35973869193906222</v>
      </c>
      <c r="GH32" s="19">
        <v>0.26673008946759846</v>
      </c>
      <c r="GI32" s="19">
        <v>0.84626210714558814</v>
      </c>
      <c r="GJ32" s="19">
        <v>0.36752865243699534</v>
      </c>
      <c r="GK32" s="19">
        <v>0.34939858645292654</v>
      </c>
      <c r="GL32" s="19">
        <v>0.35563054200345079</v>
      </c>
      <c r="GM32" s="19">
        <v>0.29484670667286478</v>
      </c>
      <c r="GN32" s="19">
        <v>0.291949627971123</v>
      </c>
      <c r="GO32" s="19"/>
      <c r="GP32" s="19">
        <v>4.9099736917673091</v>
      </c>
      <c r="GQ32" s="19">
        <v>14.533202693249148</v>
      </c>
      <c r="GR32" s="19">
        <v>1.6593541155373606</v>
      </c>
      <c r="GS32" s="17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  <c r="MC32" s="361"/>
      <c r="MD32" s="361"/>
      <c r="ME32" s="361"/>
      <c r="MF32" s="361"/>
      <c r="MG32" s="361"/>
    </row>
    <row r="33" spans="1:345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7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  <c r="MC33" s="361"/>
      <c r="MD33" s="361"/>
      <c r="ME33" s="361"/>
      <c r="MF33" s="361"/>
      <c r="MG33" s="361"/>
    </row>
    <row r="34" spans="1:345" ht="13.8">
      <c r="A34" s="360"/>
      <c r="B34" s="24" t="s">
        <v>72</v>
      </c>
      <c r="C34" s="25">
        <v>51.430363039805158</v>
      </c>
      <c r="D34" s="25">
        <v>0.42125207955604349</v>
      </c>
      <c r="E34" s="25">
        <v>51.009110960249117</v>
      </c>
      <c r="F34" s="26">
        <v>121.08927987728272</v>
      </c>
      <c r="G34" s="27"/>
      <c r="H34" s="25">
        <v>0.17763601332852771</v>
      </c>
      <c r="I34" s="25">
        <v>0.24361606622751578</v>
      </c>
      <c r="J34" s="26">
        <v>1.3714339883149804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5">
        <v>5.9424052890081951E-2</v>
      </c>
      <c r="GH34" s="25">
        <v>0.12077312145752001</v>
      </c>
      <c r="GI34" s="25">
        <v>4.0102577919235882E-2</v>
      </c>
      <c r="GJ34" s="25">
        <v>5.6114879546217002E-2</v>
      </c>
      <c r="GK34" s="25">
        <v>9.5749780375676843E-2</v>
      </c>
      <c r="GL34" s="25">
        <v>28.531983391569618</v>
      </c>
      <c r="GM34" s="25">
        <v>3.2525890794066689E-2</v>
      </c>
      <c r="GN34" s="25">
        <v>22.713989097519583</v>
      </c>
      <c r="GO34" s="27"/>
      <c r="GP34" s="25">
        <v>0.88495674815840064</v>
      </c>
      <c r="GQ34" s="25">
        <v>0.92792581359524595</v>
      </c>
      <c r="GR34" s="25">
        <v>0</v>
      </c>
      <c r="GS34" s="17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  <c r="MC34" s="361"/>
      <c r="MD34" s="361"/>
      <c r="ME34" s="361"/>
      <c r="MF34" s="361"/>
      <c r="MG34" s="361"/>
    </row>
    <row r="35" spans="1:345" ht="13.8">
      <c r="A35" s="360"/>
      <c r="B35" s="18" t="s">
        <v>73</v>
      </c>
      <c r="C35" s="19">
        <v>51.430363039805158</v>
      </c>
      <c r="D35" s="19">
        <v>0.42125207955604349</v>
      </c>
      <c r="E35" s="19">
        <v>51.009110960249117</v>
      </c>
      <c r="F35" s="20">
        <v>121.08927987728272</v>
      </c>
      <c r="G35" s="19"/>
      <c r="H35" s="19">
        <v>0.17763601332852771</v>
      </c>
      <c r="I35" s="19">
        <v>0.24361606622751578</v>
      </c>
      <c r="J35" s="20">
        <v>1.3714339883149804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>
        <v>5.9424052890081951E-2</v>
      </c>
      <c r="GH35" s="19">
        <v>0.12077312145752001</v>
      </c>
      <c r="GI35" s="19">
        <v>4.0102577919235882E-2</v>
      </c>
      <c r="GJ35" s="19">
        <v>5.6114879546217002E-2</v>
      </c>
      <c r="GK35" s="19">
        <v>9.5749780375676843E-2</v>
      </c>
      <c r="GL35" s="19">
        <v>28.531983391569618</v>
      </c>
      <c r="GM35" s="19">
        <v>3.2525890794066689E-2</v>
      </c>
      <c r="GN35" s="19">
        <v>22.713989097519583</v>
      </c>
      <c r="GO35" s="19"/>
      <c r="GP35" s="19">
        <v>0.88495674815840064</v>
      </c>
      <c r="GQ35" s="19">
        <v>0.92792581359524595</v>
      </c>
      <c r="GR35" s="19">
        <v>0</v>
      </c>
      <c r="GS35" s="17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  <c r="MC35" s="361"/>
      <c r="MD35" s="361"/>
      <c r="ME35" s="361"/>
      <c r="MF35" s="361"/>
      <c r="MG35" s="361"/>
    </row>
    <row r="36" spans="1:345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7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  <c r="MC36" s="361"/>
      <c r="MD36" s="361"/>
      <c r="ME36" s="361"/>
      <c r="MF36" s="361"/>
      <c r="MG36" s="361"/>
    </row>
    <row r="37" spans="1:345" ht="13.8">
      <c r="A37" s="360"/>
      <c r="B37" s="24" t="s">
        <v>74</v>
      </c>
      <c r="C37" s="25">
        <v>2.3918197877678131</v>
      </c>
      <c r="D37" s="25">
        <v>0.62301225860969878</v>
      </c>
      <c r="E37" s="25">
        <v>1.7688075291581145</v>
      </c>
      <c r="F37" s="26">
        <v>2.8391215497193403</v>
      </c>
      <c r="G37" s="27"/>
      <c r="H37" s="25">
        <v>1.0338921290067187</v>
      </c>
      <c r="I37" s="25">
        <v>-0.4108798703970199</v>
      </c>
      <c r="J37" s="26">
        <v>-0.3974107732029652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5">
        <v>1.0243231378836302</v>
      </c>
      <c r="GH37" s="25">
        <v>0.44640000000000002</v>
      </c>
      <c r="GI37" s="25">
        <v>1.089927499635039</v>
      </c>
      <c r="GJ37" s="25">
        <v>0.7110793884252059</v>
      </c>
      <c r="GK37" s="25">
        <v>0.84624998283416442</v>
      </c>
      <c r="GL37" s="25">
        <v>0.75383501383187812</v>
      </c>
      <c r="GM37" s="25">
        <v>0</v>
      </c>
      <c r="GN37" s="25">
        <v>8.0655402676564736E-2</v>
      </c>
      <c r="GO37" s="27"/>
      <c r="GP37" s="25">
        <v>5.6361537489778302</v>
      </c>
      <c r="GQ37" s="25">
        <v>4.2473872129769497</v>
      </c>
      <c r="GR37" s="25">
        <v>0</v>
      </c>
      <c r="GS37" s="17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  <c r="MC37" s="361"/>
      <c r="MD37" s="361"/>
      <c r="ME37" s="361"/>
      <c r="MF37" s="361"/>
      <c r="MG37" s="361"/>
    </row>
    <row r="38" spans="1:345" ht="13.8">
      <c r="A38" s="360"/>
      <c r="C38" s="19"/>
      <c r="D38" s="19"/>
      <c r="H38" s="19"/>
      <c r="GS38" s="17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  <c r="LY38" s="361"/>
      <c r="LZ38" s="361"/>
      <c r="MA38" s="361"/>
      <c r="MB38" s="361"/>
      <c r="MC38" s="361"/>
      <c r="MD38" s="361"/>
      <c r="ME38" s="361"/>
      <c r="MF38" s="361"/>
      <c r="MG38" s="361"/>
    </row>
    <row r="39" spans="1:345" ht="13.8">
      <c r="A39" s="360"/>
      <c r="B39" s="24" t="s">
        <v>320</v>
      </c>
      <c r="C39" s="39">
        <v>432</v>
      </c>
      <c r="D39" s="39">
        <v>417.2</v>
      </c>
      <c r="E39" s="39">
        <v>14.800000000000011</v>
      </c>
      <c r="F39" s="26">
        <v>3.5474592521572416E-2</v>
      </c>
      <c r="G39" s="27"/>
      <c r="H39" s="39">
        <v>340.8</v>
      </c>
      <c r="I39" s="39">
        <v>76.399999999999977</v>
      </c>
      <c r="J39" s="26">
        <v>0.22417840375586848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G39" s="39">
        <v>428</v>
      </c>
      <c r="GH39" s="39">
        <v>429</v>
      </c>
      <c r="GI39" s="39">
        <v>428</v>
      </c>
      <c r="GJ39" s="39">
        <v>432</v>
      </c>
      <c r="GK39" s="39">
        <v>432</v>
      </c>
      <c r="GL39" s="39">
        <v>431</v>
      </c>
      <c r="GM39" s="39">
        <v>432</v>
      </c>
      <c r="GN39" s="39">
        <v>433</v>
      </c>
      <c r="GP39" s="39">
        <v>363.33333333333331</v>
      </c>
      <c r="GQ39" s="39">
        <v>422.16666666666669</v>
      </c>
      <c r="GR39" s="39">
        <v>432</v>
      </c>
      <c r="GS39" s="17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  <c r="LY39" s="361"/>
      <c r="LZ39" s="361"/>
      <c r="MA39" s="361"/>
      <c r="MB39" s="361"/>
      <c r="MC39" s="361"/>
      <c r="MD39" s="361"/>
      <c r="ME39" s="361"/>
      <c r="MF39" s="361"/>
      <c r="MG39" s="361"/>
    </row>
    <row r="40" spans="1:345" ht="13.8">
      <c r="A40" s="360"/>
      <c r="B40" s="18" t="s">
        <v>321</v>
      </c>
      <c r="C40" s="40">
        <v>432</v>
      </c>
      <c r="D40" s="40">
        <v>417.2</v>
      </c>
      <c r="E40" s="40">
        <v>14.800000000000011</v>
      </c>
      <c r="F40" s="20">
        <v>3.5474592521572416E-2</v>
      </c>
      <c r="G40" s="19"/>
      <c r="H40" s="19">
        <v>340.8</v>
      </c>
      <c r="I40" s="40">
        <v>76.399999999999977</v>
      </c>
      <c r="J40" s="20">
        <v>0.22417840375586848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>
        <v>428</v>
      </c>
      <c r="GH40" s="40">
        <v>429</v>
      </c>
      <c r="GI40" s="40">
        <v>428</v>
      </c>
      <c r="GJ40" s="40">
        <v>432</v>
      </c>
      <c r="GK40" s="40">
        <v>432</v>
      </c>
      <c r="GL40" s="40">
        <v>431</v>
      </c>
      <c r="GM40" s="40">
        <v>432</v>
      </c>
      <c r="GN40" s="40">
        <v>433</v>
      </c>
      <c r="GO40" s="40"/>
      <c r="GP40" s="40">
        <v>363.33333333333331</v>
      </c>
      <c r="GQ40" s="40">
        <v>422.16666666666669</v>
      </c>
      <c r="GR40" s="40">
        <v>432</v>
      </c>
      <c r="GS40" s="17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  <c r="LY40" s="361"/>
      <c r="LZ40" s="361"/>
      <c r="MA40" s="361"/>
      <c r="MB40" s="361"/>
      <c r="MC40" s="361"/>
      <c r="MD40" s="361"/>
      <c r="ME40" s="361"/>
      <c r="MF40" s="361"/>
      <c r="MG40" s="361"/>
    </row>
    <row r="41" spans="1:345" ht="13.8">
      <c r="A41" s="360"/>
      <c r="B41" s="18" t="s">
        <v>79</v>
      </c>
      <c r="C41" s="40">
        <v>103.6</v>
      </c>
      <c r="D41" s="40">
        <v>100</v>
      </c>
      <c r="E41" s="40">
        <v>3.5999999999999943</v>
      </c>
      <c r="F41" s="20">
        <v>3.5999999999999942E-2</v>
      </c>
      <c r="G41" s="19"/>
      <c r="H41" s="40">
        <v>90.6</v>
      </c>
      <c r="I41" s="40">
        <v>9.4000000000000057</v>
      </c>
      <c r="J41" s="20">
        <v>0.10375275938189853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>
        <v>102</v>
      </c>
      <c r="GH41" s="40">
        <v>102</v>
      </c>
      <c r="GI41" s="40">
        <v>103</v>
      </c>
      <c r="GJ41" s="40">
        <v>103</v>
      </c>
      <c r="GK41" s="40">
        <v>103</v>
      </c>
      <c r="GL41" s="40">
        <v>104</v>
      </c>
      <c r="GM41" s="40">
        <v>104</v>
      </c>
      <c r="GN41" s="40">
        <v>104</v>
      </c>
      <c r="GO41" s="40"/>
      <c r="GP41" s="40">
        <v>92</v>
      </c>
      <c r="GQ41" s="40">
        <v>100.58333333333333</v>
      </c>
      <c r="GR41" s="40">
        <v>103.6</v>
      </c>
      <c r="GS41" s="17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  <c r="LY41" s="361"/>
      <c r="LZ41" s="361"/>
      <c r="MA41" s="361"/>
      <c r="MB41" s="361"/>
      <c r="MC41" s="361"/>
      <c r="MD41" s="361"/>
      <c r="ME41" s="361"/>
      <c r="MF41" s="361"/>
      <c r="MG41" s="361"/>
    </row>
    <row r="42" spans="1:345" ht="13.8">
      <c r="A42" s="360"/>
      <c r="C42" s="19"/>
      <c r="GQ42" s="19"/>
      <c r="GS42" s="17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  <c r="LY42" s="361"/>
      <c r="LZ42" s="361"/>
      <c r="MA42" s="361"/>
      <c r="MB42" s="361"/>
      <c r="MC42" s="361"/>
      <c r="MD42" s="361"/>
      <c r="ME42" s="361"/>
      <c r="MF42" s="361"/>
      <c r="MG42" s="361"/>
    </row>
    <row r="43" spans="1:345" ht="13.8">
      <c r="A43" s="360"/>
      <c r="C43" s="19"/>
      <c r="GQ43" s="19"/>
      <c r="GS43" s="17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  <c r="MC43" s="361"/>
      <c r="MD43" s="361"/>
      <c r="ME43" s="361"/>
      <c r="MF43" s="361"/>
      <c r="MG43" s="361"/>
    </row>
    <row r="44" spans="1:345" ht="13.8">
      <c r="A44" s="360"/>
      <c r="C44" s="19"/>
      <c r="GQ44" s="27"/>
      <c r="GR44" s="28"/>
      <c r="GS44" s="17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  <c r="MC44" s="361"/>
      <c r="MD44" s="361"/>
      <c r="ME44" s="361"/>
      <c r="MF44" s="361"/>
      <c r="MG44" s="361"/>
    </row>
    <row r="45" spans="1:345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9"/>
      <c r="GR45" s="1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  <c r="LY45" s="366"/>
      <c r="LZ45" s="366"/>
      <c r="MA45" s="366"/>
      <c r="MB45" s="366"/>
      <c r="MC45" s="366"/>
      <c r="MD45" s="366"/>
      <c r="ME45" s="366"/>
      <c r="MF45" s="366"/>
      <c r="MG45" s="366"/>
    </row>
    <row r="46" spans="1:345" ht="13.8">
      <c r="A46" s="360"/>
      <c r="C46" s="19"/>
      <c r="GQ46" s="1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  <c r="LY46" s="359"/>
      <c r="LZ46" s="359"/>
      <c r="MA46" s="359"/>
      <c r="MB46" s="359"/>
      <c r="MC46" s="359"/>
      <c r="MD46" s="359"/>
      <c r="ME46" s="359"/>
      <c r="MF46" s="359"/>
      <c r="MG46" s="359"/>
    </row>
    <row r="47" spans="1:345" ht="13.8">
      <c r="A47" s="360"/>
      <c r="C47" s="19"/>
      <c r="GQ47" s="19"/>
    </row>
    <row r="48" spans="1:345" ht="13.8">
      <c r="A48" s="360"/>
      <c r="GQ48" s="19"/>
      <c r="GS48" s="17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  <c r="LY48" s="361"/>
      <c r="LZ48" s="361"/>
      <c r="MA48" s="361"/>
      <c r="MB48" s="361"/>
      <c r="MC48" s="361"/>
      <c r="MD48" s="361"/>
      <c r="ME48" s="361"/>
      <c r="MF48" s="361"/>
      <c r="MG48" s="361"/>
    </row>
    <row r="49" spans="1:345" ht="13.8">
      <c r="A49" s="360"/>
      <c r="GQ49" s="19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  <c r="LY49" s="361"/>
      <c r="LZ49" s="361"/>
      <c r="MA49" s="361"/>
      <c r="MB49" s="361"/>
      <c r="MC49" s="361"/>
      <c r="MD49" s="361"/>
      <c r="ME49" s="361"/>
      <c r="MF49" s="361"/>
      <c r="MG49" s="361"/>
    </row>
    <row r="50" spans="1:345" ht="13.8">
      <c r="A50" s="360"/>
      <c r="GQ50" s="19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  <c r="LY50" s="361"/>
      <c r="LZ50" s="361"/>
      <c r="MA50" s="361"/>
      <c r="MB50" s="361"/>
      <c r="MC50" s="361"/>
      <c r="MD50" s="361"/>
      <c r="ME50" s="361"/>
      <c r="MF50" s="361"/>
      <c r="MG50" s="361"/>
    </row>
    <row r="51" spans="1:345" ht="13.8">
      <c r="A51" s="360"/>
      <c r="GQ51" s="25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  <c r="LY51" s="361"/>
      <c r="LZ51" s="361"/>
      <c r="MA51" s="361"/>
      <c r="MB51" s="361"/>
      <c r="MC51" s="361"/>
      <c r="MD51" s="361"/>
      <c r="ME51" s="361"/>
      <c r="MF51" s="361"/>
      <c r="MG51" s="361"/>
    </row>
    <row r="52" spans="1:345" ht="13.8">
      <c r="A52" s="360"/>
      <c r="GQ52" s="19"/>
      <c r="GR52" s="19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  <c r="LY52" s="361"/>
      <c r="LZ52" s="361"/>
      <c r="MA52" s="361"/>
      <c r="MB52" s="361"/>
      <c r="MC52" s="361"/>
      <c r="MD52" s="361"/>
      <c r="ME52" s="361"/>
      <c r="MF52" s="361"/>
      <c r="MG52" s="361"/>
    </row>
    <row r="53" spans="1:345" ht="13.8">
      <c r="A53" s="1"/>
      <c r="GQ53" s="19"/>
      <c r="GR53" s="19"/>
      <c r="GS53" s="17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  <c r="LY53" s="361"/>
      <c r="LZ53" s="361"/>
      <c r="MA53" s="361"/>
      <c r="MB53" s="361"/>
      <c r="MC53" s="361"/>
      <c r="MD53" s="361"/>
      <c r="ME53" s="361"/>
      <c r="MF53" s="361"/>
      <c r="MG53" s="361"/>
    </row>
    <row r="54" spans="1:345" ht="13.8">
      <c r="GQ54" s="19"/>
      <c r="GR54" s="19"/>
    </row>
    <row r="55" spans="1:345" ht="13.8">
      <c r="A55" s="1"/>
      <c r="GQ55" s="19"/>
      <c r="GR55" s="19"/>
      <c r="GS55" s="17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  <c r="LY55" s="361"/>
      <c r="LZ55" s="361"/>
      <c r="MA55" s="361"/>
      <c r="MB55" s="361"/>
      <c r="MC55" s="361"/>
      <c r="MD55" s="361"/>
      <c r="ME55" s="361"/>
      <c r="MF55" s="361"/>
      <c r="MG55" s="361"/>
    </row>
    <row r="56" spans="1:345" ht="13.8">
      <c r="A56" s="1"/>
      <c r="GQ56" s="19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  <c r="LY56" s="361"/>
      <c r="LZ56" s="361"/>
      <c r="MA56" s="361"/>
      <c r="MB56" s="361"/>
      <c r="MC56" s="361"/>
      <c r="MD56" s="361"/>
      <c r="ME56" s="361"/>
      <c r="MF56" s="361"/>
      <c r="MG56" s="361"/>
    </row>
    <row r="57" spans="1:345" ht="13.8">
      <c r="A57" s="360"/>
      <c r="GQ57" s="3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  <c r="LY57" s="361"/>
      <c r="LZ57" s="361"/>
      <c r="MA57" s="361"/>
      <c r="MB57" s="361"/>
      <c r="MC57" s="361"/>
      <c r="MD57" s="361"/>
      <c r="ME57" s="361"/>
      <c r="MF57" s="361"/>
      <c r="MG57" s="361"/>
    </row>
    <row r="58" spans="1:345" ht="13.8">
      <c r="A58" s="360"/>
      <c r="GQ58" s="37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  <c r="LY58" s="361"/>
      <c r="LZ58" s="361"/>
      <c r="MA58" s="361"/>
      <c r="MB58" s="361"/>
      <c r="MC58" s="361"/>
      <c r="MD58" s="361"/>
      <c r="ME58" s="361"/>
      <c r="MF58" s="361"/>
      <c r="MG58" s="361"/>
    </row>
    <row r="59" spans="1:345" ht="13.8">
      <c r="GQ59" s="25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  <c r="LY59" s="361"/>
      <c r="LZ59" s="361"/>
      <c r="MA59" s="361"/>
      <c r="MB59" s="361"/>
      <c r="MC59" s="361"/>
      <c r="MD59" s="361"/>
      <c r="ME59" s="361"/>
      <c r="MF59" s="361"/>
      <c r="MG59" s="361"/>
    </row>
    <row r="60" spans="1:345" ht="13.8">
      <c r="A60" s="360"/>
      <c r="GQ60" s="19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  <c r="LY60" s="361"/>
      <c r="LZ60" s="361"/>
      <c r="MA60" s="361"/>
      <c r="MB60" s="361"/>
      <c r="MC60" s="361"/>
      <c r="MD60" s="361"/>
      <c r="ME60" s="361"/>
      <c r="MF60" s="361"/>
      <c r="MG60" s="361"/>
    </row>
    <row r="61" spans="1:345" ht="13.8">
      <c r="A61" s="1"/>
      <c r="GQ61" s="19"/>
      <c r="GS61" s="17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  <c r="LY61" s="361"/>
      <c r="LZ61" s="361"/>
      <c r="MA61" s="361"/>
      <c r="MB61" s="361"/>
      <c r="MC61" s="361"/>
      <c r="MD61" s="361"/>
      <c r="ME61" s="361"/>
      <c r="MF61" s="361"/>
      <c r="MG61" s="361"/>
    </row>
    <row r="62" spans="1:345" ht="13.8">
      <c r="A62" s="1"/>
      <c r="GQ62" s="19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  <c r="LY62" s="361"/>
      <c r="LZ62" s="361"/>
      <c r="MA62" s="361"/>
      <c r="MB62" s="361"/>
      <c r="MC62" s="361"/>
      <c r="MD62" s="361"/>
      <c r="ME62" s="361"/>
      <c r="MF62" s="361"/>
      <c r="MG62" s="361"/>
    </row>
    <row r="63" spans="1:345" ht="13.8">
      <c r="A63" s="1"/>
      <c r="GQ63" s="19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  <c r="LY63" s="361"/>
      <c r="LZ63" s="361"/>
      <c r="MA63" s="361"/>
      <c r="MB63" s="361"/>
      <c r="MC63" s="361"/>
      <c r="MD63" s="361"/>
      <c r="ME63" s="361"/>
      <c r="MF63" s="361"/>
      <c r="MG63" s="361"/>
    </row>
    <row r="64" spans="1:345" ht="13.8">
      <c r="A64" s="1"/>
      <c r="GQ64" s="19"/>
      <c r="GS64" s="17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  <c r="LY64" s="361"/>
      <c r="LZ64" s="361"/>
      <c r="MA64" s="361"/>
      <c r="MB64" s="361"/>
      <c r="MC64" s="361"/>
      <c r="MD64" s="361"/>
      <c r="ME64" s="361"/>
      <c r="MF64" s="361"/>
      <c r="MG64" s="361"/>
    </row>
    <row r="65" spans="1:345" ht="13.8">
      <c r="A65" s="360"/>
      <c r="GQ65" s="25"/>
    </row>
    <row r="66" spans="1:345" ht="13.8">
      <c r="A66" s="1"/>
      <c r="GQ66" s="37"/>
    </row>
    <row r="67" spans="1:345" ht="13.8">
      <c r="GQ67" s="25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  <c r="LY67" s="361"/>
      <c r="LZ67" s="361"/>
      <c r="MA67" s="361"/>
      <c r="MB67" s="361"/>
      <c r="MC67" s="361"/>
      <c r="MD67" s="361"/>
      <c r="ME67" s="361"/>
      <c r="MF67" s="361"/>
      <c r="MG67" s="361"/>
    </row>
    <row r="68" spans="1:345" ht="13.8">
      <c r="A68" s="360"/>
      <c r="GQ68" s="19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  <c r="LY68" s="361"/>
      <c r="LZ68" s="361"/>
      <c r="MA68" s="361"/>
      <c r="MB68" s="361"/>
      <c r="MC68" s="361"/>
      <c r="MD68" s="361"/>
      <c r="ME68" s="361"/>
      <c r="MF68" s="361"/>
      <c r="MG68" s="361"/>
    </row>
    <row r="69" spans="1:345" ht="13.8">
      <c r="A69" s="1"/>
      <c r="GQ69" s="19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  <c r="LY69" s="361"/>
      <c r="LZ69" s="361"/>
      <c r="MA69" s="361"/>
      <c r="MB69" s="361"/>
      <c r="MC69" s="361"/>
      <c r="MD69" s="361"/>
      <c r="ME69" s="361"/>
      <c r="MF69" s="361"/>
      <c r="MG69" s="361"/>
    </row>
    <row r="70" spans="1:345" ht="13.8">
      <c r="A70" s="1"/>
      <c r="GQ70" s="19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  <c r="LY70" s="361"/>
      <c r="LZ70" s="361"/>
      <c r="MA70" s="361"/>
      <c r="MB70" s="361"/>
      <c r="MC70" s="361"/>
      <c r="MD70" s="361"/>
      <c r="ME70" s="361"/>
      <c r="MF70" s="361"/>
      <c r="MG70" s="361"/>
    </row>
    <row r="71" spans="1:345" ht="13.8">
      <c r="A71" s="1"/>
      <c r="GQ71" s="19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  <c r="LY71" s="361"/>
      <c r="LZ71" s="361"/>
      <c r="MA71" s="361"/>
      <c r="MB71" s="361"/>
      <c r="MC71" s="361"/>
      <c r="MD71" s="361"/>
      <c r="ME71" s="361"/>
      <c r="MF71" s="361"/>
      <c r="MG71" s="361"/>
    </row>
    <row r="72" spans="1:345" ht="13.8">
      <c r="A72" s="1"/>
      <c r="GQ72" s="19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  <c r="LY72" s="361"/>
      <c r="LZ72" s="361"/>
      <c r="MA72" s="361"/>
      <c r="MB72" s="361"/>
      <c r="MC72" s="361"/>
      <c r="MD72" s="361"/>
      <c r="ME72" s="361"/>
      <c r="MF72" s="361"/>
      <c r="MG72" s="361"/>
    </row>
    <row r="73" spans="1:345" ht="13.8">
      <c r="A73" s="360"/>
      <c r="GQ73" s="25"/>
    </row>
    <row r="74" spans="1:345" ht="13.8">
      <c r="A74" s="360"/>
      <c r="GQ74" s="19"/>
    </row>
    <row r="75" spans="1:345" ht="13.8">
      <c r="GQ75" s="19"/>
    </row>
    <row r="76" spans="1:345" ht="13.8">
      <c r="GQ76" s="25"/>
    </row>
    <row r="77" spans="1:345" ht="13.8"/>
    <row r="78" spans="1:345" ht="13.8">
      <c r="GQ78" s="39"/>
    </row>
    <row r="79" spans="1:345" ht="13.8">
      <c r="A79" s="360"/>
      <c r="GQ79" s="40"/>
    </row>
    <row r="80" spans="1:345" ht="13.8">
      <c r="GQ80" s="40"/>
    </row>
    <row r="81" spans="199:199" ht="13.8">
      <c r="GQ81" s="40"/>
    </row>
    <row r="82" spans="199:199" ht="13.8">
      <c r="GQ82" s="40"/>
    </row>
    <row r="83" spans="199:199" ht="13.8">
      <c r="GQ83" s="40"/>
    </row>
    <row r="84" spans="199:199" ht="13.8">
      <c r="GQ84" s="40"/>
    </row>
    <row r="85" spans="199:199" ht="13.8"/>
    <row r="86" spans="199:199" ht="13.8"/>
    <row r="87" spans="199:199" ht="13.8"/>
    <row r="88" spans="199:199" ht="13.8"/>
    <row r="89" spans="199:199" ht="13.8"/>
    <row r="90" spans="199:199" ht="13.8"/>
    <row r="91" spans="199:199" ht="13.8"/>
    <row r="92" spans="199:199" ht="13.95" customHeight="1"/>
    <row r="93" spans="199:199" ht="13.95" customHeight="1"/>
    <row r="94" spans="199:199" ht="13.95" customHeight="1"/>
    <row r="95" spans="199:199" ht="13.95" customHeight="1"/>
    <row r="96" spans="199:199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6"/>
  <sheetViews>
    <sheetView showGridLines="0" tabSelected="1" zoomScale="84" zoomScaleNormal="84" workbookViewId="0">
      <selection activeCell="E22" sqref="E22"/>
    </sheetView>
  </sheetViews>
  <sheetFormatPr baseColWidth="10" defaultColWidth="11.44140625" defaultRowHeight="14.4" outlineLevelRow="3"/>
  <cols>
    <col min="1" max="1" width="6" style="144" customWidth="1"/>
    <col min="2" max="2" width="67.109375" style="61" customWidth="1"/>
    <col min="3" max="7" width="9.109375" style="61" customWidth="1"/>
    <col min="8" max="8" width="7.109375" style="6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customWidth="1"/>
    <col min="13" max="13" width="11.5546875" style="61" customWidth="1"/>
    <col min="14" max="14" width="11.109375" style="61" customWidth="1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312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7" t="s">
        <v>413</v>
      </c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</row>
    <row r="10" spans="1:15" s="55" customFormat="1">
      <c r="A10" s="53"/>
      <c r="B10" s="427" t="s">
        <v>414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27"/>
    </row>
    <row r="11" spans="1:15" s="55" customFormat="1">
      <c r="A11" s="53"/>
      <c r="B11" s="428" t="s">
        <v>95</v>
      </c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6" t="s">
        <v>96</v>
      </c>
      <c r="C13" s="438" t="s">
        <v>415</v>
      </c>
      <c r="D13" s="439"/>
      <c r="E13" s="439"/>
      <c r="F13" s="439"/>
      <c r="G13" s="439"/>
      <c r="H13" s="439"/>
      <c r="I13" s="439"/>
      <c r="J13" s="439"/>
      <c r="K13" s="439"/>
      <c r="L13" s="439"/>
      <c r="M13" s="439"/>
      <c r="N13" s="440"/>
      <c r="O13" s="441" t="s">
        <v>416</v>
      </c>
    </row>
    <row r="14" spans="1:15" ht="30" customHeight="1">
      <c r="A14" s="53"/>
      <c r="B14" s="437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42"/>
    </row>
    <row r="15" spans="1:15">
      <c r="A15" s="53"/>
      <c r="B15" s="63" t="s">
        <v>97</v>
      </c>
      <c r="C15" s="64">
        <v>160.83442375686604</v>
      </c>
      <c r="D15" s="64">
        <v>152.39620414767475</v>
      </c>
      <c r="E15" s="64">
        <v>151.90385128390548</v>
      </c>
      <c r="F15" s="64">
        <v>163.61190760173707</v>
      </c>
      <c r="G15" s="64">
        <v>169.82299627757297</v>
      </c>
      <c r="H15" s="64"/>
      <c r="I15" s="64"/>
      <c r="J15" s="64"/>
      <c r="K15" s="64"/>
      <c r="L15" s="64"/>
      <c r="M15" s="64"/>
      <c r="N15" s="64"/>
      <c r="O15" s="64">
        <v>798.56938306775623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157.32320884968891</v>
      </c>
      <c r="D17" s="68">
        <v>149.67882146477365</v>
      </c>
      <c r="E17" s="68">
        <v>149.37584277387842</v>
      </c>
      <c r="F17" s="68">
        <v>155.47498366377488</v>
      </c>
      <c r="G17" s="68">
        <v>167.07983256759138</v>
      </c>
      <c r="H17" s="68"/>
      <c r="I17" s="68"/>
      <c r="J17" s="68"/>
      <c r="K17" s="68"/>
      <c r="L17" s="68"/>
      <c r="M17" s="68"/>
      <c r="N17" s="68"/>
      <c r="O17" s="68">
        <v>778.93268931970715</v>
      </c>
    </row>
    <row r="18" spans="1:15">
      <c r="A18" s="53"/>
      <c r="B18" s="69" t="s">
        <v>99</v>
      </c>
      <c r="C18" s="70">
        <v>14.834325446686268</v>
      </c>
      <c r="D18" s="70">
        <v>14.829397630094936</v>
      </c>
      <c r="E18" s="70">
        <v>15.268313579913096</v>
      </c>
      <c r="F18" s="70">
        <v>15.629121059206357</v>
      </c>
      <c r="G18" s="70">
        <v>16.095519654021665</v>
      </c>
      <c r="H18" s="70"/>
      <c r="I18" s="70"/>
      <c r="J18" s="70"/>
      <c r="K18" s="70"/>
      <c r="L18" s="70"/>
      <c r="M18" s="70"/>
      <c r="N18" s="70"/>
      <c r="O18" s="71">
        <v>76.656677369922321</v>
      </c>
    </row>
    <row r="19" spans="1:15">
      <c r="A19" s="53"/>
      <c r="B19" s="69" t="s">
        <v>100</v>
      </c>
      <c r="C19" s="70">
        <v>4.8240161565965618</v>
      </c>
      <c r="D19" s="70">
        <v>4.5269887512789575</v>
      </c>
      <c r="E19" s="70">
        <v>3.9006921296022705</v>
      </c>
      <c r="F19" s="70">
        <v>4.0343555064024068</v>
      </c>
      <c r="G19" s="70">
        <v>4.7191076896751616</v>
      </c>
      <c r="H19" s="70"/>
      <c r="I19" s="70"/>
      <c r="J19" s="70"/>
      <c r="K19" s="70"/>
      <c r="L19" s="70"/>
      <c r="M19" s="70"/>
      <c r="N19" s="70"/>
      <c r="O19" s="71">
        <v>22.005160233555358</v>
      </c>
    </row>
    <row r="20" spans="1:15">
      <c r="A20" s="53"/>
      <c r="B20" s="69" t="s">
        <v>101</v>
      </c>
      <c r="C20" s="70">
        <v>13.168013817902773</v>
      </c>
      <c r="D20" s="70">
        <v>12.282063419604409</v>
      </c>
      <c r="E20" s="70">
        <v>12.09869644308651</v>
      </c>
      <c r="F20" s="70">
        <v>12.548919883531255</v>
      </c>
      <c r="G20" s="70">
        <v>12.964526295035077</v>
      </c>
      <c r="H20" s="70"/>
      <c r="I20" s="70"/>
      <c r="J20" s="70"/>
      <c r="K20" s="70"/>
      <c r="L20" s="70"/>
      <c r="M20" s="70"/>
      <c r="N20" s="70"/>
      <c r="O20" s="71">
        <v>63.062219859160024</v>
      </c>
    </row>
    <row r="21" spans="1:15">
      <c r="A21" s="53"/>
      <c r="B21" s="69" t="s">
        <v>102</v>
      </c>
      <c r="C21" s="70">
        <v>4.1048676801855351</v>
      </c>
      <c r="D21" s="70">
        <v>3.8792585337997023</v>
      </c>
      <c r="E21" s="70">
        <v>3.7450788361281573</v>
      </c>
      <c r="F21" s="70">
        <v>3.7628275752017921</v>
      </c>
      <c r="G21" s="70">
        <v>3.9310315446434663</v>
      </c>
      <c r="H21" s="70"/>
      <c r="I21" s="70"/>
      <c r="J21" s="70"/>
      <c r="K21" s="70"/>
      <c r="L21" s="70"/>
      <c r="M21" s="70"/>
      <c r="N21" s="70"/>
      <c r="O21" s="71">
        <v>19.423064169958653</v>
      </c>
    </row>
    <row r="22" spans="1:15">
      <c r="A22" s="53"/>
      <c r="B22" s="69" t="s">
        <v>103</v>
      </c>
      <c r="C22" s="70">
        <v>45.249919454367152</v>
      </c>
      <c r="D22" s="70">
        <v>43.067985149512943</v>
      </c>
      <c r="E22" s="70">
        <v>43.528976728477858</v>
      </c>
      <c r="F22" s="70">
        <v>43.796263920889196</v>
      </c>
      <c r="G22" s="70">
        <v>46.542389842504974</v>
      </c>
      <c r="H22" s="70"/>
      <c r="I22" s="70"/>
      <c r="J22" s="70"/>
      <c r="K22" s="70"/>
      <c r="L22" s="70"/>
      <c r="M22" s="70"/>
      <c r="N22" s="70"/>
      <c r="O22" s="71">
        <v>222.18553509575213</v>
      </c>
    </row>
    <row r="23" spans="1:15">
      <c r="A23" s="53"/>
      <c r="B23" s="69" t="s">
        <v>104</v>
      </c>
      <c r="C23" s="70">
        <v>75.142066293950634</v>
      </c>
      <c r="D23" s="70">
        <v>71.093127980482706</v>
      </c>
      <c r="E23" s="70">
        <v>70.834085056670517</v>
      </c>
      <c r="F23" s="70">
        <v>75.703495718543891</v>
      </c>
      <c r="G23" s="70">
        <v>82.82725754171102</v>
      </c>
      <c r="H23" s="70"/>
      <c r="I23" s="70"/>
      <c r="J23" s="70"/>
      <c r="K23" s="70"/>
      <c r="L23" s="70"/>
      <c r="M23" s="70"/>
      <c r="N23" s="70"/>
      <c r="O23" s="71">
        <v>375.60003259135874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3.5112149071771483</v>
      </c>
      <c r="D25" s="68">
        <v>2.717382682901115</v>
      </c>
      <c r="E25" s="68">
        <v>2.5280085100270653</v>
      </c>
      <c r="F25" s="68">
        <v>8.1369239379622016</v>
      </c>
      <c r="G25" s="68">
        <v>2.7431637099815971</v>
      </c>
      <c r="H25" s="68"/>
      <c r="I25" s="68"/>
      <c r="J25" s="68"/>
      <c r="K25" s="68"/>
      <c r="L25" s="68"/>
      <c r="M25" s="68"/>
      <c r="N25" s="68"/>
      <c r="O25" s="68">
        <v>19.636693748049126</v>
      </c>
    </row>
    <row r="26" spans="1:15">
      <c r="A26" s="53"/>
      <c r="B26" s="69" t="s">
        <v>106</v>
      </c>
      <c r="C26" s="70">
        <v>2.4255569938404644</v>
      </c>
      <c r="D26" s="70">
        <v>2.4129466671085464</v>
      </c>
      <c r="E26" s="70">
        <v>2.1975992616802049</v>
      </c>
      <c r="F26" s="70">
        <v>2.2777823371508017</v>
      </c>
      <c r="G26" s="70">
        <v>2.278545086835094</v>
      </c>
      <c r="H26" s="70"/>
      <c r="I26" s="70"/>
      <c r="J26" s="70"/>
      <c r="K26" s="70"/>
      <c r="L26" s="70"/>
      <c r="M26" s="70"/>
      <c r="N26" s="70"/>
      <c r="O26" s="71">
        <v>11.59243034661511</v>
      </c>
    </row>
    <row r="27" spans="1:15">
      <c r="A27" s="53"/>
      <c r="B27" s="69" t="s">
        <v>107</v>
      </c>
      <c r="C27" s="70">
        <v>1.0856579133366837</v>
      </c>
      <c r="D27" s="70">
        <v>0.30443601579256874</v>
      </c>
      <c r="E27" s="70">
        <v>0.33040924834686053</v>
      </c>
      <c r="F27" s="70">
        <v>5.859141600811399</v>
      </c>
      <c r="G27" s="70">
        <v>0.46461862314650282</v>
      </c>
      <c r="H27" s="70"/>
      <c r="I27" s="70"/>
      <c r="J27" s="70"/>
      <c r="K27" s="70"/>
      <c r="L27" s="70"/>
      <c r="M27" s="70"/>
      <c r="N27" s="70"/>
      <c r="O27" s="71">
        <v>8.044263401434014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267.97854091303293</v>
      </c>
      <c r="D29" s="79">
        <v>271.54179606779309</v>
      </c>
      <c r="E29" s="79">
        <v>246.37768649704142</v>
      </c>
      <c r="F29" s="79">
        <v>319.26804658983269</v>
      </c>
      <c r="G29" s="79">
        <v>264.22332215069906</v>
      </c>
      <c r="H29" s="79"/>
      <c r="I29" s="79"/>
      <c r="J29" s="79"/>
      <c r="K29" s="79"/>
      <c r="L29" s="79"/>
      <c r="M29" s="79"/>
      <c r="N29" s="79"/>
      <c r="O29" s="79">
        <v>1369.3893922183995</v>
      </c>
    </row>
    <row r="30" spans="1:15">
      <c r="A30" s="53"/>
      <c r="B30" s="80" t="s">
        <v>109</v>
      </c>
      <c r="C30" s="81">
        <v>231.37916214174919</v>
      </c>
      <c r="D30" s="81">
        <v>231.62188714247918</v>
      </c>
      <c r="E30" s="81">
        <v>208.90932200341072</v>
      </c>
      <c r="F30" s="81">
        <v>284.74551093122136</v>
      </c>
      <c r="G30" s="81">
        <v>225.86862807783615</v>
      </c>
      <c r="H30" s="81"/>
      <c r="I30" s="81"/>
      <c r="J30" s="81"/>
      <c r="K30" s="81"/>
      <c r="L30" s="81"/>
      <c r="M30" s="81"/>
      <c r="N30" s="81"/>
      <c r="O30" s="81">
        <v>1182.5245102966967</v>
      </c>
    </row>
    <row r="31" spans="1:15">
      <c r="A31" s="53"/>
      <c r="B31" s="69" t="s">
        <v>110</v>
      </c>
      <c r="C31" s="70">
        <v>158.92633967068053</v>
      </c>
      <c r="D31" s="70">
        <v>162.1087809497493</v>
      </c>
      <c r="E31" s="70">
        <v>149.64781693331091</v>
      </c>
      <c r="F31" s="70">
        <v>216.51382784323144</v>
      </c>
      <c r="G31" s="70">
        <v>158.09615480060535</v>
      </c>
      <c r="H31" s="70"/>
      <c r="I31" s="70"/>
      <c r="J31" s="70"/>
      <c r="K31" s="70"/>
      <c r="L31" s="70"/>
      <c r="M31" s="70"/>
      <c r="N31" s="70"/>
      <c r="O31" s="71">
        <v>845.29292019757759</v>
      </c>
    </row>
    <row r="32" spans="1:15">
      <c r="A32" s="53"/>
      <c r="B32" s="69" t="s">
        <v>111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/>
      <c r="I32" s="70"/>
      <c r="J32" s="70"/>
      <c r="K32" s="70"/>
      <c r="L32" s="70"/>
      <c r="M32" s="70"/>
      <c r="N32" s="70"/>
      <c r="O32" s="71">
        <v>0</v>
      </c>
    </row>
    <row r="33" spans="1:15">
      <c r="A33" s="53"/>
      <c r="B33" s="69" t="s">
        <v>112</v>
      </c>
      <c r="C33" s="70">
        <v>17.173211722688457</v>
      </c>
      <c r="D33" s="70">
        <v>15.078928715395765</v>
      </c>
      <c r="E33" s="70">
        <v>12.739003548398673</v>
      </c>
      <c r="F33" s="70">
        <v>14.143111554678121</v>
      </c>
      <c r="G33" s="70">
        <v>11.339139442009131</v>
      </c>
      <c r="H33" s="70"/>
      <c r="I33" s="70"/>
      <c r="J33" s="70"/>
      <c r="K33" s="70"/>
      <c r="L33" s="70"/>
      <c r="M33" s="70"/>
      <c r="N33" s="70"/>
      <c r="O33" s="71">
        <v>70.473394983170152</v>
      </c>
    </row>
    <row r="34" spans="1:15">
      <c r="A34" s="53"/>
      <c r="B34" s="69" t="s">
        <v>113</v>
      </c>
      <c r="C34" s="70">
        <v>2.2426985794064533</v>
      </c>
      <c r="D34" s="70">
        <v>2.6996832467606477</v>
      </c>
      <c r="E34" s="70">
        <v>2.9069252901343368</v>
      </c>
      <c r="F34" s="70">
        <v>2.8555283292540947</v>
      </c>
      <c r="G34" s="70">
        <v>2.2688338319825601</v>
      </c>
      <c r="H34" s="70"/>
      <c r="I34" s="70"/>
      <c r="J34" s="70"/>
      <c r="K34" s="70"/>
      <c r="L34" s="70"/>
      <c r="M34" s="70"/>
      <c r="N34" s="70"/>
      <c r="O34" s="71">
        <v>12.973669277538091</v>
      </c>
    </row>
    <row r="35" spans="1:15">
      <c r="A35" s="53"/>
      <c r="B35" s="69" t="s">
        <v>336</v>
      </c>
      <c r="C35" s="70">
        <v>53.036912168973736</v>
      </c>
      <c r="D35" s="70">
        <v>51.734494230573475</v>
      </c>
      <c r="E35" s="70">
        <v>43.615576231566813</v>
      </c>
      <c r="F35" s="70">
        <v>51.233043204057736</v>
      </c>
      <c r="G35" s="70">
        <v>54.164500003239098</v>
      </c>
      <c r="H35" s="70"/>
      <c r="I35" s="70"/>
      <c r="J35" s="70"/>
      <c r="K35" s="70"/>
      <c r="L35" s="70"/>
      <c r="M35" s="70"/>
      <c r="N35" s="70"/>
      <c r="O35" s="71">
        <v>253.78452583841084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35.241120443003041</v>
      </c>
      <c r="D38" s="81">
        <v>38.693941803967135</v>
      </c>
      <c r="E38" s="81">
        <v>36.61009622910067</v>
      </c>
      <c r="F38" s="81">
        <v>32.605252996845287</v>
      </c>
      <c r="G38" s="81">
        <v>36.83638116926786</v>
      </c>
      <c r="H38" s="81"/>
      <c r="I38" s="81"/>
      <c r="J38" s="81"/>
      <c r="K38" s="81"/>
      <c r="L38" s="81"/>
      <c r="M38" s="81"/>
      <c r="N38" s="81"/>
      <c r="O38" s="81">
        <v>179.98679264218401</v>
      </c>
    </row>
    <row r="39" spans="1:15">
      <c r="A39" s="53"/>
      <c r="B39" s="69" t="s">
        <v>266</v>
      </c>
      <c r="C39" s="243">
        <v>29.735592327913835</v>
      </c>
      <c r="D39" s="243">
        <v>32.25183505932339</v>
      </c>
      <c r="E39" s="243">
        <v>29.925546974940541</v>
      </c>
      <c r="F39" s="243">
        <v>27.077129413698604</v>
      </c>
      <c r="G39" s="243">
        <v>30.536318533055912</v>
      </c>
      <c r="H39" s="243"/>
      <c r="I39" s="243"/>
      <c r="J39" s="243"/>
      <c r="K39" s="243"/>
      <c r="L39" s="243"/>
      <c r="M39" s="243"/>
      <c r="N39" s="243"/>
      <c r="O39" s="243">
        <v>149.5264223089323</v>
      </c>
    </row>
    <row r="40" spans="1:15">
      <c r="A40" s="53"/>
      <c r="B40" s="69" t="s">
        <v>115</v>
      </c>
      <c r="C40" s="243">
        <v>9.2865098065547933</v>
      </c>
      <c r="D40" s="243">
        <v>9.5318442460459085</v>
      </c>
      <c r="E40" s="243">
        <v>9.1395347292517606</v>
      </c>
      <c r="F40" s="243">
        <v>9.2165714720872245</v>
      </c>
      <c r="G40" s="243">
        <v>9.3995662764761967</v>
      </c>
      <c r="H40" s="243"/>
      <c r="I40" s="243"/>
      <c r="J40" s="243"/>
      <c r="K40" s="243"/>
      <c r="L40" s="243"/>
      <c r="M40" s="243"/>
      <c r="N40" s="243"/>
      <c r="O40" s="243">
        <v>46.574026530415878</v>
      </c>
    </row>
    <row r="41" spans="1:15">
      <c r="A41" s="53"/>
      <c r="B41" s="69" t="s">
        <v>116</v>
      </c>
      <c r="C41" s="243">
        <v>14.830021639465064</v>
      </c>
      <c r="D41" s="243">
        <v>16.72124069908909</v>
      </c>
      <c r="E41" s="243">
        <v>16.244355217763356</v>
      </c>
      <c r="F41" s="243">
        <v>14.657134435883025</v>
      </c>
      <c r="G41" s="243">
        <v>16.312756318040591</v>
      </c>
      <c r="H41" s="243"/>
      <c r="I41" s="243"/>
      <c r="J41" s="243"/>
      <c r="K41" s="243"/>
      <c r="L41" s="243"/>
      <c r="M41" s="243"/>
      <c r="N41" s="243"/>
      <c r="O41" s="243">
        <v>78.765508310241131</v>
      </c>
    </row>
    <row r="42" spans="1:15">
      <c r="A42" s="53"/>
      <c r="B42" s="69" t="s">
        <v>117</v>
      </c>
      <c r="C42" s="243">
        <v>2.9948044736538293</v>
      </c>
      <c r="D42" s="243">
        <v>2.6794318461941131</v>
      </c>
      <c r="E42" s="243">
        <v>1.6143803729283865</v>
      </c>
      <c r="F42" s="243">
        <v>1.4377443729028441</v>
      </c>
      <c r="G42" s="243">
        <v>1.3952758646053258</v>
      </c>
      <c r="H42" s="243"/>
      <c r="I42" s="243"/>
      <c r="J42" s="243"/>
      <c r="K42" s="243"/>
      <c r="L42" s="243"/>
      <c r="M42" s="243"/>
      <c r="N42" s="243"/>
      <c r="O42" s="243">
        <v>10.121636930284499</v>
      </c>
    </row>
    <row r="43" spans="1:15">
      <c r="A43" s="53"/>
      <c r="B43" s="69" t="s">
        <v>120</v>
      </c>
      <c r="C43" s="243">
        <v>2.6242564082401483</v>
      </c>
      <c r="D43" s="243">
        <v>3.3193182679942828</v>
      </c>
      <c r="E43" s="243">
        <v>2.9272766549970344</v>
      </c>
      <c r="F43" s="243">
        <v>1.7656791328255084</v>
      </c>
      <c r="G43" s="243">
        <v>3.4287200739338011</v>
      </c>
      <c r="H43" s="243"/>
      <c r="I43" s="243"/>
      <c r="J43" s="243"/>
      <c r="K43" s="243"/>
      <c r="L43" s="243"/>
      <c r="M43" s="243"/>
      <c r="N43" s="243"/>
      <c r="O43" s="243">
        <v>14.065250537990776</v>
      </c>
    </row>
    <row r="44" spans="1:15">
      <c r="A44" s="53"/>
      <c r="B44" s="69" t="s">
        <v>267</v>
      </c>
      <c r="C44" s="243">
        <v>5.5055281150892021</v>
      </c>
      <c r="D44" s="243">
        <v>6.4421067446437483</v>
      </c>
      <c r="E44" s="243">
        <v>6.6845492541601255</v>
      </c>
      <c r="F44" s="243">
        <v>5.5281235831466846</v>
      </c>
      <c r="G44" s="243">
        <v>6.3000626362119458</v>
      </c>
      <c r="H44" s="243"/>
      <c r="I44" s="243"/>
      <c r="J44" s="243"/>
      <c r="K44" s="243"/>
      <c r="L44" s="243"/>
      <c r="M44" s="243"/>
      <c r="N44" s="243"/>
      <c r="O44" s="243">
        <v>30.460370333251703</v>
      </c>
    </row>
    <row r="45" spans="1:15">
      <c r="A45" s="53"/>
      <c r="B45" s="69" t="s">
        <v>118</v>
      </c>
      <c r="C45" s="243">
        <v>1.2358203888258825</v>
      </c>
      <c r="D45" s="243">
        <v>1.4745826404114362</v>
      </c>
      <c r="E45" s="243">
        <v>2.1743215848273509</v>
      </c>
      <c r="F45" s="243">
        <v>0.9365366643282762</v>
      </c>
      <c r="G45" s="243">
        <v>2.1321690856773139</v>
      </c>
      <c r="H45" s="243"/>
      <c r="I45" s="243"/>
      <c r="J45" s="243"/>
      <c r="K45" s="243"/>
      <c r="L45" s="243"/>
      <c r="M45" s="243"/>
      <c r="N45" s="243"/>
      <c r="O45" s="243">
        <v>7.9534303640702593</v>
      </c>
    </row>
    <row r="46" spans="1:15">
      <c r="A46" s="53"/>
      <c r="B46" s="69" t="s">
        <v>119</v>
      </c>
      <c r="C46" s="243">
        <v>4.2697077262633192</v>
      </c>
      <c r="D46" s="243">
        <v>4.9675241042323126</v>
      </c>
      <c r="E46" s="243">
        <v>4.5102276693327745</v>
      </c>
      <c r="F46" s="243">
        <v>4.5915869188184084</v>
      </c>
      <c r="G46" s="243">
        <v>4.1678935505346324</v>
      </c>
      <c r="H46" s="243"/>
      <c r="I46" s="243"/>
      <c r="J46" s="243"/>
      <c r="K46" s="243"/>
      <c r="L46" s="243"/>
      <c r="M46" s="243"/>
      <c r="N46" s="243"/>
      <c r="O46" s="243">
        <v>22.506939969181445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1.358258328280737</v>
      </c>
      <c r="D48" s="218">
        <v>1.225967121346734</v>
      </c>
      <c r="E48" s="218">
        <v>0.85826826453004668</v>
      </c>
      <c r="F48" s="218">
        <v>1.9172826617659955</v>
      </c>
      <c r="G48" s="218">
        <v>1.518312903595092</v>
      </c>
      <c r="H48" s="218"/>
      <c r="I48" s="218"/>
      <c r="J48" s="218"/>
      <c r="K48" s="218"/>
      <c r="L48" s="218"/>
      <c r="M48" s="218"/>
      <c r="N48" s="218"/>
      <c r="O48" s="218">
        <v>6.8780892795186048</v>
      </c>
    </row>
    <row r="49" spans="1:16">
      <c r="A49" s="53"/>
      <c r="B49" s="69" t="s">
        <v>73</v>
      </c>
      <c r="C49" s="86">
        <v>1.358258328280737</v>
      </c>
      <c r="D49" s="86">
        <v>1.225967121346734</v>
      </c>
      <c r="E49" s="86">
        <v>0.85826826453004668</v>
      </c>
      <c r="F49" s="86">
        <v>1.9172826617659955</v>
      </c>
      <c r="G49" s="86">
        <v>1.518312903595092</v>
      </c>
      <c r="H49" s="86"/>
      <c r="I49" s="86"/>
      <c r="J49" s="86"/>
      <c r="K49" s="86"/>
      <c r="L49" s="86"/>
      <c r="M49" s="86"/>
      <c r="N49" s="86"/>
      <c r="O49" s="86">
        <v>6.8780892795186048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1.358258328280737</v>
      </c>
      <c r="D51" s="86">
        <v>1.225967121346734</v>
      </c>
      <c r="E51" s="86">
        <v>0.85826826453004668</v>
      </c>
      <c r="F51" s="86">
        <v>1.9172826617659955</v>
      </c>
      <c r="G51" s="86">
        <v>1.518312903595092</v>
      </c>
      <c r="H51" s="86"/>
      <c r="I51" s="86"/>
      <c r="J51" s="86"/>
      <c r="K51" s="86"/>
      <c r="L51" s="86"/>
      <c r="M51" s="86"/>
      <c r="N51" s="86"/>
      <c r="O51" s="86">
        <v>6.8780892795186048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-74.055953292060281</v>
      </c>
      <c r="D54" s="89">
        <v>-81.943065677705533</v>
      </c>
      <c r="E54" s="89">
        <v>-59.533479229532304</v>
      </c>
      <c r="F54" s="89">
        <v>-129.27052726744648</v>
      </c>
      <c r="G54" s="89">
        <v>-58.788795510244768</v>
      </c>
      <c r="H54" s="89"/>
      <c r="I54" s="89"/>
      <c r="J54" s="89"/>
      <c r="K54" s="89"/>
      <c r="L54" s="89"/>
      <c r="M54" s="89"/>
      <c r="N54" s="89"/>
      <c r="O54" s="89">
        <v>-403.59182097698954</v>
      </c>
    </row>
    <row r="55" spans="1:16">
      <c r="A55" s="53"/>
      <c r="B55" s="88" t="s">
        <v>126</v>
      </c>
      <c r="C55" s="89">
        <v>-107.14411715616689</v>
      </c>
      <c r="D55" s="89">
        <v>-119.14559192011833</v>
      </c>
      <c r="E55" s="89">
        <v>-94.473835213135942</v>
      </c>
      <c r="F55" s="89">
        <v>-155.65613898809562</v>
      </c>
      <c r="G55" s="89">
        <v>-94.400325873126093</v>
      </c>
      <c r="H55" s="89"/>
      <c r="I55" s="89"/>
      <c r="J55" s="89"/>
      <c r="K55" s="89"/>
      <c r="L55" s="89"/>
      <c r="M55" s="89"/>
      <c r="N55" s="89"/>
      <c r="O55" s="89">
        <v>-570.82000915064327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13.664313453101316</v>
      </c>
      <c r="D57" s="79">
        <v>18.248520767177595</v>
      </c>
      <c r="E57" s="79">
        <v>20.139422967200858</v>
      </c>
      <c r="F57" s="79">
        <v>8.8094483342640419</v>
      </c>
      <c r="G57" s="79">
        <v>21.747296513344004</v>
      </c>
      <c r="H57" s="79"/>
      <c r="I57" s="79"/>
      <c r="J57" s="79"/>
      <c r="K57" s="79"/>
      <c r="L57" s="79"/>
      <c r="M57" s="79"/>
      <c r="N57" s="79"/>
      <c r="O57" s="79">
        <v>82.609002035087812</v>
      </c>
    </row>
    <row r="58" spans="1:16">
      <c r="A58" s="53"/>
      <c r="B58" s="69" t="s">
        <v>128</v>
      </c>
      <c r="C58" s="86">
        <v>13.098667452509456</v>
      </c>
      <c r="D58" s="86">
        <v>16.819073867177597</v>
      </c>
      <c r="E58" s="86">
        <v>19.831589557200857</v>
      </c>
      <c r="F58" s="86">
        <v>7.5034801642640421</v>
      </c>
      <c r="G58" s="86">
        <v>17.870427693344006</v>
      </c>
      <c r="H58" s="86"/>
      <c r="I58" s="86"/>
      <c r="J58" s="86"/>
      <c r="K58" s="86"/>
      <c r="L58" s="86"/>
      <c r="M58" s="86"/>
      <c r="N58" s="86"/>
      <c r="O58" s="86">
        <v>75.123238734495956</v>
      </c>
    </row>
    <row r="59" spans="1:16">
      <c r="A59" s="53"/>
      <c r="B59" s="69" t="s">
        <v>129</v>
      </c>
      <c r="C59" s="86">
        <v>0.56564600059185999</v>
      </c>
      <c r="D59" s="86">
        <v>1.4294469000000001</v>
      </c>
      <c r="E59" s="86">
        <v>0.30783341000000003</v>
      </c>
      <c r="F59" s="86">
        <v>1.3059681699999999</v>
      </c>
      <c r="G59" s="86">
        <v>3.8768688199999999</v>
      </c>
      <c r="H59" s="86"/>
      <c r="I59" s="86"/>
      <c r="J59" s="86"/>
      <c r="K59" s="86"/>
      <c r="L59" s="86"/>
      <c r="M59" s="86"/>
      <c r="N59" s="86"/>
      <c r="O59" s="86">
        <v>7.4857633005918593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-120.8084306092682</v>
      </c>
      <c r="D61" s="89">
        <v>-137.39411268729594</v>
      </c>
      <c r="E61" s="89">
        <v>-114.6132581803368</v>
      </c>
      <c r="F61" s="89">
        <v>-164.46558732235965</v>
      </c>
      <c r="G61" s="89">
        <v>-116.14762238647009</v>
      </c>
      <c r="H61" s="89"/>
      <c r="I61" s="89"/>
      <c r="J61" s="89"/>
      <c r="K61" s="89"/>
      <c r="L61" s="89"/>
      <c r="M61" s="89"/>
      <c r="N61" s="89"/>
      <c r="O61" s="89">
        <v>-653.42901118573104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16.823267541728107</v>
      </c>
      <c r="D63" s="94">
        <v>170.96983695619519</v>
      </c>
      <c r="E63" s="94">
        <v>5.0172858846647719</v>
      </c>
      <c r="F63" s="94">
        <v>144.86981548946437</v>
      </c>
      <c r="G63" s="94">
        <v>222.44032078580599</v>
      </c>
      <c r="H63" s="94"/>
      <c r="I63" s="94"/>
      <c r="J63" s="94"/>
      <c r="K63" s="94"/>
      <c r="L63" s="94"/>
      <c r="M63" s="94"/>
      <c r="N63" s="94"/>
      <c r="O63" s="94">
        <v>560.12052665785848</v>
      </c>
    </row>
    <row r="64" spans="1:16">
      <c r="A64" s="53"/>
      <c r="B64" s="69" t="s">
        <v>132</v>
      </c>
      <c r="C64" s="248">
        <v>119.873557316437</v>
      </c>
      <c r="D64" s="248">
        <v>141.43362884275234</v>
      </c>
      <c r="E64" s="248">
        <v>119.17047657991807</v>
      </c>
      <c r="F64" s="248">
        <v>119.49</v>
      </c>
      <c r="G64" s="248">
        <v>119.49</v>
      </c>
      <c r="H64" s="248"/>
      <c r="I64" s="248"/>
      <c r="J64" s="248"/>
      <c r="K64" s="248"/>
      <c r="L64" s="248"/>
      <c r="M64" s="248"/>
      <c r="N64" s="248"/>
      <c r="O64" s="248">
        <v>619.45766273910738</v>
      </c>
    </row>
    <row r="65" spans="1:16">
      <c r="A65" s="53"/>
      <c r="B65" s="72" t="s">
        <v>133</v>
      </c>
      <c r="C65" s="248">
        <v>119.873557316437</v>
      </c>
      <c r="D65" s="248">
        <v>141.43362884275234</v>
      </c>
      <c r="E65" s="248">
        <v>119.17047657991807</v>
      </c>
      <c r="F65" s="248">
        <v>119.49</v>
      </c>
      <c r="G65" s="248">
        <v>119.49</v>
      </c>
      <c r="H65" s="248"/>
      <c r="I65" s="248"/>
      <c r="J65" s="248"/>
      <c r="K65" s="248"/>
      <c r="L65" s="248"/>
      <c r="M65" s="248"/>
      <c r="N65" s="248"/>
      <c r="O65" s="248">
        <v>619.45766273910738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>
        <v>0</v>
      </c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-37.707093159393366</v>
      </c>
      <c r="D70" s="248">
        <v>-15.573691589184499</v>
      </c>
      <c r="E70" s="248">
        <v>-58.583713768671146</v>
      </c>
      <c r="F70" s="248">
        <v>13.638265839973684</v>
      </c>
      <c r="G70" s="248">
        <v>8.724435711883153</v>
      </c>
      <c r="H70" s="248"/>
      <c r="I70" s="248"/>
      <c r="J70" s="248"/>
      <c r="K70" s="248"/>
      <c r="L70" s="248"/>
      <c r="M70" s="248"/>
      <c r="N70" s="248"/>
      <c r="O70" s="248">
        <v>-89.501796965392174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-37.707093159393366</v>
      </c>
      <c r="D72" s="248">
        <v>-15.573691589184499</v>
      </c>
      <c r="E72" s="248">
        <v>-58.583713768671146</v>
      </c>
      <c r="F72" s="248">
        <v>13.638265839973684</v>
      </c>
      <c r="G72" s="248">
        <v>8.724435711883153</v>
      </c>
      <c r="H72" s="248"/>
      <c r="I72" s="248"/>
      <c r="J72" s="248"/>
      <c r="K72" s="248"/>
      <c r="L72" s="248"/>
      <c r="M72" s="248"/>
      <c r="N72" s="248"/>
      <c r="O72" s="248">
        <v>-89.501796965392174</v>
      </c>
    </row>
    <row r="73" spans="1:16">
      <c r="A73" s="53"/>
      <c r="B73" s="249" t="s">
        <v>140</v>
      </c>
      <c r="C73" s="248">
        <v>-65.908842615907389</v>
      </c>
      <c r="D73" s="248">
        <v>43.680452802627379</v>
      </c>
      <c r="E73" s="248">
        <v>-55.877310336582156</v>
      </c>
      <c r="F73" s="248">
        <v>10.435581479490697</v>
      </c>
      <c r="G73" s="248">
        <v>90.349016253922855</v>
      </c>
      <c r="H73" s="248"/>
      <c r="I73" s="248"/>
      <c r="J73" s="248"/>
      <c r="K73" s="248"/>
      <c r="L73" s="248"/>
      <c r="M73" s="248"/>
      <c r="N73" s="248"/>
      <c r="O73" s="248">
        <v>22.678897583551382</v>
      </c>
    </row>
    <row r="74" spans="1:16">
      <c r="A74" s="53"/>
      <c r="B74" s="250" t="s">
        <v>141</v>
      </c>
      <c r="C74" s="248">
        <v>-1.9718674750440357</v>
      </c>
      <c r="D74" s="248">
        <v>50.241458524008934</v>
      </c>
      <c r="E74" s="248">
        <v>-68.314451551603483</v>
      </c>
      <c r="F74" s="248">
        <v>7.2996147670369647</v>
      </c>
      <c r="G74" s="248">
        <v>58.242425517818155</v>
      </c>
      <c r="H74" s="248"/>
      <c r="I74" s="248"/>
      <c r="J74" s="248"/>
      <c r="K74" s="248"/>
      <c r="L74" s="248"/>
      <c r="M74" s="248"/>
      <c r="N74" s="248"/>
      <c r="O74" s="248">
        <v>45.497179782216534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>
        <v>0</v>
      </c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>
        <v>0</v>
      </c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-63.936975140863346</v>
      </c>
      <c r="D77" s="248">
        <v>-6.5610057213815578</v>
      </c>
      <c r="E77" s="248">
        <v>12.437141215021329</v>
      </c>
      <c r="F77" s="248">
        <v>3.1359667124537323</v>
      </c>
      <c r="G77" s="248">
        <v>32.106590736104692</v>
      </c>
      <c r="H77" s="248"/>
      <c r="I77" s="248"/>
      <c r="J77" s="248"/>
      <c r="K77" s="248"/>
      <c r="L77" s="248"/>
      <c r="M77" s="248"/>
      <c r="N77" s="248"/>
      <c r="O77" s="248">
        <v>-22.818282198665152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>
        <v>0</v>
      </c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0.56564600059185999</v>
      </c>
      <c r="D79" s="248">
        <v>1.4294469000000001</v>
      </c>
      <c r="E79" s="248">
        <v>0.30783341000000003</v>
      </c>
      <c r="F79" s="248">
        <v>1.3059681699999999</v>
      </c>
      <c r="G79" s="248">
        <v>3.8768688199999999</v>
      </c>
      <c r="H79" s="248"/>
      <c r="I79" s="248"/>
      <c r="J79" s="248"/>
      <c r="K79" s="248"/>
      <c r="L79" s="248"/>
      <c r="M79" s="248"/>
      <c r="N79" s="248"/>
      <c r="O79" s="248">
        <v>7.4857633005918593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-103.9851630675401</v>
      </c>
      <c r="D81" s="100">
        <v>33.575724268899251</v>
      </c>
      <c r="E81" s="100">
        <v>-109.59597229567203</v>
      </c>
      <c r="F81" s="100">
        <v>-19.595771832895281</v>
      </c>
      <c r="G81" s="100">
        <v>106.2926983993359</v>
      </c>
      <c r="H81" s="100"/>
      <c r="I81" s="100"/>
      <c r="J81" s="100"/>
      <c r="K81" s="100"/>
      <c r="L81" s="100"/>
      <c r="M81" s="100"/>
      <c r="N81" s="100"/>
      <c r="O81" s="100">
        <v>-93.308484527872565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7">
        <v>0</v>
      </c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</row>
    <row r="84" spans="1:15">
      <c r="A84" s="53"/>
      <c r="B84" s="427" t="s">
        <v>417</v>
      </c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</row>
    <row r="85" spans="1:15">
      <c r="A85" s="53"/>
      <c r="B85" s="428" t="s">
        <v>414</v>
      </c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428"/>
      <c r="O85" s="428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6" t="s">
        <v>96</v>
      </c>
      <c r="C87" s="443" t="s">
        <v>415</v>
      </c>
      <c r="D87" s="444"/>
      <c r="E87" s="444"/>
      <c r="F87" s="444"/>
      <c r="G87" s="444"/>
      <c r="H87" s="444"/>
      <c r="I87" s="444"/>
      <c r="J87" s="444"/>
      <c r="K87" s="444"/>
      <c r="L87" s="444"/>
      <c r="M87" s="444"/>
      <c r="N87" s="445"/>
      <c r="O87" s="441" t="s">
        <v>416</v>
      </c>
    </row>
    <row r="88" spans="1:15">
      <c r="A88" s="53"/>
      <c r="B88" s="437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42"/>
    </row>
    <row r="89" spans="1:15">
      <c r="A89" s="53"/>
      <c r="B89" s="63" t="s">
        <v>97</v>
      </c>
      <c r="C89" s="64">
        <v>57.211242163189226</v>
      </c>
      <c r="D89" s="64">
        <v>53.830914137676722</v>
      </c>
      <c r="E89" s="64">
        <v>53.697756494559101</v>
      </c>
      <c r="F89" s="64">
        <v>57.849055989008804</v>
      </c>
      <c r="G89" s="64">
        <v>60.276298159341565</v>
      </c>
      <c r="H89" s="64"/>
      <c r="I89" s="64"/>
      <c r="J89" s="64"/>
      <c r="K89" s="64"/>
      <c r="L89" s="64"/>
      <c r="M89" s="64"/>
      <c r="N89" s="64"/>
      <c r="O89" s="64">
        <v>282.8652669437754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55.281168111761787</v>
      </c>
      <c r="D91" s="68">
        <v>52.798661119888848</v>
      </c>
      <c r="E91" s="68">
        <v>52.554221988881849</v>
      </c>
      <c r="F91" s="68">
        <v>54.309375870342549</v>
      </c>
      <c r="G91" s="68">
        <v>59.091044553221572</v>
      </c>
      <c r="H91" s="68"/>
      <c r="I91" s="68"/>
      <c r="J91" s="68"/>
      <c r="K91" s="68"/>
      <c r="L91" s="68"/>
      <c r="M91" s="68"/>
      <c r="N91" s="68"/>
      <c r="O91" s="68">
        <v>274.03447164409658</v>
      </c>
    </row>
    <row r="92" spans="1:15">
      <c r="A92" s="53"/>
      <c r="B92" s="69" t="s">
        <v>99</v>
      </c>
      <c r="C92" s="70">
        <v>4.7078355333749853</v>
      </c>
      <c r="D92" s="70">
        <v>5.1874887514488988</v>
      </c>
      <c r="E92" s="70">
        <v>5.6771277604186894</v>
      </c>
      <c r="F92" s="70">
        <v>5.8036414983729863</v>
      </c>
      <c r="G92" s="70">
        <v>5.7185087958863994</v>
      </c>
      <c r="H92" s="70"/>
      <c r="I92" s="70"/>
      <c r="J92" s="70"/>
      <c r="K92" s="70"/>
      <c r="L92" s="70"/>
      <c r="M92" s="70"/>
      <c r="N92" s="70"/>
      <c r="O92" s="70">
        <v>27.094602339501961</v>
      </c>
    </row>
    <row r="93" spans="1:15">
      <c r="A93" s="53"/>
      <c r="B93" s="69" t="s">
        <v>100</v>
      </c>
      <c r="C93" s="70">
        <v>4.8239892696823814</v>
      </c>
      <c r="D93" s="70">
        <v>4.5269757292081119</v>
      </c>
      <c r="E93" s="70">
        <v>3.8977567757613683</v>
      </c>
      <c r="F93" s="70">
        <v>4.033350331741544</v>
      </c>
      <c r="G93" s="70">
        <v>4.7190608007560035</v>
      </c>
      <c r="H93" s="70"/>
      <c r="I93" s="70"/>
      <c r="J93" s="70"/>
      <c r="K93" s="70"/>
      <c r="L93" s="70"/>
      <c r="M93" s="70"/>
      <c r="N93" s="70"/>
      <c r="O93" s="70">
        <v>22.001132907149412</v>
      </c>
    </row>
    <row r="94" spans="1:15">
      <c r="A94" s="53"/>
      <c r="B94" s="69" t="s">
        <v>101</v>
      </c>
      <c r="C94" s="70">
        <v>0.62735682525076264</v>
      </c>
      <c r="D94" s="70">
        <v>0.66283489032561027</v>
      </c>
      <c r="E94" s="70">
        <v>0.65880158851134485</v>
      </c>
      <c r="F94" s="70">
        <v>0.71575698077166805</v>
      </c>
      <c r="G94" s="70">
        <v>0.77840986685282199</v>
      </c>
      <c r="H94" s="70"/>
      <c r="I94" s="70"/>
      <c r="J94" s="70"/>
      <c r="K94" s="70"/>
      <c r="L94" s="70"/>
      <c r="M94" s="70"/>
      <c r="N94" s="70"/>
      <c r="O94" s="70">
        <v>3.4431601517122079</v>
      </c>
    </row>
    <row r="95" spans="1:15">
      <c r="A95" s="53"/>
      <c r="B95" s="69" t="s">
        <v>102</v>
      </c>
      <c r="C95" s="70">
        <v>1.5803208243067965</v>
      </c>
      <c r="D95" s="70">
        <v>1.3967459820047674</v>
      </c>
      <c r="E95" s="70">
        <v>1.3559130925443066</v>
      </c>
      <c r="F95" s="70">
        <v>1.3666347262815375</v>
      </c>
      <c r="G95" s="70">
        <v>1.4145196208199973</v>
      </c>
      <c r="H95" s="70"/>
      <c r="I95" s="70"/>
      <c r="J95" s="70"/>
      <c r="K95" s="70"/>
      <c r="L95" s="70"/>
      <c r="M95" s="70"/>
      <c r="N95" s="70"/>
      <c r="O95" s="70">
        <v>7.1141342459574055</v>
      </c>
    </row>
    <row r="96" spans="1:15">
      <c r="A96" s="53"/>
      <c r="B96" s="69" t="s">
        <v>103</v>
      </c>
      <c r="C96" s="70">
        <v>13.974219048087827</v>
      </c>
      <c r="D96" s="70">
        <v>12.779044189449557</v>
      </c>
      <c r="E96" s="70">
        <v>13.047325242797152</v>
      </c>
      <c r="F96" s="70">
        <v>12.122310922368145</v>
      </c>
      <c r="G96" s="70">
        <v>13.881938858714104</v>
      </c>
      <c r="H96" s="70"/>
      <c r="I96" s="70"/>
      <c r="J96" s="70"/>
      <c r="K96" s="70"/>
      <c r="L96" s="70"/>
      <c r="M96" s="70"/>
      <c r="N96" s="70"/>
      <c r="O96" s="70">
        <v>65.804838261416776</v>
      </c>
    </row>
    <row r="97" spans="1:15">
      <c r="A97" s="53"/>
      <c r="B97" s="69" t="s">
        <v>104</v>
      </c>
      <c r="C97" s="70">
        <v>29.567446611059033</v>
      </c>
      <c r="D97" s="70">
        <v>28.245571577451898</v>
      </c>
      <c r="E97" s="70">
        <v>27.917297528848994</v>
      </c>
      <c r="F97" s="70">
        <v>30.267681410806667</v>
      </c>
      <c r="G97" s="70">
        <v>32.578606610192246</v>
      </c>
      <c r="H97" s="70"/>
      <c r="I97" s="70"/>
      <c r="J97" s="70"/>
      <c r="K97" s="70"/>
      <c r="L97" s="70"/>
      <c r="M97" s="70"/>
      <c r="N97" s="70"/>
      <c r="O97" s="70">
        <v>148.57660373835884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1.9300740514274426</v>
      </c>
      <c r="D99" s="68">
        <v>1.0322530177878746</v>
      </c>
      <c r="E99" s="68">
        <v>1.1435345056772483</v>
      </c>
      <c r="F99" s="68">
        <v>3.5396801186662561</v>
      </c>
      <c r="G99" s="68">
        <v>1.1852536061199932</v>
      </c>
      <c r="H99" s="68"/>
      <c r="I99" s="68"/>
      <c r="J99" s="68"/>
      <c r="K99" s="68"/>
      <c r="L99" s="68"/>
      <c r="M99" s="68"/>
      <c r="N99" s="68"/>
      <c r="O99" s="68">
        <v>8.8307952996788153</v>
      </c>
    </row>
    <row r="100" spans="1:15">
      <c r="A100" s="53"/>
      <c r="B100" s="69" t="s">
        <v>106</v>
      </c>
      <c r="C100" s="70">
        <v>1.0328152175537166</v>
      </c>
      <c r="D100" s="70">
        <v>0.91351473168608299</v>
      </c>
      <c r="E100" s="70">
        <v>0.98804418072527311</v>
      </c>
      <c r="F100" s="70">
        <v>1.0110954771584113</v>
      </c>
      <c r="G100" s="70">
        <v>1.0044514217121676</v>
      </c>
      <c r="H100" s="70"/>
      <c r="I100" s="70"/>
      <c r="J100" s="70"/>
      <c r="K100" s="70"/>
      <c r="L100" s="70"/>
      <c r="M100" s="70"/>
      <c r="N100" s="70"/>
      <c r="O100" s="70">
        <v>4.9499210288356519</v>
      </c>
    </row>
    <row r="101" spans="1:15">
      <c r="A101" s="53"/>
      <c r="B101" s="69" t="s">
        <v>107</v>
      </c>
      <c r="C101" s="70">
        <v>0.89725883387372585</v>
      </c>
      <c r="D101" s="70">
        <v>0.1187382861017917</v>
      </c>
      <c r="E101" s="70">
        <v>0.15549032495197518</v>
      </c>
      <c r="F101" s="70">
        <v>2.528584641507845</v>
      </c>
      <c r="G101" s="70">
        <v>0.18080218440782547</v>
      </c>
      <c r="H101" s="70"/>
      <c r="I101" s="70"/>
      <c r="J101" s="70"/>
      <c r="K101" s="70"/>
      <c r="L101" s="70"/>
      <c r="M101" s="70"/>
      <c r="N101" s="70"/>
      <c r="O101" s="70">
        <v>3.8808742708431629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82.22377394395798</v>
      </c>
      <c r="D103" s="79">
        <v>85.581644271632513</v>
      </c>
      <c r="E103" s="79">
        <v>78.757173730586544</v>
      </c>
      <c r="F103" s="79">
        <v>110.99054542459544</v>
      </c>
      <c r="G103" s="79">
        <v>81.58418820912074</v>
      </c>
      <c r="H103" s="79"/>
      <c r="I103" s="79"/>
      <c r="J103" s="79"/>
      <c r="K103" s="79"/>
      <c r="L103" s="79"/>
      <c r="M103" s="79"/>
      <c r="N103" s="79"/>
      <c r="O103" s="79">
        <v>439.13732557989317</v>
      </c>
    </row>
    <row r="104" spans="1:15">
      <c r="A104" s="53"/>
      <c r="B104" s="80" t="s">
        <v>109</v>
      </c>
      <c r="C104" s="81">
        <v>71.593489476944328</v>
      </c>
      <c r="D104" s="81">
        <v>71.870749216907114</v>
      </c>
      <c r="E104" s="81">
        <v>64.002945187512708</v>
      </c>
      <c r="F104" s="81">
        <v>99.520130424065968</v>
      </c>
      <c r="G104" s="81">
        <v>67.442101133208908</v>
      </c>
      <c r="H104" s="81"/>
      <c r="I104" s="81"/>
      <c r="J104" s="81"/>
      <c r="K104" s="81"/>
      <c r="L104" s="81"/>
      <c r="M104" s="81"/>
      <c r="N104" s="81"/>
      <c r="O104" s="81">
        <v>374.42941543863901</v>
      </c>
    </row>
    <row r="105" spans="1:15">
      <c r="A105" s="53"/>
      <c r="B105" s="69" t="s">
        <v>110</v>
      </c>
      <c r="C105" s="70">
        <v>47.487446229368985</v>
      </c>
      <c r="D105" s="70">
        <v>49.400586082048434</v>
      </c>
      <c r="E105" s="70">
        <v>44.21188342700561</v>
      </c>
      <c r="F105" s="70">
        <v>74.930130424065965</v>
      </c>
      <c r="G105" s="70">
        <v>45.196101133208906</v>
      </c>
      <c r="H105" s="70"/>
      <c r="I105" s="70"/>
      <c r="J105" s="70"/>
      <c r="K105" s="70"/>
      <c r="L105" s="70"/>
      <c r="M105" s="70"/>
      <c r="N105" s="70"/>
      <c r="O105" s="70">
        <v>261.2261472956979</v>
      </c>
    </row>
    <row r="106" spans="1:15">
      <c r="A106" s="53"/>
      <c r="B106" s="69" t="s">
        <v>111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/>
      <c r="I106" s="70"/>
      <c r="J106" s="70"/>
      <c r="K106" s="70"/>
      <c r="L106" s="70"/>
      <c r="M106" s="70"/>
      <c r="N106" s="70"/>
      <c r="O106" s="70">
        <v>0</v>
      </c>
    </row>
    <row r="107" spans="1:15">
      <c r="A107" s="53"/>
      <c r="B107" s="69" t="s">
        <v>112</v>
      </c>
      <c r="C107" s="70">
        <v>5.5753177157172988</v>
      </c>
      <c r="D107" s="70">
        <v>4.0011198994964756</v>
      </c>
      <c r="E107" s="70">
        <v>4.0386938499554272</v>
      </c>
      <c r="F107" s="70">
        <v>4.8600000000000003</v>
      </c>
      <c r="G107" s="70">
        <v>3.52</v>
      </c>
      <c r="H107" s="70"/>
      <c r="I107" s="70"/>
      <c r="J107" s="70"/>
      <c r="K107" s="70"/>
      <c r="L107" s="70"/>
      <c r="M107" s="70"/>
      <c r="N107" s="70"/>
      <c r="O107" s="70">
        <v>21.995131465169202</v>
      </c>
    </row>
    <row r="108" spans="1:15">
      <c r="A108" s="53"/>
      <c r="B108" s="69" t="s">
        <v>113</v>
      </c>
      <c r="C108" s="70">
        <v>0.31324927010205861</v>
      </c>
      <c r="D108" s="70">
        <v>0.66243534577834495</v>
      </c>
      <c r="E108" s="70">
        <v>0.74708762351766145</v>
      </c>
      <c r="F108" s="70">
        <v>0.86</v>
      </c>
      <c r="G108" s="70">
        <v>6.0000000000000001E-3</v>
      </c>
      <c r="H108" s="70"/>
      <c r="I108" s="70"/>
      <c r="J108" s="70"/>
      <c r="K108" s="70"/>
      <c r="L108" s="70"/>
      <c r="M108" s="70"/>
      <c r="N108" s="70"/>
      <c r="O108" s="70">
        <v>2.5887722393980646</v>
      </c>
    </row>
    <row r="109" spans="1:15">
      <c r="A109" s="53"/>
      <c r="B109" s="69" t="s">
        <v>336</v>
      </c>
      <c r="C109" s="70">
        <v>18.217476261755991</v>
      </c>
      <c r="D109" s="70">
        <v>17.806607889583859</v>
      </c>
      <c r="E109" s="70">
        <v>15.005280287034006</v>
      </c>
      <c r="F109" s="70">
        <v>18.87</v>
      </c>
      <c r="G109" s="70">
        <v>18.72</v>
      </c>
      <c r="H109" s="70"/>
      <c r="I109" s="70"/>
      <c r="J109" s="70"/>
      <c r="K109" s="70"/>
      <c r="L109" s="70"/>
      <c r="M109" s="70"/>
      <c r="N109" s="70"/>
      <c r="O109" s="70">
        <v>88.61936443837385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10.546079877573939</v>
      </c>
      <c r="D112" s="245">
        <v>12.671385174725398</v>
      </c>
      <c r="E112" s="245">
        <v>14.593859566089829</v>
      </c>
      <c r="F112" s="245">
        <v>10.112216148601192</v>
      </c>
      <c r="G112" s="245">
        <v>13.375193581581421</v>
      </c>
      <c r="H112" s="245"/>
      <c r="I112" s="245"/>
      <c r="J112" s="245"/>
      <c r="K112" s="245"/>
      <c r="L112" s="245"/>
      <c r="M112" s="245"/>
      <c r="N112" s="245"/>
      <c r="O112" s="245">
        <v>61.298734348571777</v>
      </c>
    </row>
    <row r="113" spans="1:15">
      <c r="A113" s="53"/>
      <c r="B113" s="69" t="s">
        <v>266</v>
      </c>
      <c r="C113" s="243">
        <v>7.8513537062745931</v>
      </c>
      <c r="D113" s="243">
        <v>9.3442585845061856</v>
      </c>
      <c r="E113" s="243">
        <v>11.249906831230961</v>
      </c>
      <c r="F113" s="243">
        <v>6.8606458625005287</v>
      </c>
      <c r="G113" s="243">
        <v>9.6086828635742005</v>
      </c>
      <c r="H113" s="243"/>
      <c r="I113" s="243"/>
      <c r="J113" s="243"/>
      <c r="K113" s="243"/>
      <c r="L113" s="243"/>
      <c r="M113" s="243"/>
      <c r="N113" s="243"/>
      <c r="O113" s="243">
        <v>44.914847848086467</v>
      </c>
    </row>
    <row r="114" spans="1:15">
      <c r="A114" s="53"/>
      <c r="B114" s="246" t="s">
        <v>115</v>
      </c>
      <c r="C114" s="243">
        <v>1.7996482197064876</v>
      </c>
      <c r="D114" s="243">
        <v>2.4134145056409313</v>
      </c>
      <c r="E114" s="243">
        <v>2.2306755060000105</v>
      </c>
      <c r="F114" s="243">
        <v>2.451083970756033</v>
      </c>
      <c r="G114" s="243">
        <v>2.3241163250017025</v>
      </c>
      <c r="H114" s="243"/>
      <c r="I114" s="243"/>
      <c r="J114" s="243"/>
      <c r="K114" s="243"/>
      <c r="L114" s="243"/>
      <c r="M114" s="243"/>
      <c r="N114" s="243"/>
      <c r="O114" s="243">
        <v>11.218938527105164</v>
      </c>
    </row>
    <row r="115" spans="1:15">
      <c r="A115" s="53"/>
      <c r="B115" s="246" t="s">
        <v>116</v>
      </c>
      <c r="C115" s="243">
        <v>4.3250719667973057</v>
      </c>
      <c r="D115" s="243">
        <v>5.6172556937013969</v>
      </c>
      <c r="E115" s="243">
        <v>7.2635784350396033</v>
      </c>
      <c r="F115" s="243">
        <v>3.4524293416853316</v>
      </c>
      <c r="G115" s="243">
        <v>5.4455711872771229</v>
      </c>
      <c r="H115" s="243"/>
      <c r="I115" s="243"/>
      <c r="J115" s="243"/>
      <c r="K115" s="243"/>
      <c r="L115" s="243"/>
      <c r="M115" s="243"/>
      <c r="N115" s="243"/>
      <c r="O115" s="243">
        <v>26.103906624500759</v>
      </c>
    </row>
    <row r="116" spans="1:15">
      <c r="A116" s="53"/>
      <c r="B116" s="246" t="s">
        <v>117</v>
      </c>
      <c r="C116" s="243">
        <v>0.91856904808795869</v>
      </c>
      <c r="D116" s="243">
        <v>0.42603973466037137</v>
      </c>
      <c r="E116" s="243">
        <v>0.63303259016914259</v>
      </c>
      <c r="F116" s="243">
        <v>0.68884285018805724</v>
      </c>
      <c r="G116" s="243">
        <v>0.36955404515426005</v>
      </c>
      <c r="H116" s="243"/>
      <c r="I116" s="243"/>
      <c r="J116" s="243"/>
      <c r="K116" s="243"/>
      <c r="L116" s="243"/>
      <c r="M116" s="243"/>
      <c r="N116" s="243"/>
      <c r="O116" s="243">
        <v>3.03603826825979</v>
      </c>
    </row>
    <row r="117" spans="1:15">
      <c r="A117" s="53"/>
      <c r="B117" s="246" t="s">
        <v>120</v>
      </c>
      <c r="C117" s="243">
        <v>0.8080644716828409</v>
      </c>
      <c r="D117" s="243">
        <v>0.88754865050348575</v>
      </c>
      <c r="E117" s="243">
        <v>1.1226203000222053</v>
      </c>
      <c r="F117" s="243">
        <v>0.26828969987110679</v>
      </c>
      <c r="G117" s="243">
        <v>1.4694413061411153</v>
      </c>
      <c r="H117" s="243"/>
      <c r="I117" s="243"/>
      <c r="J117" s="243"/>
      <c r="K117" s="243"/>
      <c r="L117" s="243"/>
      <c r="M117" s="243"/>
      <c r="N117" s="243"/>
      <c r="O117" s="243">
        <v>4.5559644282207543</v>
      </c>
    </row>
    <row r="118" spans="1:15">
      <c r="A118" s="53"/>
      <c r="B118" s="69" t="s">
        <v>267</v>
      </c>
      <c r="C118" s="243">
        <v>2.694726171299346</v>
      </c>
      <c r="D118" s="243">
        <v>3.327126590219212</v>
      </c>
      <c r="E118" s="243">
        <v>3.3439527348588678</v>
      </c>
      <c r="F118" s="243">
        <v>3.2515702861006637</v>
      </c>
      <c r="G118" s="243">
        <v>3.7665107180072193</v>
      </c>
      <c r="H118" s="243"/>
      <c r="I118" s="243"/>
      <c r="J118" s="243"/>
      <c r="K118" s="243"/>
      <c r="L118" s="243"/>
      <c r="M118" s="243"/>
      <c r="N118" s="243"/>
      <c r="O118" s="243">
        <v>16.38388650048531</v>
      </c>
    </row>
    <row r="119" spans="1:15">
      <c r="A119" s="53"/>
      <c r="B119" s="246" t="s">
        <v>118</v>
      </c>
      <c r="C119" s="243">
        <v>0.24940027300323939</v>
      </c>
      <c r="D119" s="243">
        <v>0.69510494868944783</v>
      </c>
      <c r="E119" s="243">
        <v>0.51836070901682985</v>
      </c>
      <c r="F119" s="243">
        <v>0.343509219118455</v>
      </c>
      <c r="G119" s="243">
        <v>0.74504536164271606</v>
      </c>
      <c r="H119" s="243"/>
      <c r="I119" s="243"/>
      <c r="J119" s="243"/>
      <c r="K119" s="243"/>
      <c r="L119" s="243"/>
      <c r="M119" s="243"/>
      <c r="N119" s="243"/>
      <c r="O119" s="243">
        <v>2.5514205114706883</v>
      </c>
    </row>
    <row r="120" spans="1:15">
      <c r="A120" s="53"/>
      <c r="B120" s="246" t="s">
        <v>119</v>
      </c>
      <c r="C120" s="243">
        <v>2.4453258982961068</v>
      </c>
      <c r="D120" s="243">
        <v>2.6320216415297644</v>
      </c>
      <c r="E120" s="243">
        <v>2.8255920258420377</v>
      </c>
      <c r="F120" s="243">
        <v>2.9080610669822087</v>
      </c>
      <c r="G120" s="243">
        <v>3.0214653563645033</v>
      </c>
      <c r="H120" s="243"/>
      <c r="I120" s="243"/>
      <c r="J120" s="243"/>
      <c r="K120" s="243"/>
      <c r="L120" s="243"/>
      <c r="M120" s="243"/>
      <c r="N120" s="243"/>
      <c r="O120" s="243">
        <v>13.83246598901462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8.4204589439702451E-2</v>
      </c>
      <c r="D122" s="85">
        <v>1.03950988</v>
      </c>
      <c r="E122" s="85">
        <v>0.16036897698400115</v>
      </c>
      <c r="F122" s="85">
        <v>1.3581988519282742</v>
      </c>
      <c r="G122" s="85">
        <v>0.76689349433040221</v>
      </c>
      <c r="H122" s="85"/>
      <c r="I122" s="85"/>
      <c r="J122" s="85"/>
      <c r="K122" s="85"/>
      <c r="L122" s="85"/>
      <c r="M122" s="85"/>
      <c r="N122" s="85"/>
      <c r="O122" s="85">
        <v>3.4091757926823796</v>
      </c>
    </row>
    <row r="123" spans="1:15">
      <c r="A123" s="53"/>
      <c r="B123" s="69" t="s">
        <v>73</v>
      </c>
      <c r="C123" s="86">
        <v>8.4204589439702451E-2</v>
      </c>
      <c r="D123" s="86">
        <v>1.03950988</v>
      </c>
      <c r="E123" s="86">
        <v>0.16036897698400115</v>
      </c>
      <c r="F123" s="86">
        <v>1.3581988519282742</v>
      </c>
      <c r="G123" s="86">
        <v>0.76689349433040221</v>
      </c>
      <c r="H123" s="86"/>
      <c r="I123" s="86"/>
      <c r="J123" s="86"/>
      <c r="K123" s="86"/>
      <c r="L123" s="86"/>
      <c r="M123" s="86"/>
      <c r="N123" s="86"/>
      <c r="O123" s="86">
        <v>3.4091757926823796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8.4204589439702451E-2</v>
      </c>
      <c r="D125" s="86">
        <v>1.03950988</v>
      </c>
      <c r="E125" s="86">
        <v>0.16036897698400115</v>
      </c>
      <c r="F125" s="86">
        <v>1.3581988519282742</v>
      </c>
      <c r="G125" s="86">
        <v>0.76689349433040221</v>
      </c>
      <c r="H125" s="86"/>
      <c r="I125" s="86"/>
      <c r="J125" s="86"/>
      <c r="K125" s="86"/>
      <c r="L125" s="86"/>
      <c r="M125" s="86"/>
      <c r="N125" s="86"/>
      <c r="O125" s="86">
        <v>3.4091757926823796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-16.312321365182541</v>
      </c>
      <c r="D128" s="89">
        <v>-19.072088097018266</v>
      </c>
      <c r="E128" s="89">
        <v>-11.448723198630859</v>
      </c>
      <c r="F128" s="89">
        <v>-45.210754553723419</v>
      </c>
      <c r="G128" s="89">
        <v>-8.3510565799873362</v>
      </c>
      <c r="H128" s="89"/>
      <c r="I128" s="89"/>
      <c r="J128" s="89"/>
      <c r="K128" s="89"/>
      <c r="L128" s="89"/>
      <c r="M128" s="89"/>
      <c r="N128" s="89"/>
      <c r="O128" s="89">
        <v>-100.39494379454243</v>
      </c>
    </row>
    <row r="129" spans="1:15">
      <c r="A129" s="53"/>
      <c r="B129" s="88" t="s">
        <v>126</v>
      </c>
      <c r="C129" s="89">
        <v>-25.012531780768754</v>
      </c>
      <c r="D129" s="89">
        <v>-31.750730133955791</v>
      </c>
      <c r="E129" s="89">
        <v>-25.059417236027443</v>
      </c>
      <c r="F129" s="89">
        <v>-53.141489435586635</v>
      </c>
      <c r="G129" s="89">
        <v>-21.307890049779175</v>
      </c>
      <c r="H129" s="89"/>
      <c r="I129" s="89"/>
      <c r="J129" s="89"/>
      <c r="K129" s="89"/>
      <c r="L129" s="89"/>
      <c r="M129" s="89"/>
      <c r="N129" s="89"/>
      <c r="O129" s="89">
        <v>-156.27205863611778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5.8703867850272804</v>
      </c>
      <c r="D131" s="79">
        <v>8.1467154534736181</v>
      </c>
      <c r="E131" s="79">
        <v>9.1338821395569916</v>
      </c>
      <c r="F131" s="79">
        <v>4.4305402184120073</v>
      </c>
      <c r="G131" s="79">
        <v>3.4161593825759953</v>
      </c>
      <c r="H131" s="79"/>
      <c r="I131" s="79"/>
      <c r="J131" s="79"/>
      <c r="K131" s="79"/>
      <c r="L131" s="79"/>
      <c r="M131" s="79"/>
      <c r="N131" s="79"/>
      <c r="O131" s="79">
        <v>30.997683979045892</v>
      </c>
    </row>
    <row r="132" spans="1:15">
      <c r="A132" s="53"/>
      <c r="B132" s="69" t="s">
        <v>128</v>
      </c>
      <c r="C132" s="86">
        <v>5.8227838544354205</v>
      </c>
      <c r="D132" s="86">
        <v>8.0585998934736178</v>
      </c>
      <c r="E132" s="86">
        <v>9.1071037995569917</v>
      </c>
      <c r="F132" s="86">
        <v>4.419789361745341</v>
      </c>
      <c r="G132" s="86">
        <v>2.6586740292426616</v>
      </c>
      <c r="H132" s="86"/>
      <c r="I132" s="86"/>
      <c r="J132" s="86"/>
      <c r="K132" s="86"/>
      <c r="L132" s="86"/>
      <c r="M132" s="86"/>
      <c r="N132" s="86"/>
      <c r="O132" s="86">
        <v>30.066950938454031</v>
      </c>
    </row>
    <row r="133" spans="1:15">
      <c r="A133" s="53"/>
      <c r="B133" s="69" t="s">
        <v>129</v>
      </c>
      <c r="C133" s="86">
        <v>4.7602930591859993E-2</v>
      </c>
      <c r="D133" s="86">
        <v>8.8115560000000009E-2</v>
      </c>
      <c r="E133" s="86">
        <v>2.6778340000000001E-2</v>
      </c>
      <c r="F133" s="86">
        <v>1.0750856666666668E-2</v>
      </c>
      <c r="G133" s="86">
        <v>0.75748535333333356</v>
      </c>
      <c r="H133" s="86"/>
      <c r="I133" s="86"/>
      <c r="J133" s="86"/>
      <c r="K133" s="86"/>
      <c r="L133" s="86"/>
      <c r="M133" s="86"/>
      <c r="N133" s="86"/>
      <c r="O133" s="86">
        <v>0.93073304059186024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-30.882918565796032</v>
      </c>
      <c r="D135" s="89">
        <v>-39.897445587429409</v>
      </c>
      <c r="E135" s="89">
        <v>-34.193299375584431</v>
      </c>
      <c r="F135" s="89">
        <v>-57.572029653998641</v>
      </c>
      <c r="G135" s="89">
        <v>-24.724049432355169</v>
      </c>
      <c r="H135" s="89"/>
      <c r="I135" s="89"/>
      <c r="J135" s="89"/>
      <c r="K135" s="89"/>
      <c r="L135" s="89"/>
      <c r="M135" s="89"/>
      <c r="N135" s="89"/>
      <c r="O135" s="89">
        <v>-187.26974261516366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-40.932562013504779</v>
      </c>
      <c r="D137" s="94">
        <v>51.852232041801621</v>
      </c>
      <c r="E137" s="94">
        <v>-18.550759232107097</v>
      </c>
      <c r="F137" s="94">
        <v>30.772597966124941</v>
      </c>
      <c r="G137" s="94">
        <v>-69.939422082412037</v>
      </c>
      <c r="H137" s="94"/>
      <c r="I137" s="94"/>
      <c r="J137" s="94"/>
      <c r="K137" s="94"/>
      <c r="L137" s="94"/>
      <c r="M137" s="94"/>
      <c r="N137" s="94"/>
      <c r="O137" s="94">
        <v>-46.797913320097337</v>
      </c>
    </row>
    <row r="138" spans="1:15">
      <c r="A138" s="53"/>
      <c r="B138" s="69" t="s">
        <v>132</v>
      </c>
      <c r="C138" s="86">
        <v>34.768218720783707</v>
      </c>
      <c r="D138" s="86">
        <v>50.284414647697794</v>
      </c>
      <c r="E138" s="86">
        <v>28.892532484059139</v>
      </c>
      <c r="F138" s="86">
        <v>28.97</v>
      </c>
      <c r="G138" s="86">
        <v>28.97</v>
      </c>
      <c r="H138" s="86"/>
      <c r="I138" s="86"/>
      <c r="J138" s="86"/>
      <c r="K138" s="86"/>
      <c r="L138" s="86"/>
      <c r="M138" s="86"/>
      <c r="N138" s="86"/>
      <c r="O138" s="86">
        <v>171.88516585254064</v>
      </c>
    </row>
    <row r="139" spans="1:15">
      <c r="A139" s="53"/>
      <c r="B139" s="69" t="s">
        <v>133</v>
      </c>
      <c r="C139" s="86">
        <v>34.768218720783707</v>
      </c>
      <c r="D139" s="86">
        <v>50.284414647697794</v>
      </c>
      <c r="E139" s="86">
        <v>28.892532484059139</v>
      </c>
      <c r="F139" s="86">
        <v>28.97</v>
      </c>
      <c r="G139" s="86">
        <v>28.97</v>
      </c>
      <c r="H139" s="86"/>
      <c r="I139" s="86"/>
      <c r="J139" s="86"/>
      <c r="K139" s="86"/>
      <c r="L139" s="86"/>
      <c r="M139" s="86"/>
      <c r="N139" s="86"/>
      <c r="O139" s="86">
        <v>171.88516585254064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-16.951178401964185</v>
      </c>
      <c r="D144" s="86">
        <v>-18.94365898592082</v>
      </c>
      <c r="E144" s="86">
        <v>-29.946014121323486</v>
      </c>
      <c r="F144" s="86">
        <v>0.45547120046655465</v>
      </c>
      <c r="G144" s="86">
        <v>-13.490365140766151</v>
      </c>
      <c r="H144" s="86"/>
      <c r="I144" s="86"/>
      <c r="J144" s="86"/>
      <c r="K144" s="86"/>
      <c r="L144" s="86"/>
      <c r="M144" s="86"/>
      <c r="N144" s="86"/>
      <c r="O144" s="86">
        <v>-78.875745449508088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-16.951178401964185</v>
      </c>
      <c r="D146" s="86">
        <v>-18.94365898592082</v>
      </c>
      <c r="E146" s="86">
        <v>-29.946014121323486</v>
      </c>
      <c r="F146" s="86">
        <v>0.45547120046655465</v>
      </c>
      <c r="G146" s="86">
        <v>-13.490365140766151</v>
      </c>
      <c r="H146" s="86"/>
      <c r="I146" s="86"/>
      <c r="J146" s="86"/>
      <c r="K146" s="86"/>
      <c r="L146" s="86"/>
      <c r="M146" s="86"/>
      <c r="N146" s="86"/>
      <c r="O146" s="86">
        <v>-78.875745449508088</v>
      </c>
    </row>
    <row r="147" spans="1:18">
      <c r="A147" s="53"/>
      <c r="B147" s="96" t="s">
        <v>140</v>
      </c>
      <c r="C147" s="86">
        <v>-58.797205262916158</v>
      </c>
      <c r="D147" s="86">
        <v>20.423360820024651</v>
      </c>
      <c r="E147" s="86">
        <v>-17.52405593484275</v>
      </c>
      <c r="F147" s="86">
        <v>1.3363759089917187</v>
      </c>
      <c r="G147" s="86">
        <v>-86.176542294979214</v>
      </c>
      <c r="H147" s="86"/>
      <c r="I147" s="86"/>
      <c r="J147" s="86"/>
      <c r="K147" s="86"/>
      <c r="L147" s="86"/>
      <c r="M147" s="86"/>
      <c r="N147" s="86"/>
      <c r="O147" s="86">
        <v>-140.73806676372175</v>
      </c>
    </row>
    <row r="148" spans="1:18">
      <c r="A148" s="53"/>
      <c r="B148" s="97" t="s">
        <v>141</v>
      </c>
      <c r="C148" s="86">
        <v>-2.3321020495097144</v>
      </c>
      <c r="D148" s="86">
        <v>19.766120057927143</v>
      </c>
      <c r="E148" s="86">
        <v>-26.391698209282886</v>
      </c>
      <c r="F148" s="86">
        <v>2.7237136288611445</v>
      </c>
      <c r="G148" s="86">
        <v>3.191209265098911</v>
      </c>
      <c r="H148" s="86"/>
      <c r="I148" s="86"/>
      <c r="J148" s="86"/>
      <c r="K148" s="86"/>
      <c r="L148" s="86"/>
      <c r="M148" s="86"/>
      <c r="N148" s="86"/>
      <c r="O148" s="86">
        <v>-3.0427573069054019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-56.465103213406444</v>
      </c>
      <c r="D151" s="86">
        <v>0.65724076209750759</v>
      </c>
      <c r="E151" s="86">
        <v>8.8676422744401382</v>
      </c>
      <c r="F151" s="86">
        <v>-1.3873377198694259</v>
      </c>
      <c r="G151" s="86">
        <v>-89.367751560078119</v>
      </c>
      <c r="H151" s="86"/>
      <c r="I151" s="86"/>
      <c r="J151" s="86"/>
      <c r="K151" s="86"/>
      <c r="L151" s="86"/>
      <c r="M151" s="86"/>
      <c r="N151" s="86"/>
      <c r="O151" s="86">
        <v>-137.69530945681635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4.7602930591859993E-2</v>
      </c>
      <c r="D153" s="86">
        <v>8.8115560000000009E-2</v>
      </c>
      <c r="E153" s="86">
        <v>2.6778340000000001E-2</v>
      </c>
      <c r="F153" s="86">
        <v>1.0750856666666668E-2</v>
      </c>
      <c r="G153" s="86">
        <v>0.75748535333333356</v>
      </c>
      <c r="H153" s="86"/>
      <c r="I153" s="86"/>
      <c r="J153" s="86"/>
      <c r="K153" s="86"/>
      <c r="L153" s="86"/>
      <c r="M153" s="86"/>
      <c r="N153" s="86"/>
      <c r="O153" s="86">
        <v>0.93073304059186024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-71.815480579300811</v>
      </c>
      <c r="D155" s="100">
        <v>11.954786454372211</v>
      </c>
      <c r="E155" s="100">
        <v>-52.744058607691528</v>
      </c>
      <c r="F155" s="100">
        <v>-26.7994316878737</v>
      </c>
      <c r="G155" s="100">
        <v>-94.66347151476721</v>
      </c>
      <c r="H155" s="100"/>
      <c r="I155" s="100"/>
      <c r="J155" s="100"/>
      <c r="K155" s="100"/>
      <c r="L155" s="100"/>
      <c r="M155" s="100"/>
      <c r="N155" s="100"/>
      <c r="O155" s="100">
        <v>-234.067655935261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7" t="s">
        <v>418</v>
      </c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7"/>
      <c r="O157" s="427"/>
    </row>
    <row r="158" spans="1:18">
      <c r="A158" s="53"/>
      <c r="B158" s="427" t="s">
        <v>414</v>
      </c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7"/>
      <c r="O158" s="427"/>
    </row>
    <row r="159" spans="1:18">
      <c r="A159" s="53"/>
      <c r="B159" s="428" t="s">
        <v>95</v>
      </c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6" t="s">
        <v>96</v>
      </c>
      <c r="C161" s="443" t="s">
        <v>415</v>
      </c>
      <c r="D161" s="444"/>
      <c r="E161" s="444"/>
      <c r="F161" s="444"/>
      <c r="G161" s="444"/>
      <c r="H161" s="444"/>
      <c r="I161" s="444"/>
      <c r="J161" s="444"/>
      <c r="K161" s="444"/>
      <c r="L161" s="444"/>
      <c r="M161" s="444"/>
      <c r="N161" s="445"/>
      <c r="O161" s="441" t="s">
        <v>416</v>
      </c>
    </row>
    <row r="162" spans="1:15">
      <c r="A162" s="53"/>
      <c r="B162" s="437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42"/>
    </row>
    <row r="163" spans="1:15">
      <c r="A163" s="53"/>
      <c r="B163" s="63" t="s">
        <v>97</v>
      </c>
      <c r="C163" s="64">
        <v>62.68482938944733</v>
      </c>
      <c r="D163" s="64">
        <v>59.307996377163377</v>
      </c>
      <c r="E163" s="64">
        <v>61.330230488435006</v>
      </c>
      <c r="F163" s="64">
        <v>65.802360929552023</v>
      </c>
      <c r="G163" s="64">
        <v>67.271239995742803</v>
      </c>
      <c r="H163" s="64"/>
      <c r="I163" s="64"/>
      <c r="J163" s="64"/>
      <c r="K163" s="64"/>
      <c r="L163" s="64"/>
      <c r="M163" s="64"/>
      <c r="N163" s="64"/>
      <c r="O163" s="64">
        <v>316.39665718034053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62.042223950265253</v>
      </c>
      <c r="D165" s="68">
        <v>58.657476993535852</v>
      </c>
      <c r="E165" s="68">
        <v>60.692997884239645</v>
      </c>
      <c r="F165" s="68">
        <v>62.157856357012619</v>
      </c>
      <c r="G165" s="68">
        <v>66.529681109105198</v>
      </c>
      <c r="H165" s="68"/>
      <c r="I165" s="68"/>
      <c r="J165" s="68"/>
      <c r="K165" s="68"/>
      <c r="L165" s="68"/>
      <c r="M165" s="68"/>
      <c r="N165" s="68"/>
      <c r="O165" s="68">
        <v>310.08023629415857</v>
      </c>
    </row>
    <row r="166" spans="1:15">
      <c r="A166" s="53"/>
      <c r="B166" s="69" t="s">
        <v>99</v>
      </c>
      <c r="C166" s="70">
        <v>9.539434431684672</v>
      </c>
      <c r="D166" s="70">
        <v>9.0979295070515853</v>
      </c>
      <c r="E166" s="70">
        <v>9.1016494040547542</v>
      </c>
      <c r="F166" s="70">
        <v>9.3604393835101227</v>
      </c>
      <c r="G166" s="70">
        <v>9.694453426241239</v>
      </c>
      <c r="H166" s="70"/>
      <c r="I166" s="70"/>
      <c r="J166" s="70"/>
      <c r="K166" s="70"/>
      <c r="L166" s="70"/>
      <c r="M166" s="70"/>
      <c r="N166" s="70"/>
      <c r="O166" s="70">
        <v>46.793906152542377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6.0832979124080726</v>
      </c>
      <c r="D168" s="70">
        <v>5.6363108455788637</v>
      </c>
      <c r="E168" s="70">
        <v>6.2268915180253792</v>
      </c>
      <c r="F168" s="70">
        <v>6.1130782473904439</v>
      </c>
      <c r="G168" s="70">
        <v>6.4784293518014051</v>
      </c>
      <c r="H168" s="70"/>
      <c r="I168" s="70"/>
      <c r="J168" s="70"/>
      <c r="K168" s="70"/>
      <c r="L168" s="70"/>
      <c r="M168" s="70"/>
      <c r="N168" s="70"/>
      <c r="O168" s="70">
        <v>30.538007875204165</v>
      </c>
    </row>
    <row r="169" spans="1:15">
      <c r="A169" s="53"/>
      <c r="B169" s="69" t="s">
        <v>102</v>
      </c>
      <c r="C169" s="70">
        <v>1.240265693781367</v>
      </c>
      <c r="D169" s="70">
        <v>1.218409427272944</v>
      </c>
      <c r="E169" s="70">
        <v>1.1936559502424171</v>
      </c>
      <c r="F169" s="70">
        <v>1.2090492108354811</v>
      </c>
      <c r="G169" s="70">
        <v>1.2674343143431177</v>
      </c>
      <c r="H169" s="70"/>
      <c r="I169" s="70"/>
      <c r="J169" s="70"/>
      <c r="K169" s="70"/>
      <c r="L169" s="70"/>
      <c r="M169" s="70"/>
      <c r="N169" s="70"/>
      <c r="O169" s="70">
        <v>6.1288145964753262</v>
      </c>
    </row>
    <row r="170" spans="1:15">
      <c r="A170" s="53"/>
      <c r="B170" s="69" t="s">
        <v>103</v>
      </c>
      <c r="C170" s="70">
        <v>17.952237769353257</v>
      </c>
      <c r="D170" s="70">
        <v>17.473091357936863</v>
      </c>
      <c r="E170" s="70">
        <v>18.111369149588885</v>
      </c>
      <c r="F170" s="70">
        <v>17.946056178675722</v>
      </c>
      <c r="G170" s="70">
        <v>19.154907411973117</v>
      </c>
      <c r="H170" s="70"/>
      <c r="I170" s="70"/>
      <c r="J170" s="70"/>
      <c r="K170" s="70"/>
      <c r="L170" s="70"/>
      <c r="M170" s="70"/>
      <c r="N170" s="70"/>
      <c r="O170" s="70">
        <v>90.637661867527839</v>
      </c>
    </row>
    <row r="171" spans="1:15">
      <c r="A171" s="53"/>
      <c r="B171" s="69" t="s">
        <v>104</v>
      </c>
      <c r="C171" s="70">
        <v>27.226988143037882</v>
      </c>
      <c r="D171" s="70">
        <v>25.231735855695593</v>
      </c>
      <c r="E171" s="70">
        <v>26.059431862328214</v>
      </c>
      <c r="F171" s="70">
        <v>27.529233336600853</v>
      </c>
      <c r="G171" s="70">
        <v>29.93445660474632</v>
      </c>
      <c r="H171" s="70"/>
      <c r="I171" s="70"/>
      <c r="J171" s="70"/>
      <c r="K171" s="70"/>
      <c r="L171" s="70"/>
      <c r="M171" s="70"/>
      <c r="N171" s="70"/>
      <c r="O171" s="70">
        <v>135.98184580240886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0.64260543918207624</v>
      </c>
      <c r="D173" s="68">
        <v>0.65051938362752892</v>
      </c>
      <c r="E173" s="68">
        <v>0.63723260419535988</v>
      </c>
      <c r="F173" s="68">
        <v>3.6445045725394047</v>
      </c>
      <c r="G173" s="68">
        <v>0.74155888663760305</v>
      </c>
      <c r="H173" s="68"/>
      <c r="I173" s="68"/>
      <c r="J173" s="68"/>
      <c r="K173" s="68"/>
      <c r="L173" s="68"/>
      <c r="M173" s="68"/>
      <c r="N173" s="68"/>
      <c r="O173" s="68">
        <v>6.3164208861819731</v>
      </c>
    </row>
    <row r="174" spans="1:15">
      <c r="A174" s="53"/>
      <c r="B174" s="69" t="s">
        <v>106</v>
      </c>
      <c r="C174" s="70">
        <v>0.62671800378265619</v>
      </c>
      <c r="D174" s="70">
        <v>0.59583945201893718</v>
      </c>
      <c r="E174" s="70">
        <v>0.5536131028527298</v>
      </c>
      <c r="F174" s="70">
        <v>0.60179506875712874</v>
      </c>
      <c r="G174" s="70">
        <v>0.60100849962541214</v>
      </c>
      <c r="H174" s="70"/>
      <c r="I174" s="70"/>
      <c r="J174" s="70"/>
      <c r="K174" s="70"/>
      <c r="L174" s="70"/>
      <c r="M174" s="70"/>
      <c r="N174" s="70"/>
      <c r="O174" s="70">
        <v>2.9789741270368646</v>
      </c>
    </row>
    <row r="175" spans="1:15">
      <c r="A175" s="53"/>
      <c r="B175" s="69" t="s">
        <v>107</v>
      </c>
      <c r="C175" s="70">
        <v>1.5887435399420037E-2</v>
      </c>
      <c r="D175" s="70">
        <v>5.4679931608591754E-2</v>
      </c>
      <c r="E175" s="70">
        <v>8.3619501342630062E-2</v>
      </c>
      <c r="F175" s="70">
        <v>3.0427095037822762</v>
      </c>
      <c r="G175" s="70">
        <v>0.14055038701219097</v>
      </c>
      <c r="H175" s="70"/>
      <c r="I175" s="70"/>
      <c r="J175" s="70"/>
      <c r="K175" s="70"/>
      <c r="L175" s="70"/>
      <c r="M175" s="70"/>
      <c r="N175" s="70"/>
      <c r="O175" s="70">
        <v>3.3374467591451089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98.398660671829248</v>
      </c>
      <c r="D177" s="79">
        <v>96.351833800796427</v>
      </c>
      <c r="E177" s="79">
        <v>87.483620042814763</v>
      </c>
      <c r="F177" s="79">
        <v>109.78840037899886</v>
      </c>
      <c r="G177" s="79">
        <v>95.628303278289835</v>
      </c>
      <c r="H177" s="79"/>
      <c r="I177" s="79"/>
      <c r="J177" s="79"/>
      <c r="K177" s="79"/>
      <c r="L177" s="79"/>
      <c r="M177" s="79"/>
      <c r="N177" s="79"/>
      <c r="O177" s="79">
        <v>487.65081817272915</v>
      </c>
    </row>
    <row r="178" spans="1:15">
      <c r="A178" s="53"/>
      <c r="B178" s="80" t="s">
        <v>109</v>
      </c>
      <c r="C178" s="81">
        <v>82.178390668891751</v>
      </c>
      <c r="D178" s="81">
        <v>81.564132174580251</v>
      </c>
      <c r="E178" s="81">
        <v>74.579280291929194</v>
      </c>
      <c r="F178" s="81">
        <v>95.903322331859869</v>
      </c>
      <c r="G178" s="81">
        <v>82.292646133561917</v>
      </c>
      <c r="H178" s="81"/>
      <c r="I178" s="81"/>
      <c r="J178" s="81"/>
      <c r="K178" s="81"/>
      <c r="L178" s="81"/>
      <c r="M178" s="81"/>
      <c r="N178" s="81"/>
      <c r="O178" s="81">
        <v>416.51777160082298</v>
      </c>
    </row>
    <row r="179" spans="1:15">
      <c r="A179" s="53"/>
      <c r="B179" s="69" t="s">
        <v>110</v>
      </c>
      <c r="C179" s="70">
        <v>57.284553389846252</v>
      </c>
      <c r="D179" s="70">
        <v>56.235864635342963</v>
      </c>
      <c r="E179" s="70">
        <v>54.21014679063353</v>
      </c>
      <c r="F179" s="70">
        <v>72.397829691951571</v>
      </c>
      <c r="G179" s="70">
        <v>58.856172856331135</v>
      </c>
      <c r="H179" s="70"/>
      <c r="I179" s="70"/>
      <c r="J179" s="70"/>
      <c r="K179" s="70"/>
      <c r="L179" s="70"/>
      <c r="M179" s="70"/>
      <c r="N179" s="70"/>
      <c r="O179" s="70">
        <v>298.98456736410543</v>
      </c>
    </row>
    <row r="180" spans="1:15">
      <c r="A180" s="53"/>
      <c r="B180" s="69" t="s">
        <v>111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/>
      <c r="I180" s="70"/>
      <c r="J180" s="70"/>
      <c r="K180" s="70"/>
      <c r="L180" s="70"/>
      <c r="M180" s="70"/>
      <c r="N180" s="70"/>
      <c r="O180" s="70">
        <v>0</v>
      </c>
    </row>
    <row r="181" spans="1:15">
      <c r="A181" s="53"/>
      <c r="B181" s="69" t="s">
        <v>112</v>
      </c>
      <c r="C181" s="70">
        <v>6.0339835458008428</v>
      </c>
      <c r="D181" s="70">
        <v>7.0796670500016985</v>
      </c>
      <c r="E181" s="70">
        <v>4.5542600645773286</v>
      </c>
      <c r="F181" s="70">
        <v>4.3863869363664802</v>
      </c>
      <c r="G181" s="70">
        <v>4.1091394420091296</v>
      </c>
      <c r="H181" s="70"/>
      <c r="I181" s="70"/>
      <c r="J181" s="70"/>
      <c r="K181" s="70"/>
      <c r="L181" s="70"/>
      <c r="M181" s="70"/>
      <c r="N181" s="70"/>
      <c r="O181" s="70">
        <v>26.163437038755482</v>
      </c>
    </row>
    <row r="182" spans="1:15" ht="15" customHeight="1">
      <c r="A182" s="53"/>
      <c r="B182" s="69" t="s">
        <v>113</v>
      </c>
      <c r="C182" s="70">
        <v>1.4356476910173785</v>
      </c>
      <c r="D182" s="70">
        <v>1.2993039578298304</v>
      </c>
      <c r="E182" s="70">
        <v>1.4892181592195342</v>
      </c>
      <c r="F182" s="70">
        <v>1.2247266963614101</v>
      </c>
      <c r="G182" s="70">
        <v>1.5828338319825599</v>
      </c>
      <c r="H182" s="70"/>
      <c r="I182" s="70"/>
      <c r="J182" s="70"/>
      <c r="K182" s="70"/>
      <c r="L182" s="70"/>
      <c r="M182" s="70"/>
      <c r="N182" s="70"/>
      <c r="O182" s="70">
        <v>7.0317303364107131</v>
      </c>
    </row>
    <row r="183" spans="1:15" ht="15" customHeight="1">
      <c r="A183" s="53"/>
      <c r="B183" s="69" t="s">
        <v>336</v>
      </c>
      <c r="C183" s="70">
        <v>17.424206042227286</v>
      </c>
      <c r="D183" s="70">
        <v>16.949296531405761</v>
      </c>
      <c r="E183" s="70">
        <v>14.325655277498804</v>
      </c>
      <c r="F183" s="70">
        <v>17.894379007180401</v>
      </c>
      <c r="G183" s="70">
        <v>17.7445000032391</v>
      </c>
      <c r="H183" s="70"/>
      <c r="I183" s="70"/>
      <c r="J183" s="70"/>
      <c r="K183" s="70"/>
      <c r="L183" s="70"/>
      <c r="M183" s="70"/>
      <c r="N183" s="70"/>
      <c r="O183" s="70">
        <v>84.338036861551345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15.179266747424466</v>
      </c>
      <c r="D186" s="81">
        <v>14.686730459840442</v>
      </c>
      <c r="E186" s="81">
        <v>12.318382118262978</v>
      </c>
      <c r="F186" s="81">
        <v>13.436534217301272</v>
      </c>
      <c r="G186" s="81">
        <v>12.784443780562556</v>
      </c>
      <c r="H186" s="81"/>
      <c r="I186" s="81"/>
      <c r="J186" s="81"/>
      <c r="K186" s="81"/>
      <c r="L186" s="81"/>
      <c r="M186" s="81"/>
      <c r="N186" s="81"/>
      <c r="O186" s="81">
        <v>68.405357323391726</v>
      </c>
    </row>
    <row r="187" spans="1:15">
      <c r="A187" s="53"/>
      <c r="B187" s="69" t="s">
        <v>266</v>
      </c>
      <c r="C187" s="70">
        <v>13.862671061147292</v>
      </c>
      <c r="D187" s="70">
        <v>13.81485229818246</v>
      </c>
      <c r="E187" s="70">
        <v>10.964479710823337</v>
      </c>
      <c r="F187" s="70">
        <v>12.398183157503276</v>
      </c>
      <c r="G187" s="70">
        <v>12.036601689198394</v>
      </c>
      <c r="H187" s="70"/>
      <c r="I187" s="70"/>
      <c r="J187" s="70"/>
      <c r="K187" s="70"/>
      <c r="L187" s="70"/>
      <c r="M187" s="70"/>
      <c r="N187" s="70"/>
      <c r="O187" s="70">
        <v>63.076787916854769</v>
      </c>
    </row>
    <row r="188" spans="1:15">
      <c r="A188" s="53"/>
      <c r="B188" s="69" t="s">
        <v>115</v>
      </c>
      <c r="C188" s="70">
        <v>4.3804270337722659</v>
      </c>
      <c r="D188" s="70">
        <v>4.219427038230525</v>
      </c>
      <c r="E188" s="70">
        <v>4.0441237413159978</v>
      </c>
      <c r="F188" s="70">
        <v>3.993242962430799</v>
      </c>
      <c r="G188" s="70">
        <v>4.292222680821359</v>
      </c>
      <c r="H188" s="70"/>
      <c r="I188" s="70"/>
      <c r="J188" s="70"/>
      <c r="K188" s="70"/>
      <c r="L188" s="70"/>
      <c r="M188" s="70"/>
      <c r="N188" s="70"/>
      <c r="O188" s="70">
        <v>20.929443456570951</v>
      </c>
    </row>
    <row r="189" spans="1:15">
      <c r="A189" s="53"/>
      <c r="B189" s="69" t="s">
        <v>116</v>
      </c>
      <c r="C189" s="70">
        <v>7.2864548651622068</v>
      </c>
      <c r="D189" s="70">
        <v>7.7882026268827182</v>
      </c>
      <c r="E189" s="70">
        <v>5.1272628374530411</v>
      </c>
      <c r="F189" s="70">
        <v>7.355122022566877</v>
      </c>
      <c r="G189" s="70">
        <v>5.7378656398556149</v>
      </c>
      <c r="H189" s="70"/>
      <c r="I189" s="70"/>
      <c r="J189" s="70"/>
      <c r="K189" s="70"/>
      <c r="L189" s="70"/>
      <c r="M189" s="70"/>
      <c r="N189" s="70"/>
      <c r="O189" s="70">
        <v>33.294907991920461</v>
      </c>
    </row>
    <row r="190" spans="1:15">
      <c r="A190" s="53"/>
      <c r="B190" s="69" t="s">
        <v>117</v>
      </c>
      <c r="C190" s="70">
        <v>1.6338833264290225</v>
      </c>
      <c r="D190" s="70">
        <v>0.70956857241433224</v>
      </c>
      <c r="E190" s="70">
        <v>0.7895265387858702</v>
      </c>
      <c r="F190" s="70">
        <v>0.50892995427460586</v>
      </c>
      <c r="G190" s="70">
        <v>0.72177188295988559</v>
      </c>
      <c r="H190" s="70"/>
      <c r="I190" s="70"/>
      <c r="J190" s="70"/>
      <c r="K190" s="70"/>
      <c r="L190" s="70"/>
      <c r="M190" s="70"/>
      <c r="N190" s="70"/>
      <c r="O190" s="70">
        <v>4.3636802748637162</v>
      </c>
    </row>
    <row r="191" spans="1:15">
      <c r="A191" s="53"/>
      <c r="B191" s="69" t="s">
        <v>120</v>
      </c>
      <c r="C191" s="70">
        <v>0.56190583578379771</v>
      </c>
      <c r="D191" s="70">
        <v>1.0976540606548852</v>
      </c>
      <c r="E191" s="70">
        <v>1.0035665932684297</v>
      </c>
      <c r="F191" s="70">
        <v>0.54088821823099353</v>
      </c>
      <c r="G191" s="70">
        <v>1.2847414855615338</v>
      </c>
      <c r="H191" s="70"/>
      <c r="I191" s="70"/>
      <c r="J191" s="70"/>
      <c r="K191" s="70"/>
      <c r="L191" s="70"/>
      <c r="M191" s="70"/>
      <c r="N191" s="70"/>
      <c r="O191" s="70">
        <v>4.4887561934996398</v>
      </c>
    </row>
    <row r="192" spans="1:15">
      <c r="A192" s="53"/>
      <c r="B192" s="69" t="s">
        <v>267</v>
      </c>
      <c r="C192" s="70">
        <v>1.316595686277173</v>
      </c>
      <c r="D192" s="70">
        <v>0.87187816165798171</v>
      </c>
      <c r="E192" s="70">
        <v>1.3539024074396406</v>
      </c>
      <c r="F192" s="70">
        <v>1.0383510597979968</v>
      </c>
      <c r="G192" s="70">
        <v>0.74784209136416258</v>
      </c>
      <c r="H192" s="70"/>
      <c r="I192" s="70"/>
      <c r="J192" s="70"/>
      <c r="K192" s="70"/>
      <c r="L192" s="70"/>
      <c r="M192" s="70"/>
      <c r="N192" s="70"/>
      <c r="O192" s="70">
        <v>5.3285694065369542</v>
      </c>
    </row>
    <row r="193" spans="1:15">
      <c r="A193" s="53"/>
      <c r="B193" s="69" t="s">
        <v>118</v>
      </c>
      <c r="C193" s="70">
        <v>0.46675406499786082</v>
      </c>
      <c r="D193" s="70">
        <v>0.2720892905581106</v>
      </c>
      <c r="E193" s="70">
        <v>0.7967441056934611</v>
      </c>
      <c r="F193" s="70">
        <v>0.18328665038245362</v>
      </c>
      <c r="G193" s="70">
        <v>0.74784209136416258</v>
      </c>
      <c r="H193" s="70"/>
      <c r="I193" s="70"/>
      <c r="J193" s="70"/>
      <c r="K193" s="70"/>
      <c r="L193" s="70"/>
      <c r="M193" s="70"/>
      <c r="N193" s="70"/>
      <c r="O193" s="70">
        <v>2.4667162029960483</v>
      </c>
    </row>
    <row r="194" spans="1:15">
      <c r="A194" s="53"/>
      <c r="B194" s="69" t="s">
        <v>119</v>
      </c>
      <c r="C194" s="70">
        <v>0.84984162127931218</v>
      </c>
      <c r="D194" s="70">
        <v>0.59978887109987111</v>
      </c>
      <c r="E194" s="70">
        <v>0.55715830174617953</v>
      </c>
      <c r="F194" s="70">
        <v>0.85506440941554318</v>
      </c>
      <c r="G194" s="70">
        <v>0</v>
      </c>
      <c r="H194" s="70"/>
      <c r="I194" s="70"/>
      <c r="J194" s="70"/>
      <c r="K194" s="70"/>
      <c r="L194" s="70"/>
      <c r="M194" s="70"/>
      <c r="N194" s="70"/>
      <c r="O194" s="70">
        <v>2.8618532035409059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1.0410032555130355</v>
      </c>
      <c r="D196" s="85">
        <v>0.10097116637573125</v>
      </c>
      <c r="E196" s="85">
        <v>0.58595763262259837</v>
      </c>
      <c r="F196" s="85">
        <v>0.4485438298377214</v>
      </c>
      <c r="G196" s="85">
        <v>0.55121336416536126</v>
      </c>
      <c r="H196" s="85"/>
      <c r="I196" s="85"/>
      <c r="J196" s="85"/>
      <c r="K196" s="85"/>
      <c r="L196" s="85"/>
      <c r="M196" s="85"/>
      <c r="N196" s="85"/>
      <c r="O196" s="85">
        <v>2.7276892485144479</v>
      </c>
    </row>
    <row r="197" spans="1:15">
      <c r="A197" s="53"/>
      <c r="B197" s="69" t="s">
        <v>73</v>
      </c>
      <c r="C197" s="86">
        <v>1.0410032555130355</v>
      </c>
      <c r="D197" s="86">
        <v>0.10097116637573125</v>
      </c>
      <c r="E197" s="86">
        <v>0.58595763262259837</v>
      </c>
      <c r="F197" s="86">
        <v>0.4485438298377214</v>
      </c>
      <c r="G197" s="86">
        <v>0.55121336416536126</v>
      </c>
      <c r="H197" s="86"/>
      <c r="I197" s="86"/>
      <c r="J197" s="86"/>
      <c r="K197" s="86"/>
      <c r="L197" s="86"/>
      <c r="M197" s="86"/>
      <c r="N197" s="86"/>
      <c r="O197" s="86">
        <v>2.7276892485144479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1.0410032555130355</v>
      </c>
      <c r="D199" s="86">
        <v>0.10097116637573125</v>
      </c>
      <c r="E199" s="86">
        <v>0.58595763262259837</v>
      </c>
      <c r="F199" s="86">
        <v>0.4485438298377214</v>
      </c>
      <c r="G199" s="86">
        <v>0.55121336416536126</v>
      </c>
      <c r="H199" s="86"/>
      <c r="I199" s="86"/>
      <c r="J199" s="86"/>
      <c r="K199" s="86"/>
      <c r="L199" s="86"/>
      <c r="M199" s="86"/>
      <c r="N199" s="86"/>
      <c r="O199" s="86">
        <v>2.7276892485144479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-20.136166718626498</v>
      </c>
      <c r="D202" s="89">
        <v>-22.9066551810444</v>
      </c>
      <c r="E202" s="89">
        <v>-13.886282407689549</v>
      </c>
      <c r="F202" s="89">
        <v>-33.745465974847249</v>
      </c>
      <c r="G202" s="89">
        <v>-15.762965024456719</v>
      </c>
      <c r="H202" s="89"/>
      <c r="I202" s="89"/>
      <c r="J202" s="89"/>
      <c r="K202" s="89"/>
      <c r="L202" s="89"/>
      <c r="M202" s="89"/>
      <c r="N202" s="89"/>
      <c r="O202" s="89">
        <v>-106.43753530666442</v>
      </c>
    </row>
    <row r="203" spans="1:15">
      <c r="A203" s="53"/>
      <c r="B203" s="88" t="s">
        <v>126</v>
      </c>
      <c r="C203" s="89">
        <v>-35.713831282381918</v>
      </c>
      <c r="D203" s="89">
        <v>-37.04383742363305</v>
      </c>
      <c r="E203" s="89">
        <v>-26.153389554379757</v>
      </c>
      <c r="F203" s="89">
        <v>-43.986039449446835</v>
      </c>
      <c r="G203" s="89">
        <v>-28.357063282547031</v>
      </c>
      <c r="H203" s="89"/>
      <c r="I203" s="89"/>
      <c r="J203" s="89"/>
      <c r="K203" s="89"/>
      <c r="L203" s="89"/>
      <c r="M203" s="89"/>
      <c r="N203" s="89"/>
      <c r="O203" s="89">
        <v>-171.25416099238862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4.4244598407568718</v>
      </c>
      <c r="D205" s="79">
        <v>2.8514787366346126</v>
      </c>
      <c r="E205" s="79">
        <v>5.4388233374864843</v>
      </c>
      <c r="F205" s="79">
        <v>1.0991855244602686</v>
      </c>
      <c r="G205" s="79">
        <v>3.7225887312683597</v>
      </c>
      <c r="H205" s="79"/>
      <c r="I205" s="79"/>
      <c r="J205" s="79"/>
      <c r="K205" s="79"/>
      <c r="L205" s="79"/>
      <c r="M205" s="79"/>
      <c r="N205" s="79"/>
      <c r="O205" s="79">
        <v>17.536536170606599</v>
      </c>
    </row>
    <row r="206" spans="1:15">
      <c r="A206" s="53"/>
      <c r="B206" s="69" t="s">
        <v>128</v>
      </c>
      <c r="C206" s="86">
        <v>4.0210260507568716</v>
      </c>
      <c r="D206" s="86">
        <v>2.1530025366346126</v>
      </c>
      <c r="E206" s="86">
        <v>5.4170401274864846</v>
      </c>
      <c r="F206" s="86">
        <v>1.0884346677936019</v>
      </c>
      <c r="G206" s="86">
        <v>0.7182210379350269</v>
      </c>
      <c r="H206" s="86"/>
      <c r="I206" s="86"/>
      <c r="J206" s="86"/>
      <c r="K206" s="86"/>
      <c r="L206" s="86"/>
      <c r="M206" s="86"/>
      <c r="N206" s="86"/>
      <c r="O206" s="86">
        <v>13.397724420606599</v>
      </c>
    </row>
    <row r="207" spans="1:15">
      <c r="A207" s="53"/>
      <c r="B207" s="69" t="s">
        <v>129</v>
      </c>
      <c r="C207" s="86">
        <v>0.40343378999999996</v>
      </c>
      <c r="D207" s="86">
        <v>0.6984762000000001</v>
      </c>
      <c r="E207" s="86">
        <v>2.1783210000000001E-2</v>
      </c>
      <c r="F207" s="86">
        <v>1.0750856666666668E-2</v>
      </c>
      <c r="G207" s="86">
        <v>3.0043676933333328</v>
      </c>
      <c r="H207" s="86"/>
      <c r="I207" s="86"/>
      <c r="J207" s="86"/>
      <c r="K207" s="86"/>
      <c r="L207" s="86"/>
      <c r="M207" s="86"/>
      <c r="N207" s="86"/>
      <c r="O207" s="86">
        <v>4.1388117499999995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-40.138291123138792</v>
      </c>
      <c r="D209" s="89">
        <v>-39.895316160267662</v>
      </c>
      <c r="E209" s="89">
        <v>-31.592212891866239</v>
      </c>
      <c r="F209" s="89">
        <v>-45.085224973907103</v>
      </c>
      <c r="G209" s="89">
        <v>-32.079652013815391</v>
      </c>
      <c r="H209" s="89"/>
      <c r="I209" s="89"/>
      <c r="J209" s="89"/>
      <c r="K209" s="89"/>
      <c r="L209" s="89"/>
      <c r="M209" s="89"/>
      <c r="N209" s="89"/>
      <c r="O209" s="89">
        <v>-188.79069716299523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42.630720647931298</v>
      </c>
      <c r="D211" s="94">
        <v>66.832488895004147</v>
      </c>
      <c r="E211" s="94">
        <v>-9.2018834854300717</v>
      </c>
      <c r="F211" s="94">
        <v>52.020848915393309</v>
      </c>
      <c r="G211" s="94">
        <v>133.13842291033149</v>
      </c>
      <c r="H211" s="94"/>
      <c r="I211" s="94"/>
      <c r="J211" s="94"/>
      <c r="K211" s="94"/>
      <c r="L211" s="94"/>
      <c r="M211" s="94"/>
      <c r="N211" s="94"/>
      <c r="O211" s="94">
        <v>285.42059788323019</v>
      </c>
    </row>
    <row r="212" spans="1:17">
      <c r="A212" s="53"/>
      <c r="B212" s="69" t="s">
        <v>132</v>
      </c>
      <c r="C212" s="86">
        <v>37.550873059021995</v>
      </c>
      <c r="D212" s="86">
        <v>44.001352144193369</v>
      </c>
      <c r="E212" s="86">
        <v>39.464187448885752</v>
      </c>
      <c r="F212" s="86">
        <v>39.57</v>
      </c>
      <c r="G212" s="86">
        <v>39.57</v>
      </c>
      <c r="H212" s="86"/>
      <c r="I212" s="86"/>
      <c r="J212" s="86"/>
      <c r="K212" s="86"/>
      <c r="L212" s="86"/>
      <c r="M212" s="86"/>
      <c r="N212" s="86"/>
      <c r="O212" s="86">
        <v>200.1564126521011</v>
      </c>
    </row>
    <row r="213" spans="1:17">
      <c r="A213" s="53"/>
      <c r="B213" s="72" t="s">
        <v>133</v>
      </c>
      <c r="C213" s="86">
        <v>37.550873059021995</v>
      </c>
      <c r="D213" s="86">
        <v>44.001352144193369</v>
      </c>
      <c r="E213" s="86">
        <v>39.464187448885752</v>
      </c>
      <c r="F213" s="86">
        <v>39.57</v>
      </c>
      <c r="G213" s="86">
        <v>39.57</v>
      </c>
      <c r="H213" s="86"/>
      <c r="I213" s="86"/>
      <c r="J213" s="86"/>
      <c r="K213" s="86"/>
      <c r="L213" s="86"/>
      <c r="M213" s="86"/>
      <c r="N213" s="86"/>
      <c r="O213" s="86">
        <v>200.1564126521011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6.0209711193753108</v>
      </c>
      <c r="D218" s="86">
        <v>3.3448386846613047</v>
      </c>
      <c r="E218" s="86">
        <v>-22.175706762591872</v>
      </c>
      <c r="F218" s="86">
        <v>8.9890316036022071</v>
      </c>
      <c r="G218" s="86">
        <v>2.5985508499517209</v>
      </c>
      <c r="H218" s="86"/>
      <c r="I218" s="86"/>
      <c r="J218" s="86"/>
      <c r="K218" s="86"/>
      <c r="L218" s="86"/>
      <c r="M218" s="86"/>
      <c r="N218" s="86"/>
      <c r="O218" s="86">
        <v>-1.2223145050013287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6.0209711193753108</v>
      </c>
      <c r="D220" s="86">
        <v>3.3448386846613047</v>
      </c>
      <c r="E220" s="86">
        <v>-22.175706762591872</v>
      </c>
      <c r="F220" s="86">
        <v>8.9890316036022071</v>
      </c>
      <c r="G220" s="86">
        <v>2.5985508499517209</v>
      </c>
      <c r="H220" s="86"/>
      <c r="I220" s="86"/>
      <c r="J220" s="86"/>
      <c r="K220" s="86"/>
      <c r="L220" s="86"/>
      <c r="M220" s="86"/>
      <c r="N220" s="86"/>
      <c r="O220" s="86">
        <v>-1.2223145050013287</v>
      </c>
    </row>
    <row r="221" spans="1:17">
      <c r="A221" s="53"/>
      <c r="B221" s="97" t="s">
        <v>140</v>
      </c>
      <c r="C221" s="86">
        <v>-1.3445573204660093</v>
      </c>
      <c r="D221" s="86">
        <v>18.787821866149478</v>
      </c>
      <c r="E221" s="86">
        <v>-26.512147381723953</v>
      </c>
      <c r="F221" s="86">
        <v>3.4510664551244341</v>
      </c>
      <c r="G221" s="86">
        <v>87.965504367046421</v>
      </c>
      <c r="H221" s="86"/>
      <c r="I221" s="86"/>
      <c r="J221" s="86"/>
      <c r="K221" s="86"/>
      <c r="L221" s="86"/>
      <c r="M221" s="86"/>
      <c r="N221" s="86"/>
      <c r="O221" s="86">
        <v>82.347687986130381</v>
      </c>
    </row>
    <row r="222" spans="1:17">
      <c r="A222" s="53"/>
      <c r="B222" s="97" t="s">
        <v>141</v>
      </c>
      <c r="C222" s="86">
        <v>-2.222211381790423</v>
      </c>
      <c r="D222" s="86">
        <v>22.226554366611758</v>
      </c>
      <c r="E222" s="86">
        <v>-28.665153912265712</v>
      </c>
      <c r="F222" s="86">
        <v>3.3124553551244427</v>
      </c>
      <c r="G222" s="86">
        <v>-0.497641645444518</v>
      </c>
      <c r="H222" s="86"/>
      <c r="I222" s="86"/>
      <c r="J222" s="86"/>
      <c r="K222" s="86"/>
      <c r="L222" s="86"/>
      <c r="M222" s="86"/>
      <c r="N222" s="86"/>
      <c r="O222" s="86">
        <v>-5.8459972177644524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0.8776540613244137</v>
      </c>
      <c r="D225" s="86">
        <v>-3.4387325004622777</v>
      </c>
      <c r="E225" s="86">
        <v>2.1530065305417594</v>
      </c>
      <c r="F225" s="86">
        <v>0.13861109999999144</v>
      </c>
      <c r="G225" s="86">
        <v>88.463146012490938</v>
      </c>
      <c r="H225" s="86"/>
      <c r="I225" s="86"/>
      <c r="J225" s="86"/>
      <c r="K225" s="86"/>
      <c r="L225" s="86"/>
      <c r="M225" s="86"/>
      <c r="N225" s="86"/>
      <c r="O225" s="86">
        <v>88.19368520389483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0.40343378999999996</v>
      </c>
      <c r="D227" s="86">
        <v>0.6984762000000001</v>
      </c>
      <c r="E227" s="86">
        <v>2.1783210000000001E-2</v>
      </c>
      <c r="F227" s="86">
        <v>1.0750856666666668E-2</v>
      </c>
      <c r="G227" s="86">
        <v>3.0043676933333328</v>
      </c>
      <c r="H227" s="86"/>
      <c r="I227" s="86"/>
      <c r="J227" s="86"/>
      <c r="K227" s="86"/>
      <c r="L227" s="86"/>
      <c r="M227" s="86"/>
      <c r="N227" s="86"/>
      <c r="O227" s="86">
        <v>4.1388117499999995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2.4924295247925059</v>
      </c>
      <c r="D229" s="100">
        <v>26.937172734736485</v>
      </c>
      <c r="E229" s="100">
        <v>-40.794096377296313</v>
      </c>
      <c r="F229" s="100">
        <v>6.935623941486206</v>
      </c>
      <c r="G229" s="100">
        <v>101.05877089651609</v>
      </c>
      <c r="H229" s="100"/>
      <c r="I229" s="100"/>
      <c r="J229" s="100"/>
      <c r="K229" s="100"/>
      <c r="L229" s="100"/>
      <c r="M229" s="100"/>
      <c r="N229" s="100"/>
      <c r="O229" s="100">
        <v>96.629900720234957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7" t="s">
        <v>419</v>
      </c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27"/>
      <c r="O231" s="427"/>
    </row>
    <row r="232" spans="1:15">
      <c r="A232" s="53"/>
      <c r="B232" s="427" t="s">
        <v>414</v>
      </c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27"/>
      <c r="O232" s="427"/>
    </row>
    <row r="233" spans="1:15">
      <c r="A233" s="53"/>
      <c r="B233" s="428" t="s">
        <v>95</v>
      </c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6" t="s">
        <v>96</v>
      </c>
      <c r="C235" s="443" t="s">
        <v>415</v>
      </c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  <c r="N235" s="445"/>
      <c r="O235" s="441" t="s">
        <v>416</v>
      </c>
    </row>
    <row r="236" spans="1:15">
      <c r="A236" s="53"/>
      <c r="B236" s="437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42"/>
    </row>
    <row r="237" spans="1:15">
      <c r="A237" s="53"/>
      <c r="B237" s="63" t="s">
        <v>97</v>
      </c>
      <c r="C237" s="64">
        <v>40.938352204229517</v>
      </c>
      <c r="D237" s="64">
        <v>39.257293632834674</v>
      </c>
      <c r="E237" s="64">
        <v>36.875864300911367</v>
      </c>
      <c r="F237" s="64">
        <v>39.960490683176261</v>
      </c>
      <c r="G237" s="64">
        <v>42.275458122488594</v>
      </c>
      <c r="H237" s="64"/>
      <c r="I237" s="64"/>
      <c r="J237" s="64"/>
      <c r="K237" s="64"/>
      <c r="L237" s="64"/>
      <c r="M237" s="64"/>
      <c r="N237" s="64"/>
      <c r="O237" s="64">
        <v>199.3074589436404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39.999816787661885</v>
      </c>
      <c r="D239" s="68">
        <v>38.222683351348962</v>
      </c>
      <c r="E239" s="68">
        <v>36.128622900756909</v>
      </c>
      <c r="F239" s="68">
        <v>39.007751436419724</v>
      </c>
      <c r="G239" s="68">
        <v>41.459106905264591</v>
      </c>
      <c r="H239" s="68"/>
      <c r="I239" s="68"/>
      <c r="J239" s="68"/>
      <c r="K239" s="68"/>
      <c r="L239" s="68"/>
      <c r="M239" s="68"/>
      <c r="N239" s="68"/>
      <c r="O239" s="68">
        <v>194.81798138145206</v>
      </c>
    </row>
    <row r="240" spans="1:15">
      <c r="A240" s="53"/>
      <c r="B240" s="69" t="s">
        <v>99</v>
      </c>
      <c r="C240" s="70">
        <v>0.58705548162661036</v>
      </c>
      <c r="D240" s="70">
        <v>0.54397937159445109</v>
      </c>
      <c r="E240" s="70">
        <v>0.48953641543965426</v>
      </c>
      <c r="F240" s="70">
        <v>0.46504017732324726</v>
      </c>
      <c r="G240" s="70">
        <v>0.68255743189402718</v>
      </c>
      <c r="H240" s="70"/>
      <c r="I240" s="70"/>
      <c r="J240" s="70"/>
      <c r="K240" s="70"/>
      <c r="L240" s="70"/>
      <c r="M240" s="70"/>
      <c r="N240" s="70"/>
      <c r="O240" s="70">
        <v>2.76816887787799</v>
      </c>
    </row>
    <row r="241" spans="1:15">
      <c r="A241" s="53"/>
      <c r="B241" s="69" t="s">
        <v>100</v>
      </c>
      <c r="C241" s="70">
        <v>2.6886914180548861E-5</v>
      </c>
      <c r="D241" s="70">
        <v>1.3022070845612854E-5</v>
      </c>
      <c r="E241" s="70">
        <v>2.9353538409021391E-3</v>
      </c>
      <c r="F241" s="70">
        <v>1.0051746608629507E-3</v>
      </c>
      <c r="G241" s="70">
        <v>4.6888919158210179E-5</v>
      </c>
      <c r="H241" s="70"/>
      <c r="I241" s="70"/>
      <c r="J241" s="70"/>
      <c r="K241" s="70"/>
      <c r="L241" s="70"/>
      <c r="M241" s="70"/>
      <c r="N241" s="70"/>
      <c r="O241" s="70">
        <v>4.027326405949461E-3</v>
      </c>
    </row>
    <row r="242" spans="1:15">
      <c r="A242" s="53"/>
      <c r="B242" s="69" t="s">
        <v>101</v>
      </c>
      <c r="C242" s="70">
        <v>6.457359080243938</v>
      </c>
      <c r="D242" s="70">
        <v>5.9829176836999345</v>
      </c>
      <c r="E242" s="70">
        <v>5.2130033365497868</v>
      </c>
      <c r="F242" s="70">
        <v>5.720084655369142</v>
      </c>
      <c r="G242" s="70">
        <v>5.7076870763808492</v>
      </c>
      <c r="H242" s="70"/>
      <c r="I242" s="70"/>
      <c r="J242" s="70"/>
      <c r="K242" s="70"/>
      <c r="L242" s="70"/>
      <c r="M242" s="70"/>
      <c r="N242" s="70"/>
      <c r="O242" s="70">
        <v>29.081051832243652</v>
      </c>
    </row>
    <row r="243" spans="1:15">
      <c r="A243" s="53"/>
      <c r="B243" s="69" t="s">
        <v>102</v>
      </c>
      <c r="C243" s="70">
        <v>1.2842811620973711</v>
      </c>
      <c r="D243" s="70">
        <v>1.2641031245219907</v>
      </c>
      <c r="E243" s="70">
        <v>1.1955097933414336</v>
      </c>
      <c r="F243" s="70">
        <v>1.1871436380847737</v>
      </c>
      <c r="G243" s="70">
        <v>1.2490776094803515</v>
      </c>
      <c r="H243" s="70"/>
      <c r="I243" s="70"/>
      <c r="J243" s="70"/>
      <c r="K243" s="70"/>
      <c r="L243" s="70"/>
      <c r="M243" s="70"/>
      <c r="N243" s="70"/>
      <c r="O243" s="70">
        <v>6.1801153275259209</v>
      </c>
    </row>
    <row r="244" spans="1:15">
      <c r="A244" s="53"/>
      <c r="B244" s="69" t="s">
        <v>103</v>
      </c>
      <c r="C244" s="70">
        <v>13.323462636926067</v>
      </c>
      <c r="D244" s="70">
        <v>12.815849602126523</v>
      </c>
      <c r="E244" s="70">
        <v>12.370282336091822</v>
      </c>
      <c r="F244" s="70">
        <v>13.727896819845329</v>
      </c>
      <c r="G244" s="70">
        <v>13.50554357181775</v>
      </c>
      <c r="H244" s="70"/>
      <c r="I244" s="70"/>
      <c r="J244" s="70"/>
      <c r="K244" s="70"/>
      <c r="L244" s="70"/>
      <c r="M244" s="70"/>
      <c r="N244" s="70"/>
      <c r="O244" s="70">
        <v>65.743034966807485</v>
      </c>
    </row>
    <row r="245" spans="1:15">
      <c r="A245" s="53"/>
      <c r="B245" s="69" t="s">
        <v>104</v>
      </c>
      <c r="C245" s="70">
        <v>18.347631539853722</v>
      </c>
      <c r="D245" s="70">
        <v>17.615820547335215</v>
      </c>
      <c r="E245" s="70">
        <v>16.857355665493309</v>
      </c>
      <c r="F245" s="70">
        <v>17.906580971136371</v>
      </c>
      <c r="G245" s="70">
        <v>20.314194326772459</v>
      </c>
      <c r="H245" s="70"/>
      <c r="I245" s="70"/>
      <c r="J245" s="70"/>
      <c r="K245" s="70"/>
      <c r="L245" s="70"/>
      <c r="M245" s="70"/>
      <c r="N245" s="70"/>
      <c r="O245" s="70">
        <v>91.041583050591072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0.93853541656762951</v>
      </c>
      <c r="D247" s="68">
        <v>1.0346102814857114</v>
      </c>
      <c r="E247" s="68">
        <v>0.74724140015445739</v>
      </c>
      <c r="F247" s="68">
        <v>0.95273924675653976</v>
      </c>
      <c r="G247" s="68">
        <v>0.81635121722400061</v>
      </c>
      <c r="H247" s="68"/>
      <c r="I247" s="68"/>
      <c r="J247" s="68"/>
      <c r="K247" s="68"/>
      <c r="L247" s="68"/>
      <c r="M247" s="68"/>
      <c r="N247" s="68"/>
      <c r="O247" s="68">
        <v>4.4894775621883385</v>
      </c>
    </row>
    <row r="248" spans="1:15">
      <c r="A248" s="53"/>
      <c r="B248" s="69" t="s">
        <v>106</v>
      </c>
      <c r="C248" s="70">
        <v>0.7660237725040917</v>
      </c>
      <c r="D248" s="70">
        <v>0.90359248340352627</v>
      </c>
      <c r="E248" s="70">
        <v>0.65594197810220212</v>
      </c>
      <c r="F248" s="70">
        <v>0.66489179123526176</v>
      </c>
      <c r="G248" s="70">
        <v>0.67308516549751418</v>
      </c>
      <c r="H248" s="70"/>
      <c r="I248" s="70"/>
      <c r="J248" s="70"/>
      <c r="K248" s="70"/>
      <c r="L248" s="70"/>
      <c r="M248" s="70"/>
      <c r="N248" s="70"/>
      <c r="O248" s="70">
        <v>3.6635351907425959</v>
      </c>
    </row>
    <row r="249" spans="1:15">
      <c r="A249" s="53"/>
      <c r="B249" s="69" t="s">
        <v>107</v>
      </c>
      <c r="C249" s="70">
        <v>0.17251164406353778</v>
      </c>
      <c r="D249" s="70">
        <v>0.13101779808218525</v>
      </c>
      <c r="E249" s="70">
        <v>9.1299422052255261E-2</v>
      </c>
      <c r="F249" s="70">
        <v>0.287847455521278</v>
      </c>
      <c r="G249" s="70">
        <v>0.1432660517264864</v>
      </c>
      <c r="H249" s="70"/>
      <c r="I249" s="70"/>
      <c r="J249" s="70"/>
      <c r="K249" s="70"/>
      <c r="L249" s="70"/>
      <c r="M249" s="70"/>
      <c r="N249" s="70"/>
      <c r="O249" s="70">
        <v>0.82594237144574267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87.356106297245702</v>
      </c>
      <c r="D251" s="79">
        <v>89.608317995364146</v>
      </c>
      <c r="E251" s="79">
        <v>80.136892723640145</v>
      </c>
      <c r="F251" s="79">
        <v>98.489100786238367</v>
      </c>
      <c r="G251" s="79">
        <v>87.010830663288516</v>
      </c>
      <c r="H251" s="79"/>
      <c r="I251" s="79"/>
      <c r="J251" s="79"/>
      <c r="K251" s="79"/>
      <c r="L251" s="79"/>
      <c r="M251" s="79"/>
      <c r="N251" s="79"/>
      <c r="O251" s="79">
        <v>442.60124846577691</v>
      </c>
    </row>
    <row r="252" spans="1:15">
      <c r="A252" s="53"/>
      <c r="B252" s="80" t="s">
        <v>109</v>
      </c>
      <c r="C252" s="81">
        <v>77.60728199591307</v>
      </c>
      <c r="D252" s="81">
        <v>78.187005750991844</v>
      </c>
      <c r="E252" s="81">
        <v>70.327096523968848</v>
      </c>
      <c r="F252" s="81">
        <v>89.322058175295538</v>
      </c>
      <c r="G252" s="81">
        <v>76.133880811065296</v>
      </c>
      <c r="H252" s="81"/>
      <c r="I252" s="81"/>
      <c r="J252" s="81"/>
      <c r="K252" s="81"/>
      <c r="L252" s="81"/>
      <c r="M252" s="81"/>
      <c r="N252" s="81"/>
      <c r="O252" s="81">
        <v>391.57732325723464</v>
      </c>
    </row>
    <row r="253" spans="1:15">
      <c r="A253" s="53"/>
      <c r="B253" s="69" t="s">
        <v>110</v>
      </c>
      <c r="C253" s="70">
        <v>54.154340051465283</v>
      </c>
      <c r="D253" s="70">
        <v>56.472330232357919</v>
      </c>
      <c r="E253" s="70">
        <v>51.225786715671781</v>
      </c>
      <c r="F253" s="70">
        <v>69.185867727213889</v>
      </c>
      <c r="G253" s="70">
        <v>54.0438808110653</v>
      </c>
      <c r="H253" s="70"/>
      <c r="I253" s="70"/>
      <c r="J253" s="70"/>
      <c r="K253" s="70"/>
      <c r="L253" s="70"/>
      <c r="M253" s="70"/>
      <c r="N253" s="70"/>
      <c r="O253" s="70">
        <v>285.0822055377742</v>
      </c>
    </row>
    <row r="254" spans="1:15">
      <c r="A254" s="53"/>
      <c r="B254" s="69" t="s">
        <v>111</v>
      </c>
      <c r="C254" s="70">
        <v>0</v>
      </c>
      <c r="D254" s="70">
        <v>0</v>
      </c>
      <c r="E254" s="70">
        <v>0</v>
      </c>
      <c r="F254" s="70">
        <v>0</v>
      </c>
      <c r="G254" s="70">
        <v>0</v>
      </c>
      <c r="H254" s="70"/>
      <c r="I254" s="70"/>
      <c r="J254" s="70"/>
      <c r="K254" s="70"/>
      <c r="L254" s="70"/>
      <c r="M254" s="70"/>
      <c r="N254" s="70"/>
      <c r="O254" s="70">
        <v>0</v>
      </c>
    </row>
    <row r="255" spans="1:15">
      <c r="A255" s="53"/>
      <c r="B255" s="69" t="s">
        <v>112</v>
      </c>
      <c r="C255" s="70">
        <v>5.563910461170317</v>
      </c>
      <c r="D255" s="70">
        <v>3.998141765897592</v>
      </c>
      <c r="E255" s="70">
        <v>4.1460496338659159</v>
      </c>
      <c r="F255" s="70">
        <v>4.8967246183116417</v>
      </c>
      <c r="G255" s="70">
        <v>3.71</v>
      </c>
      <c r="H255" s="70"/>
      <c r="I255" s="70"/>
      <c r="J255" s="70"/>
      <c r="K255" s="70"/>
      <c r="L255" s="70"/>
      <c r="M255" s="70"/>
      <c r="N255" s="70"/>
      <c r="O255" s="70">
        <v>22.314826479245468</v>
      </c>
    </row>
    <row r="256" spans="1:15">
      <c r="A256" s="53"/>
      <c r="B256" s="69" t="s">
        <v>113</v>
      </c>
      <c r="C256" s="70">
        <v>0.49380161828701619</v>
      </c>
      <c r="D256" s="70">
        <v>0.73794394315247225</v>
      </c>
      <c r="E256" s="70">
        <v>0.67061950739714105</v>
      </c>
      <c r="F256" s="70">
        <v>0.77080163289268444</v>
      </c>
      <c r="G256" s="70">
        <v>0.68</v>
      </c>
      <c r="H256" s="70"/>
      <c r="I256" s="70"/>
      <c r="J256" s="70"/>
      <c r="K256" s="70"/>
      <c r="L256" s="70"/>
      <c r="M256" s="70"/>
      <c r="N256" s="70"/>
      <c r="O256" s="70">
        <v>3.3531667017293141</v>
      </c>
    </row>
    <row r="257" spans="1:15">
      <c r="A257" s="53"/>
      <c r="B257" s="69" t="s">
        <v>336</v>
      </c>
      <c r="C257" s="70">
        <v>17.395229864990462</v>
      </c>
      <c r="D257" s="70">
        <v>16.978589809583855</v>
      </c>
      <c r="E257" s="70">
        <v>14.284640667034006</v>
      </c>
      <c r="F257" s="70">
        <v>14.468664196877333</v>
      </c>
      <c r="G257" s="70">
        <v>17.7</v>
      </c>
      <c r="H257" s="70"/>
      <c r="I257" s="70"/>
      <c r="J257" s="70"/>
      <c r="K257" s="70"/>
      <c r="L257" s="70"/>
      <c r="M257" s="70"/>
      <c r="N257" s="70"/>
      <c r="O257" s="70">
        <v>80.827124538485663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9.5157738180046323</v>
      </c>
      <c r="D260" s="81">
        <v>11.335826169401303</v>
      </c>
      <c r="E260" s="81">
        <v>9.6978545447478588</v>
      </c>
      <c r="F260" s="81">
        <v>9.0565026309428234</v>
      </c>
      <c r="G260" s="81">
        <v>10.676743807123884</v>
      </c>
      <c r="H260" s="81"/>
      <c r="I260" s="81"/>
      <c r="J260" s="81"/>
      <c r="K260" s="81"/>
      <c r="L260" s="81"/>
      <c r="M260" s="81"/>
      <c r="N260" s="81"/>
      <c r="O260" s="81">
        <v>50.282700970220496</v>
      </c>
    </row>
    <row r="261" spans="1:15">
      <c r="A261" s="53"/>
      <c r="B261" s="69" t="s">
        <v>266</v>
      </c>
      <c r="C261" s="70">
        <v>8.021567560491949</v>
      </c>
      <c r="D261" s="70">
        <v>9.0927241766347482</v>
      </c>
      <c r="E261" s="70">
        <v>7.7111604328862411</v>
      </c>
      <c r="F261" s="70">
        <v>7.8183003936947983</v>
      </c>
      <c r="G261" s="70">
        <v>8.8910339802833196</v>
      </c>
      <c r="H261" s="70"/>
      <c r="I261" s="70"/>
      <c r="J261" s="70"/>
      <c r="K261" s="70"/>
      <c r="L261" s="70"/>
      <c r="M261" s="70"/>
      <c r="N261" s="70"/>
      <c r="O261" s="70">
        <v>41.534786543991054</v>
      </c>
    </row>
    <row r="262" spans="1:15">
      <c r="A262" s="53"/>
      <c r="B262" s="69" t="s">
        <v>115</v>
      </c>
      <c r="C262" s="70">
        <v>3.1064345530760402</v>
      </c>
      <c r="D262" s="70">
        <v>2.8990027021744527</v>
      </c>
      <c r="E262" s="70">
        <v>2.8647354819357531</v>
      </c>
      <c r="F262" s="70">
        <v>2.7722445389003934</v>
      </c>
      <c r="G262" s="70">
        <v>2.7832272706531365</v>
      </c>
      <c r="H262" s="70"/>
      <c r="I262" s="70"/>
      <c r="J262" s="70"/>
      <c r="K262" s="70"/>
      <c r="L262" s="70"/>
      <c r="M262" s="70"/>
      <c r="N262" s="70"/>
      <c r="O262" s="70">
        <v>14.425644546739775</v>
      </c>
    </row>
    <row r="263" spans="1:15">
      <c r="A263" s="53"/>
      <c r="B263" s="69" t="s">
        <v>116</v>
      </c>
      <c r="C263" s="70">
        <v>3.2184948075055519</v>
      </c>
      <c r="D263" s="70">
        <v>3.3157823785049749</v>
      </c>
      <c r="E263" s="70">
        <v>3.8535139452707146</v>
      </c>
      <c r="F263" s="70">
        <v>3.8495830716308164</v>
      </c>
      <c r="G263" s="70">
        <v>5.1293194909078519</v>
      </c>
      <c r="H263" s="70"/>
      <c r="I263" s="70"/>
      <c r="J263" s="70"/>
      <c r="K263" s="70"/>
      <c r="L263" s="70"/>
      <c r="M263" s="70"/>
      <c r="N263" s="70"/>
      <c r="O263" s="70">
        <v>19.366693693819911</v>
      </c>
    </row>
    <row r="264" spans="1:15">
      <c r="A264" s="53"/>
      <c r="B264" s="69" t="s">
        <v>117</v>
      </c>
      <c r="C264" s="70">
        <v>0.44235209913684798</v>
      </c>
      <c r="D264" s="70">
        <v>1.5438235391194095</v>
      </c>
      <c r="E264" s="70">
        <v>0.19182124397337383</v>
      </c>
      <c r="F264" s="70">
        <v>0.23997156844018089</v>
      </c>
      <c r="G264" s="70">
        <v>0.30394993649118029</v>
      </c>
      <c r="H264" s="70"/>
      <c r="I264" s="70"/>
      <c r="J264" s="70"/>
      <c r="K264" s="70"/>
      <c r="L264" s="70"/>
      <c r="M264" s="70"/>
      <c r="N264" s="70"/>
      <c r="O264" s="70">
        <v>2.7219183871609927</v>
      </c>
    </row>
    <row r="265" spans="1:15">
      <c r="A265" s="53"/>
      <c r="B265" s="69" t="s">
        <v>120</v>
      </c>
      <c r="C265" s="70">
        <v>1.2542861007735093</v>
      </c>
      <c r="D265" s="70">
        <v>1.3341155568359115</v>
      </c>
      <c r="E265" s="70">
        <v>0.80108976170639923</v>
      </c>
      <c r="F265" s="70">
        <v>0.95650121472340788</v>
      </c>
      <c r="G265" s="70">
        <v>0.67453728223115161</v>
      </c>
      <c r="H265" s="70"/>
      <c r="I265" s="70"/>
      <c r="J265" s="70"/>
      <c r="K265" s="70"/>
      <c r="L265" s="70"/>
      <c r="M265" s="70"/>
      <c r="N265" s="70"/>
      <c r="O265" s="70">
        <v>5.0205299162703794</v>
      </c>
    </row>
    <row r="266" spans="1:15">
      <c r="A266" s="53"/>
      <c r="B266" s="69" t="s">
        <v>267</v>
      </c>
      <c r="C266" s="70">
        <v>1.4942062575126824</v>
      </c>
      <c r="D266" s="70">
        <v>2.2431019927665545</v>
      </c>
      <c r="E266" s="70">
        <v>1.986694111861617</v>
      </c>
      <c r="F266" s="70">
        <v>1.2382022372480244</v>
      </c>
      <c r="G266" s="70">
        <v>1.7857098268405638</v>
      </c>
      <c r="H266" s="70"/>
      <c r="I266" s="70"/>
      <c r="J266" s="70"/>
      <c r="K266" s="70"/>
      <c r="L266" s="70"/>
      <c r="M266" s="70"/>
      <c r="N266" s="70"/>
      <c r="O266" s="70">
        <v>8.7479144262294426</v>
      </c>
    </row>
    <row r="267" spans="1:15">
      <c r="A267" s="53"/>
      <c r="B267" s="69" t="s">
        <v>118</v>
      </c>
      <c r="C267" s="70">
        <v>0.51966605082478223</v>
      </c>
      <c r="D267" s="70">
        <v>0.50738840116387762</v>
      </c>
      <c r="E267" s="70">
        <v>0.85921677011705988</v>
      </c>
      <c r="F267" s="70">
        <v>0.40974079482736764</v>
      </c>
      <c r="G267" s="70">
        <v>0.63928163267043525</v>
      </c>
      <c r="H267" s="70"/>
      <c r="I267" s="70"/>
      <c r="J267" s="70"/>
      <c r="K267" s="70"/>
      <c r="L267" s="70"/>
      <c r="M267" s="70"/>
      <c r="N267" s="70"/>
      <c r="O267" s="70">
        <v>2.9352936496035227</v>
      </c>
    </row>
    <row r="268" spans="1:15">
      <c r="A268" s="53"/>
      <c r="B268" s="69" t="s">
        <v>119</v>
      </c>
      <c r="C268" s="70">
        <v>0.9745402066879002</v>
      </c>
      <c r="D268" s="70">
        <v>1.7357135916026769</v>
      </c>
      <c r="E268" s="70">
        <v>1.1274773417445572</v>
      </c>
      <c r="F268" s="70">
        <v>0.82846144242065667</v>
      </c>
      <c r="G268" s="70">
        <v>1.1464281941701286</v>
      </c>
      <c r="H268" s="70"/>
      <c r="I268" s="70"/>
      <c r="J268" s="70"/>
      <c r="K268" s="70"/>
      <c r="L268" s="70"/>
      <c r="M268" s="70"/>
      <c r="N268" s="70"/>
      <c r="O268" s="70">
        <v>5.8126207766259199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0.23305048332799894</v>
      </c>
      <c r="D270" s="85">
        <v>8.5486074971002746E-2</v>
      </c>
      <c r="E270" s="85">
        <v>0.11194165492344721</v>
      </c>
      <c r="F270" s="85">
        <v>0.11053998000000001</v>
      </c>
      <c r="G270" s="85">
        <v>0.20020604509932849</v>
      </c>
      <c r="H270" s="85"/>
      <c r="I270" s="85"/>
      <c r="J270" s="85"/>
      <c r="K270" s="85"/>
      <c r="L270" s="85"/>
      <c r="M270" s="85"/>
      <c r="N270" s="85"/>
      <c r="O270" s="85">
        <v>0.74122423832177742</v>
      </c>
    </row>
    <row r="271" spans="1:15">
      <c r="A271" s="53"/>
      <c r="B271" s="69" t="s">
        <v>73</v>
      </c>
      <c r="C271" s="86">
        <v>0.23305048332799894</v>
      </c>
      <c r="D271" s="86">
        <v>8.5486074971002746E-2</v>
      </c>
      <c r="E271" s="86">
        <v>0.11194165492344721</v>
      </c>
      <c r="F271" s="86">
        <v>0.11053998000000001</v>
      </c>
      <c r="G271" s="86">
        <v>0.20020604509932849</v>
      </c>
      <c r="H271" s="86"/>
      <c r="I271" s="86"/>
      <c r="J271" s="86"/>
      <c r="K271" s="86"/>
      <c r="L271" s="86"/>
      <c r="M271" s="86"/>
      <c r="N271" s="86"/>
      <c r="O271" s="86">
        <v>0.74122423832177742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0.23305048332799894</v>
      </c>
      <c r="D273" s="86">
        <v>8.5486074971002746E-2</v>
      </c>
      <c r="E273" s="86">
        <v>0.11194165492344721</v>
      </c>
      <c r="F273" s="86">
        <v>0.11053998000000001</v>
      </c>
      <c r="G273" s="86">
        <v>0.20020604509932849</v>
      </c>
      <c r="H273" s="86"/>
      <c r="I273" s="86"/>
      <c r="J273" s="86"/>
      <c r="K273" s="86"/>
      <c r="L273" s="86"/>
      <c r="M273" s="86"/>
      <c r="N273" s="86"/>
      <c r="O273" s="86">
        <v>0.74122423832177742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-37.607465208251185</v>
      </c>
      <c r="D276" s="89">
        <v>-39.964322399642882</v>
      </c>
      <c r="E276" s="89">
        <v>-34.198473623211939</v>
      </c>
      <c r="F276" s="89">
        <v>-50.314306738875814</v>
      </c>
      <c r="G276" s="89">
        <v>-34.674773905800706</v>
      </c>
      <c r="H276" s="89"/>
      <c r="I276" s="89"/>
      <c r="J276" s="89"/>
      <c r="K276" s="89"/>
      <c r="L276" s="89"/>
      <c r="M276" s="89"/>
      <c r="N276" s="89"/>
      <c r="O276" s="89">
        <v>-196.75934187578258</v>
      </c>
    </row>
    <row r="277" spans="1:15">
      <c r="A277" s="53"/>
      <c r="B277" s="88" t="s">
        <v>126</v>
      </c>
      <c r="C277" s="89">
        <v>-46.417754093016185</v>
      </c>
      <c r="D277" s="89">
        <v>-50.351024362529472</v>
      </c>
      <c r="E277" s="89">
        <v>-43.261028422728778</v>
      </c>
      <c r="F277" s="89">
        <v>-58.528610103062107</v>
      </c>
      <c r="G277" s="89">
        <v>-44.735372540799922</v>
      </c>
      <c r="H277" s="89"/>
      <c r="I277" s="89"/>
      <c r="J277" s="89"/>
      <c r="K277" s="89"/>
      <c r="L277" s="89"/>
      <c r="M277" s="89"/>
      <c r="N277" s="89"/>
      <c r="O277" s="89">
        <v>-243.29378952213651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3.3694668273171655</v>
      </c>
      <c r="D279" s="79">
        <v>7.2503265770693668</v>
      </c>
      <c r="E279" s="79">
        <v>5.566717490157381</v>
      </c>
      <c r="F279" s="79">
        <v>3.2797225913917654</v>
      </c>
      <c r="G279" s="79">
        <v>14.608548399499648</v>
      </c>
      <c r="H279" s="79"/>
      <c r="I279" s="79"/>
      <c r="J279" s="79"/>
      <c r="K279" s="79"/>
      <c r="L279" s="79"/>
      <c r="M279" s="79"/>
      <c r="N279" s="79"/>
      <c r="O279" s="79">
        <v>34.074781885435328</v>
      </c>
    </row>
    <row r="280" spans="1:15">
      <c r="A280" s="53"/>
      <c r="B280" s="69" t="s">
        <v>128</v>
      </c>
      <c r="C280" s="86">
        <v>3.2548575473171657</v>
      </c>
      <c r="D280" s="86">
        <v>6.6074714370693668</v>
      </c>
      <c r="E280" s="86">
        <v>5.3074456301573809</v>
      </c>
      <c r="F280" s="86">
        <v>1.9952561347250986</v>
      </c>
      <c r="G280" s="86">
        <v>14.493532626166315</v>
      </c>
      <c r="H280" s="86"/>
      <c r="I280" s="86"/>
      <c r="J280" s="86"/>
      <c r="K280" s="86"/>
      <c r="L280" s="86"/>
      <c r="M280" s="86"/>
      <c r="N280" s="86"/>
      <c r="O280" s="86">
        <v>31.658563375435328</v>
      </c>
    </row>
    <row r="281" spans="1:15">
      <c r="A281" s="53"/>
      <c r="B281" s="69" t="s">
        <v>129</v>
      </c>
      <c r="C281" s="86">
        <v>0.11460928000000001</v>
      </c>
      <c r="D281" s="86">
        <v>0.64285513999999999</v>
      </c>
      <c r="E281" s="86">
        <v>0.25927186000000002</v>
      </c>
      <c r="F281" s="86">
        <v>1.2844664566666666</v>
      </c>
      <c r="G281" s="86">
        <v>0.11501577333333335</v>
      </c>
      <c r="H281" s="86"/>
      <c r="I281" s="86"/>
      <c r="J281" s="86"/>
      <c r="K281" s="86"/>
      <c r="L281" s="86"/>
      <c r="M281" s="86"/>
      <c r="N281" s="86"/>
      <c r="O281" s="86">
        <v>2.4162185099999998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-49.787220920333354</v>
      </c>
      <c r="D283" s="89">
        <v>-57.601350939598838</v>
      </c>
      <c r="E283" s="89">
        <v>-48.827745912886158</v>
      </c>
      <c r="F283" s="89">
        <v>-61.808332694453874</v>
      </c>
      <c r="G283" s="89">
        <v>-59.343920940299569</v>
      </c>
      <c r="H283" s="89"/>
      <c r="I283" s="89"/>
      <c r="J283" s="89"/>
      <c r="K283" s="89"/>
      <c r="L283" s="89"/>
      <c r="M283" s="89"/>
      <c r="N283" s="89"/>
      <c r="O283" s="89">
        <v>-277.36857140757184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15.125108907301591</v>
      </c>
      <c r="D285" s="94">
        <v>52.285116019389449</v>
      </c>
      <c r="E285" s="94">
        <v>32.769928602201944</v>
      </c>
      <c r="F285" s="94">
        <v>62.076368607946137</v>
      </c>
      <c r="G285" s="94">
        <v>159.24131995788656</v>
      </c>
      <c r="H285" s="94"/>
      <c r="I285" s="94"/>
      <c r="J285" s="94"/>
      <c r="K285" s="94"/>
      <c r="L285" s="94"/>
      <c r="M285" s="94"/>
      <c r="N285" s="94"/>
      <c r="O285" s="94">
        <v>321.49784209472568</v>
      </c>
    </row>
    <row r="286" spans="1:15">
      <c r="A286" s="53"/>
      <c r="B286" s="69" t="s">
        <v>132</v>
      </c>
      <c r="C286" s="86">
        <v>47.554465536631298</v>
      </c>
      <c r="D286" s="86">
        <v>47.147862050861193</v>
      </c>
      <c r="E286" s="86">
        <v>50.813756646973189</v>
      </c>
      <c r="F286" s="86">
        <v>50.95</v>
      </c>
      <c r="G286" s="86">
        <v>50.95</v>
      </c>
      <c r="H286" s="86"/>
      <c r="I286" s="86"/>
      <c r="J286" s="86"/>
      <c r="K286" s="86"/>
      <c r="L286" s="86"/>
      <c r="M286" s="86"/>
      <c r="N286" s="86"/>
      <c r="O286" s="86">
        <v>247.41608423446564</v>
      </c>
    </row>
    <row r="287" spans="1:15">
      <c r="A287" s="53"/>
      <c r="B287" s="72" t="s">
        <v>133</v>
      </c>
      <c r="C287" s="86">
        <v>47.554465536631298</v>
      </c>
      <c r="D287" s="86">
        <v>47.147862050861193</v>
      </c>
      <c r="E287" s="86">
        <v>50.813756646973189</v>
      </c>
      <c r="F287" s="86">
        <v>50.95</v>
      </c>
      <c r="G287" s="86">
        <v>50.95</v>
      </c>
      <c r="H287" s="86"/>
      <c r="I287" s="86"/>
      <c r="J287" s="86"/>
      <c r="K287" s="86"/>
      <c r="L287" s="86"/>
      <c r="M287" s="86"/>
      <c r="N287" s="86"/>
      <c r="O287" s="86">
        <v>247.41608423446564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-26.776885876804492</v>
      </c>
      <c r="D292" s="86">
        <v>2.5128712075016324E-2</v>
      </c>
      <c r="E292" s="86">
        <v>-6.4619928847557873</v>
      </c>
      <c r="F292" s="86">
        <v>4.1937630359049223</v>
      </c>
      <c r="G292" s="86">
        <v>19.616250002697583</v>
      </c>
      <c r="H292" s="86"/>
      <c r="I292" s="86"/>
      <c r="J292" s="86"/>
      <c r="K292" s="86"/>
      <c r="L292" s="86"/>
      <c r="M292" s="86"/>
      <c r="N292" s="86"/>
      <c r="O292" s="86">
        <v>-9.4037370108827574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-26.776885876804492</v>
      </c>
      <c r="D294" s="86">
        <v>2.5128712075016324E-2</v>
      </c>
      <c r="E294" s="86">
        <v>-6.4619928847557873</v>
      </c>
      <c r="F294" s="86">
        <v>4.1937630359049223</v>
      </c>
      <c r="G294" s="86">
        <v>19.616250002697583</v>
      </c>
      <c r="H294" s="86"/>
      <c r="I294" s="86"/>
      <c r="J294" s="86"/>
      <c r="K294" s="86"/>
      <c r="L294" s="86"/>
      <c r="M294" s="86"/>
      <c r="N294" s="86"/>
      <c r="O294" s="86">
        <v>-9.4037370108827574</v>
      </c>
    </row>
    <row r="295" spans="1:17">
      <c r="A295" s="53"/>
      <c r="B295" s="97" t="s">
        <v>140</v>
      </c>
      <c r="C295" s="86">
        <v>-5.7670800325252145</v>
      </c>
      <c r="D295" s="86">
        <v>4.4692701164532398</v>
      </c>
      <c r="E295" s="86">
        <v>-11.841107020015455</v>
      </c>
      <c r="F295" s="86">
        <v>5.6481391153745442</v>
      </c>
      <c r="G295" s="86">
        <v>88.560054181855634</v>
      </c>
      <c r="H295" s="86"/>
      <c r="I295" s="86"/>
      <c r="J295" s="86"/>
      <c r="K295" s="86"/>
      <c r="L295" s="86"/>
      <c r="M295" s="86"/>
      <c r="N295" s="86"/>
      <c r="O295" s="86">
        <v>81.069276361142755</v>
      </c>
    </row>
    <row r="296" spans="1:17">
      <c r="A296" s="53"/>
      <c r="B296" s="97" t="s">
        <v>141</v>
      </c>
      <c r="C296" s="86">
        <v>2.5824459562561017</v>
      </c>
      <c r="D296" s="86">
        <v>8.2487840994700274</v>
      </c>
      <c r="E296" s="86">
        <v>-13.257599430054887</v>
      </c>
      <c r="F296" s="86">
        <v>1.2634457830513774</v>
      </c>
      <c r="G296" s="86">
        <v>55.54885789816376</v>
      </c>
      <c r="H296" s="86"/>
      <c r="I296" s="86"/>
      <c r="J296" s="86"/>
      <c r="K296" s="86"/>
      <c r="L296" s="86"/>
      <c r="M296" s="86"/>
      <c r="N296" s="86"/>
      <c r="O296" s="86">
        <v>54.385934306886384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-8.3495259887813162</v>
      </c>
      <c r="D299" s="86">
        <v>-3.7795139830167876</v>
      </c>
      <c r="E299" s="86">
        <v>1.4164924100394316</v>
      </c>
      <c r="F299" s="86">
        <v>4.3846933323231667</v>
      </c>
      <c r="G299" s="86">
        <v>33.011196283691874</v>
      </c>
      <c r="H299" s="86"/>
      <c r="I299" s="86"/>
      <c r="J299" s="86"/>
      <c r="K299" s="86"/>
      <c r="L299" s="86"/>
      <c r="M299" s="86"/>
      <c r="N299" s="86"/>
      <c r="O299" s="86">
        <v>26.683342054256368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0.11460928000000001</v>
      </c>
      <c r="D301" s="86">
        <v>0.64285513999999999</v>
      </c>
      <c r="E301" s="86">
        <v>0.25927186000000002</v>
      </c>
      <c r="F301" s="86">
        <v>1.2844664566666666</v>
      </c>
      <c r="G301" s="86">
        <v>0.11501577333333335</v>
      </c>
      <c r="H301" s="86"/>
      <c r="I301" s="86"/>
      <c r="J301" s="86"/>
      <c r="K301" s="86"/>
      <c r="L301" s="86"/>
      <c r="M301" s="86"/>
      <c r="N301" s="86"/>
      <c r="O301" s="86">
        <v>2.4162185099999998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-34.662112013031759</v>
      </c>
      <c r="D303" s="100">
        <v>-5.3162349202093893</v>
      </c>
      <c r="E303" s="100">
        <v>-16.057817310684214</v>
      </c>
      <c r="F303" s="100">
        <v>0.26803591349226252</v>
      </c>
      <c r="G303" s="100">
        <v>99.897399017586991</v>
      </c>
      <c r="H303" s="100"/>
      <c r="I303" s="100"/>
      <c r="J303" s="100"/>
      <c r="K303" s="100"/>
      <c r="L303" s="100"/>
      <c r="M303" s="100"/>
      <c r="N303" s="100"/>
      <c r="O303" s="100">
        <v>44.129270687153848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hidden="1">
      <c r="B305" s="427" t="s">
        <v>420</v>
      </c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27"/>
      <c r="O305" s="427"/>
      <c r="Q305" s="61"/>
      <c r="R305" s="61"/>
      <c r="S305" s="61"/>
      <c r="T305" s="61"/>
      <c r="U305" s="61"/>
      <c r="V305" s="61"/>
    </row>
    <row r="306" spans="2:29" s="53" customFormat="1" hidden="1">
      <c r="B306" s="427" t="s">
        <v>414</v>
      </c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27"/>
      <c r="O306" s="427"/>
      <c r="Q306" s="61"/>
      <c r="R306" s="61"/>
      <c r="S306" s="61"/>
      <c r="T306" s="61"/>
      <c r="U306" s="61"/>
      <c r="V306" s="61"/>
    </row>
    <row r="307" spans="2:29" s="53" customFormat="1" hidden="1">
      <c r="B307" s="428" t="s">
        <v>95</v>
      </c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Q307" s="61"/>
      <c r="R307" s="61"/>
      <c r="S307" s="61"/>
      <c r="T307" s="61"/>
      <c r="U307" s="61"/>
      <c r="V307" s="61"/>
    </row>
    <row r="308" spans="2:29" s="53" customFormat="1" hidden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hidden="1" customHeight="1">
      <c r="B309" s="436" t="s">
        <v>96</v>
      </c>
      <c r="C309" s="443" t="s">
        <v>415</v>
      </c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5"/>
      <c r="O309" s="441" t="s">
        <v>416</v>
      </c>
      <c r="Q309" s="61"/>
      <c r="R309" s="61"/>
      <c r="S309" s="61"/>
      <c r="T309" s="61"/>
      <c r="U309" s="61"/>
      <c r="V309" s="61"/>
    </row>
    <row r="310" spans="2:29" s="53" customFormat="1" hidden="1">
      <c r="B310" s="437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42"/>
      <c r="Q310" s="61"/>
      <c r="R310" s="61"/>
      <c r="S310" s="61"/>
      <c r="T310" s="61"/>
      <c r="U310" s="61"/>
      <c r="V310" s="61"/>
    </row>
    <row r="311" spans="2:29" s="53" customFormat="1" hidden="1">
      <c r="B311" s="63" t="s">
        <v>146</v>
      </c>
      <c r="C311" s="202"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hidden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hidden="1">
      <c r="B313" s="67" t="s">
        <v>147</v>
      </c>
      <c r="C313" s="204"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hidden="1">
      <c r="B314" s="106" t="s">
        <v>148</v>
      </c>
      <c r="C314" s="205"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hidden="1">
      <c r="B315" s="106" t="s">
        <v>110</v>
      </c>
      <c r="C315" s="205"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hidden="1">
      <c r="B316" s="106" t="s">
        <v>149</v>
      </c>
      <c r="C316" s="205"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hidden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hidden="1">
      <c r="B319" s="67" t="s">
        <v>150</v>
      </c>
      <c r="C319" s="204"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hidden="1">
      <c r="B320" s="106" t="s">
        <v>107</v>
      </c>
      <c r="C320" s="205"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hidden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hidden="1">
      <c r="B322" s="109" t="s">
        <v>151</v>
      </c>
      <c r="C322" s="208">
        <v>0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v>0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hidden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hidden="1">
      <c r="B324" s="84" t="s">
        <v>152</v>
      </c>
      <c r="C324" s="209">
        <v>0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v>0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hidden="1">
      <c r="B325" s="106" t="s">
        <v>153</v>
      </c>
      <c r="C325" s="210">
        <v>0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v>0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hidden="1">
      <c r="B326" s="111" t="s">
        <v>110</v>
      </c>
      <c r="C326" s="210">
        <v>0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v>0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hidden="1">
      <c r="B327" s="111" t="s">
        <v>112</v>
      </c>
      <c r="C327" s="210"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hidden="1">
      <c r="B328" s="106" t="s">
        <v>154</v>
      </c>
      <c r="C328" s="210"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hidden="1">
      <c r="B329" s="111" t="s">
        <v>155</v>
      </c>
      <c r="C329" s="210"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hidden="1">
      <c r="B330" s="106" t="s">
        <v>256</v>
      </c>
      <c r="C330" s="210"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hidden="1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hidden="1">
      <c r="B332" s="84" t="s">
        <v>156</v>
      </c>
      <c r="C332" s="209"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hidden="1">
      <c r="B333" s="106" t="s">
        <v>115</v>
      </c>
      <c r="C333" s="210"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hidden="1">
      <c r="B334" s="106" t="s">
        <v>69</v>
      </c>
      <c r="C334" s="210"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hidden="1">
      <c r="B335" s="106" t="s">
        <v>70</v>
      </c>
      <c r="C335" s="210"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hidden="1">
      <c r="B336" s="106" t="s">
        <v>88</v>
      </c>
      <c r="C336" s="210"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hidden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idden="1">
      <c r="A338" s="53"/>
      <c r="B338" s="84" t="s">
        <v>121</v>
      </c>
      <c r="C338" s="209"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 hidden="1">
      <c r="A339" s="53"/>
      <c r="B339" s="106" t="s">
        <v>73</v>
      </c>
      <c r="C339" s="210"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hidden="1" outlineLevel="1">
      <c r="A340" s="53"/>
      <c r="B340" s="72" t="s">
        <v>122</v>
      </c>
      <c r="C340" s="210"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 hidden="1" collapsed="1">
      <c r="B341" s="111" t="s">
        <v>123</v>
      </c>
      <c r="C341" s="210"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idden="1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hidden="1">
      <c r="A343" s="53"/>
      <c r="B343" s="113" t="s">
        <v>157</v>
      </c>
      <c r="C343" s="211">
        <v>0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v>0</v>
      </c>
    </row>
    <row r="344" spans="1:29" hidden="1">
      <c r="A344" s="53"/>
      <c r="B344" s="113" t="s">
        <v>158</v>
      </c>
      <c r="C344" s="211">
        <v>0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v>0</v>
      </c>
    </row>
    <row r="345" spans="1:29" hidden="1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hidden="1">
      <c r="A346" s="53"/>
      <c r="B346" s="116" t="s">
        <v>127</v>
      </c>
      <c r="C346" s="208"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 hidden="1">
      <c r="A347" s="53"/>
      <c r="B347" s="117" t="s">
        <v>159</v>
      </c>
      <c r="C347" s="210"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 hidden="1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hidden="1">
      <c r="A349" s="53"/>
      <c r="B349" s="119" t="s">
        <v>160</v>
      </c>
      <c r="C349" s="211">
        <v>0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v>0</v>
      </c>
    </row>
    <row r="350" spans="1:29" hidden="1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hidden="1">
      <c r="A351" s="53"/>
      <c r="B351" s="93" t="s">
        <v>161</v>
      </c>
      <c r="C351" s="94">
        <v>0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v>0</v>
      </c>
    </row>
    <row r="352" spans="1:29" hidden="1">
      <c r="A352" s="53"/>
      <c r="B352" s="98" t="s">
        <v>162</v>
      </c>
      <c r="C352" s="210"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 hidden="1">
      <c r="B353" s="98" t="s">
        <v>261</v>
      </c>
      <c r="C353" s="210"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hidden="1">
      <c r="B354" s="98" t="s">
        <v>163</v>
      </c>
      <c r="C354" s="210"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hidden="1" outlineLevel="1">
      <c r="B355" s="111" t="s">
        <v>164</v>
      </c>
      <c r="C355" s="210"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hidden="1" outlineLevel="1">
      <c r="B356" s="111" t="s">
        <v>148</v>
      </c>
      <c r="C356" s="210"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hidden="1" outlineLevel="1">
      <c r="B357" s="111" t="s">
        <v>112</v>
      </c>
      <c r="C357" s="210"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hidden="1" collapsed="1">
      <c r="B358" s="98" t="s">
        <v>113</v>
      </c>
      <c r="C358" s="210"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hidden="1">
      <c r="B359" s="111" t="s">
        <v>137</v>
      </c>
      <c r="C359" s="210"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hidden="1">
      <c r="B360" s="111" t="s">
        <v>138</v>
      </c>
      <c r="C360" s="210"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hidden="1">
      <c r="B361" s="111" t="s">
        <v>139</v>
      </c>
      <c r="C361" s="210"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hidden="1" collapsed="1">
      <c r="B362" s="98" t="s">
        <v>140</v>
      </c>
      <c r="C362" s="210">
        <v>0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v>0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hidden="1">
      <c r="B363" s="111" t="s">
        <v>141</v>
      </c>
      <c r="C363" s="210">
        <v>0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v>0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hidden="1">
      <c r="B364" s="111" t="s">
        <v>262</v>
      </c>
      <c r="C364" s="210"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hidden="1">
      <c r="B365" s="111" t="s">
        <v>258</v>
      </c>
      <c r="C365" s="210"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hidden="1">
      <c r="B366" s="111" t="s">
        <v>112</v>
      </c>
      <c r="C366" s="210"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hidden="1">
      <c r="B367" s="111" t="s">
        <v>165</v>
      </c>
      <c r="C367" s="210"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hidden="1">
      <c r="B368" s="111" t="s">
        <v>143</v>
      </c>
      <c r="C368" s="210"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hidden="1">
      <c r="B369" s="98" t="s">
        <v>166</v>
      </c>
      <c r="C369" s="210"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hidden="1">
      <c r="B370" s="98" t="s">
        <v>167</v>
      </c>
      <c r="C370" s="210"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idden="1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hidden="1" thickBot="1">
      <c r="A372" s="53"/>
      <c r="B372" s="122" t="s">
        <v>168</v>
      </c>
      <c r="C372" s="215">
        <v>0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v>0</v>
      </c>
    </row>
    <row r="373" spans="1:29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6" t="s">
        <v>421</v>
      </c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</row>
    <row r="375" spans="1:29">
      <c r="A375" s="53"/>
      <c r="B375" s="427" t="s">
        <v>414</v>
      </c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27"/>
      <c r="O375" s="427"/>
    </row>
    <row r="376" spans="1:29">
      <c r="A376" s="53"/>
      <c r="B376" s="428" t="s">
        <v>95</v>
      </c>
      <c r="C376" s="428"/>
      <c r="D376" s="428"/>
      <c r="E376" s="428"/>
      <c r="F376" s="428"/>
      <c r="G376" s="428"/>
      <c r="H376" s="428"/>
      <c r="I376" s="428"/>
      <c r="J376" s="428"/>
      <c r="K376" s="428"/>
      <c r="L376" s="428"/>
      <c r="M376" s="428"/>
      <c r="N376" s="428"/>
      <c r="O376" s="428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6" t="s">
        <v>96</v>
      </c>
      <c r="C378" s="438" t="s">
        <v>415</v>
      </c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40"/>
      <c r="O378" s="441" t="s">
        <v>416</v>
      </c>
    </row>
    <row r="379" spans="1:29">
      <c r="A379" s="53"/>
      <c r="B379" s="437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42"/>
    </row>
    <row r="380" spans="1:29">
      <c r="A380" s="53"/>
      <c r="B380" s="63" t="s">
        <v>146</v>
      </c>
      <c r="C380" s="64">
        <v>54.052227856686883</v>
      </c>
      <c r="D380" s="64">
        <v>28.857361730214254</v>
      </c>
      <c r="E380" s="64">
        <v>15.506287158068709</v>
      </c>
      <c r="F380" s="64">
        <v>12.486844233951739</v>
      </c>
      <c r="G380" s="64">
        <v>21.727818930906494</v>
      </c>
      <c r="H380" s="64"/>
      <c r="I380" s="64"/>
      <c r="J380" s="64"/>
      <c r="K380" s="64"/>
      <c r="L380" s="64"/>
      <c r="M380" s="64"/>
      <c r="N380" s="64"/>
      <c r="O380" s="64">
        <v>132.63053990982809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54.052227856686883</v>
      </c>
      <c r="D382" s="68">
        <v>28.857361730214254</v>
      </c>
      <c r="E382" s="68">
        <v>15.506287158068709</v>
      </c>
      <c r="F382" s="68">
        <v>12.486844233951739</v>
      </c>
      <c r="G382" s="68">
        <v>21.727818930906494</v>
      </c>
      <c r="H382" s="68"/>
      <c r="I382" s="68"/>
      <c r="J382" s="68"/>
      <c r="K382" s="68"/>
      <c r="L382" s="68"/>
      <c r="M382" s="68"/>
      <c r="N382" s="68"/>
      <c r="O382" s="68">
        <v>132.63053990982809</v>
      </c>
    </row>
    <row r="383" spans="1:29">
      <c r="A383" s="53"/>
      <c r="B383" s="96" t="s">
        <v>169</v>
      </c>
      <c r="C383" s="110">
        <v>50.75938053561606</v>
      </c>
      <c r="D383" s="110">
        <v>24.353005929861414</v>
      </c>
      <c r="E383" s="110">
        <v>13.026395858041164</v>
      </c>
      <c r="F383" s="110">
        <v>9.440074408654862</v>
      </c>
      <c r="G383" s="110">
        <v>17.352505026561332</v>
      </c>
      <c r="H383" s="110"/>
      <c r="I383" s="110"/>
      <c r="J383" s="110"/>
      <c r="K383" s="110"/>
      <c r="L383" s="110"/>
      <c r="M383" s="110"/>
      <c r="N383" s="110"/>
      <c r="O383" s="110">
        <v>114.93136175873484</v>
      </c>
    </row>
    <row r="384" spans="1:29">
      <c r="A384" s="53"/>
      <c r="B384" s="96" t="s">
        <v>111</v>
      </c>
      <c r="C384" s="110">
        <v>0</v>
      </c>
      <c r="D384" s="110">
        <v>0.72546055189011549</v>
      </c>
      <c r="E384" s="110">
        <v>0.40349316906323457</v>
      </c>
      <c r="F384" s="110">
        <v>0.35130980856188987</v>
      </c>
      <c r="G384" s="110">
        <v>0.41414344394878433</v>
      </c>
      <c r="H384" s="110"/>
      <c r="I384" s="110"/>
      <c r="J384" s="110"/>
      <c r="K384" s="110"/>
      <c r="L384" s="110"/>
      <c r="M384" s="110"/>
      <c r="N384" s="110"/>
      <c r="O384" s="110">
        <v>1.8944069734640243</v>
      </c>
    </row>
    <row r="385" spans="1:29">
      <c r="A385" s="53"/>
      <c r="B385" s="96" t="s">
        <v>110</v>
      </c>
      <c r="C385" s="110">
        <v>0.15022255655309641</v>
      </c>
      <c r="D385" s="110">
        <v>0.1493435553334761</v>
      </c>
      <c r="E385" s="110">
        <v>3.5351829914372482E-2</v>
      </c>
      <c r="F385" s="110">
        <v>2.6361830706165745E-3</v>
      </c>
      <c r="G385" s="110">
        <v>9.5016260301028402E-2</v>
      </c>
      <c r="H385" s="110"/>
      <c r="I385" s="110"/>
      <c r="J385" s="110"/>
      <c r="K385" s="110"/>
      <c r="L385" s="110"/>
      <c r="M385" s="110"/>
      <c r="N385" s="110"/>
      <c r="O385" s="110">
        <v>0.43257038517258994</v>
      </c>
    </row>
    <row r="386" spans="1:29" s="53" customFormat="1">
      <c r="B386" s="96" t="s">
        <v>170</v>
      </c>
      <c r="C386" s="110">
        <v>3.1426247645177283</v>
      </c>
      <c r="D386" s="110">
        <v>3.6295516931292462</v>
      </c>
      <c r="E386" s="110">
        <v>2.0410463010499384</v>
      </c>
      <c r="F386" s="110">
        <v>2.6928238336643702</v>
      </c>
      <c r="G386" s="110">
        <v>3.866154200095349</v>
      </c>
      <c r="H386" s="110"/>
      <c r="I386" s="110"/>
      <c r="J386" s="110"/>
      <c r="K386" s="110"/>
      <c r="L386" s="110"/>
      <c r="M386" s="110"/>
      <c r="N386" s="110"/>
      <c r="O386" s="110">
        <v>15.372200792456631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8.0209577240562027</v>
      </c>
      <c r="D391" s="127">
        <v>5.1983815110354223</v>
      </c>
      <c r="E391" s="127">
        <v>4.7952971411865493</v>
      </c>
      <c r="F391" s="127">
        <v>6.8165662183155149</v>
      </c>
      <c r="G391" s="127">
        <v>6.2819808627324116</v>
      </c>
      <c r="H391" s="127"/>
      <c r="I391" s="127"/>
      <c r="J391" s="127"/>
      <c r="K391" s="127"/>
      <c r="L391" s="127"/>
      <c r="M391" s="127"/>
      <c r="N391" s="127"/>
      <c r="O391" s="127">
        <v>31.113183457326102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8.0209577240562027</v>
      </c>
      <c r="D395" s="129">
        <v>5.1983815110354223</v>
      </c>
      <c r="E395" s="129">
        <v>4.7952971411865493</v>
      </c>
      <c r="F395" s="129">
        <v>6.8165662183155149</v>
      </c>
      <c r="G395" s="129">
        <v>6.2819808627324116</v>
      </c>
      <c r="H395" s="129"/>
      <c r="I395" s="129"/>
      <c r="J395" s="129"/>
      <c r="K395" s="129"/>
      <c r="L395" s="129"/>
      <c r="M395" s="129"/>
      <c r="N395" s="129"/>
      <c r="O395" s="129">
        <v>31.113183457326102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2.7635603625781826</v>
      </c>
      <c r="D396" s="110">
        <v>2.842869469966586</v>
      </c>
      <c r="E396" s="110">
        <v>2.7187977480316814</v>
      </c>
      <c r="F396" s="110">
        <v>2.660391107298314</v>
      </c>
      <c r="G396" s="110">
        <v>2.6979706410474695</v>
      </c>
      <c r="H396" s="110"/>
      <c r="I396" s="110"/>
      <c r="J396" s="110"/>
      <c r="K396" s="110"/>
      <c r="L396" s="110"/>
      <c r="M396" s="110"/>
      <c r="N396" s="110"/>
      <c r="O396" s="110">
        <v>13.683589328922231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4.9416740718229422</v>
      </c>
      <c r="D397" s="110">
        <v>1.8936636422503899</v>
      </c>
      <c r="E397" s="110">
        <v>1.8398636163305726</v>
      </c>
      <c r="F397" s="110">
        <v>3.1037696423953021</v>
      </c>
      <c r="G397" s="110">
        <v>1.9985289961179598</v>
      </c>
      <c r="H397" s="110"/>
      <c r="I397" s="110"/>
      <c r="J397" s="110"/>
      <c r="K397" s="110"/>
      <c r="L397" s="110"/>
      <c r="M397" s="110"/>
      <c r="N397" s="110"/>
      <c r="O397" s="110">
        <v>13.777499968917168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0.19906177547181342</v>
      </c>
      <c r="D398" s="110">
        <v>0.19895782507163762</v>
      </c>
      <c r="E398" s="110">
        <v>0.13074605195784025</v>
      </c>
      <c r="F398" s="110">
        <v>0.87544426302666611</v>
      </c>
      <c r="G398" s="110">
        <v>0.14442862170537354</v>
      </c>
      <c r="H398" s="110"/>
      <c r="I398" s="110"/>
      <c r="J398" s="110"/>
      <c r="K398" s="110"/>
      <c r="L398" s="110"/>
      <c r="M398" s="110"/>
      <c r="N398" s="110"/>
      <c r="O398" s="110">
        <v>1.5486385372333309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0.11666151418326531</v>
      </c>
      <c r="D399" s="110">
        <v>0.26289057374680902</v>
      </c>
      <c r="E399" s="110">
        <v>0.10588972486645519</v>
      </c>
      <c r="F399" s="110">
        <v>0.17696120559523304</v>
      </c>
      <c r="G399" s="110">
        <v>1.4410526038616087</v>
      </c>
      <c r="H399" s="110"/>
      <c r="I399" s="110"/>
      <c r="J399" s="110"/>
      <c r="K399" s="110"/>
      <c r="L399" s="110"/>
      <c r="M399" s="110"/>
      <c r="N399" s="110"/>
      <c r="O399" s="110">
        <v>2.1034556222533713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46.031270132630681</v>
      </c>
      <c r="D404" s="132">
        <v>23.658980219178833</v>
      </c>
      <c r="E404" s="132">
        <v>10.71099001688216</v>
      </c>
      <c r="F404" s="132">
        <v>5.6702780156362245</v>
      </c>
      <c r="G404" s="132">
        <v>15.445838068174083</v>
      </c>
      <c r="H404" s="132"/>
      <c r="I404" s="132"/>
      <c r="J404" s="132"/>
      <c r="K404" s="132"/>
      <c r="L404" s="132"/>
      <c r="M404" s="132"/>
      <c r="N404" s="132"/>
      <c r="O404" s="132">
        <v>101.51735645250199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24.392577246504267</v>
      </c>
      <c r="D406" s="127">
        <v>21.978305368147687</v>
      </c>
      <c r="E406" s="127">
        <v>5.8943906046313561</v>
      </c>
      <c r="F406" s="127">
        <v>36.105804120018604</v>
      </c>
      <c r="G406" s="127">
        <v>17.086225206190836</v>
      </c>
      <c r="H406" s="127"/>
      <c r="I406" s="127"/>
      <c r="J406" s="127"/>
      <c r="K406" s="127"/>
      <c r="L406" s="127"/>
      <c r="M406" s="127"/>
      <c r="N406" s="127"/>
      <c r="O406" s="127">
        <v>105.45730254549274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24.392577246504267</v>
      </c>
      <c r="D407" s="110">
        <v>21.978305368147687</v>
      </c>
      <c r="E407" s="110">
        <v>5.8943906046313561</v>
      </c>
      <c r="F407" s="110">
        <v>36.105804120018604</v>
      </c>
      <c r="G407" s="110">
        <v>17.086225206190836</v>
      </c>
      <c r="H407" s="110"/>
      <c r="I407" s="110"/>
      <c r="J407" s="110"/>
      <c r="K407" s="110"/>
      <c r="L407" s="110"/>
      <c r="M407" s="110"/>
      <c r="N407" s="110"/>
      <c r="O407" s="110">
        <v>105.45730254549274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21.638692886126414</v>
      </c>
      <c r="D409" s="114">
        <v>1.6806748510311458</v>
      </c>
      <c r="E409" s="114">
        <v>4.8165994122508042</v>
      </c>
      <c r="F409" s="114">
        <v>-30.435526104382379</v>
      </c>
      <c r="G409" s="114">
        <v>-1.6403871380167523</v>
      </c>
      <c r="H409" s="114"/>
      <c r="I409" s="114"/>
      <c r="J409" s="114"/>
      <c r="K409" s="114"/>
      <c r="L409" s="114"/>
      <c r="M409" s="114"/>
      <c r="N409" s="114"/>
      <c r="O409" s="114">
        <v>-3.9399460929907519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-21.638692886126428</v>
      </c>
      <c r="D411" s="94">
        <v>-1.680674851031142</v>
      </c>
      <c r="E411" s="94">
        <v>-4.8165994122508069</v>
      </c>
      <c r="F411" s="94">
        <v>30.435526104382379</v>
      </c>
      <c r="G411" s="94">
        <v>1.6403871380167576</v>
      </c>
      <c r="H411" s="94"/>
      <c r="I411" s="94"/>
      <c r="J411" s="94"/>
      <c r="K411" s="94"/>
      <c r="L411" s="94"/>
      <c r="M411" s="94"/>
      <c r="N411" s="94"/>
      <c r="O411" s="94">
        <v>3.939946092990759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-18.690465153038026</v>
      </c>
      <c r="D412" s="124">
        <v>-0.3956914169122594</v>
      </c>
      <c r="E412" s="124">
        <v>-3.5953993916339577</v>
      </c>
      <c r="F412" s="124">
        <v>31.712291214469857</v>
      </c>
      <c r="G412" s="124">
        <v>1.9605451649867229</v>
      </c>
      <c r="H412" s="124"/>
      <c r="I412" s="124"/>
      <c r="J412" s="124"/>
      <c r="K412" s="124"/>
      <c r="L412" s="124"/>
      <c r="M412" s="124"/>
      <c r="N412" s="124"/>
      <c r="O412" s="124">
        <v>10.991280417872336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-18.690465153038026</v>
      </c>
      <c r="D414" s="124">
        <v>-0.3956914169122594</v>
      </c>
      <c r="E414" s="124">
        <v>-3.5953993916339577</v>
      </c>
      <c r="F414" s="124">
        <v>31.712291214469857</v>
      </c>
      <c r="G414" s="124">
        <v>1.9605451649867229</v>
      </c>
      <c r="H414" s="124"/>
      <c r="I414" s="124"/>
      <c r="J414" s="124"/>
      <c r="K414" s="124"/>
      <c r="L414" s="124"/>
      <c r="M414" s="124"/>
      <c r="N414" s="124"/>
      <c r="O414" s="124">
        <v>10.991280417872336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-2.9482277330884004</v>
      </c>
      <c r="D415" s="124">
        <v>-1.2849834341188826</v>
      </c>
      <c r="E415" s="124">
        <v>-1.2212000206168492</v>
      </c>
      <c r="F415" s="124">
        <v>-1.2767651100874784</v>
      </c>
      <c r="G415" s="124">
        <v>-0.32015802696996526</v>
      </c>
      <c r="H415" s="124"/>
      <c r="I415" s="124"/>
      <c r="J415" s="124"/>
      <c r="K415" s="124"/>
      <c r="L415" s="124"/>
      <c r="M415" s="124"/>
      <c r="N415" s="124"/>
      <c r="O415" s="124">
        <v>-7.0513343248815765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-2.9482277330884004</v>
      </c>
      <c r="D418" s="124">
        <v>-1.2849834341188826</v>
      </c>
      <c r="E418" s="124">
        <v>-1.2212000206168492</v>
      </c>
      <c r="F418" s="124">
        <v>-1.2767651100874784</v>
      </c>
      <c r="G418" s="124">
        <v>-0.32015802696996526</v>
      </c>
      <c r="H418" s="124"/>
      <c r="I418" s="124"/>
      <c r="J418" s="124"/>
      <c r="K418" s="124"/>
      <c r="L418" s="124"/>
      <c r="M418" s="124"/>
      <c r="N418" s="124"/>
      <c r="O418" s="124">
        <v>-7.0513343248815765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3.7747582837255322E-15</v>
      </c>
      <c r="E422" s="135">
        <v>0</v>
      </c>
      <c r="F422" s="135">
        <v>0</v>
      </c>
      <c r="G422" s="135">
        <v>5.3290705182007514E-15</v>
      </c>
      <c r="H422" s="135"/>
      <c r="I422" s="135"/>
      <c r="J422" s="135"/>
      <c r="K422" s="135"/>
      <c r="L422" s="135"/>
      <c r="M422" s="135"/>
      <c r="N422" s="135"/>
      <c r="O422" s="135">
        <v>7.1054273576010019E-15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6" t="s">
        <v>422</v>
      </c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61"/>
      <c r="Q424" s="61"/>
      <c r="R424" s="61"/>
      <c r="S424" s="61"/>
    </row>
    <row r="425" spans="1:29" s="53" customFormat="1">
      <c r="B425" s="427" t="s">
        <v>414</v>
      </c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27"/>
      <c r="O425" s="427"/>
      <c r="P425" s="61"/>
      <c r="Q425" s="61"/>
      <c r="R425" s="61"/>
      <c r="S425" s="61"/>
    </row>
    <row r="426" spans="1:29" s="53" customFormat="1">
      <c r="B426" s="428" t="s">
        <v>95</v>
      </c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428"/>
      <c r="O426" s="428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6" t="s">
        <v>96</v>
      </c>
      <c r="C428" s="438" t="s">
        <v>415</v>
      </c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40"/>
      <c r="O428" s="441" t="s">
        <v>416</v>
      </c>
      <c r="P428" s="61"/>
      <c r="Q428" s="61"/>
      <c r="R428" s="61"/>
      <c r="S428" s="61"/>
    </row>
    <row r="429" spans="1:29" s="53" customFormat="1">
      <c r="B429" s="437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42"/>
      <c r="P429" s="61"/>
      <c r="Q429" s="61"/>
      <c r="R429" s="61"/>
      <c r="S429" s="61"/>
    </row>
    <row r="430" spans="1:29" s="53" customFormat="1">
      <c r="B430" s="63" t="s">
        <v>146</v>
      </c>
      <c r="C430" s="64">
        <v>8.9764226662297695</v>
      </c>
      <c r="D430" s="64">
        <v>8.6048579948604473</v>
      </c>
      <c r="E430" s="64">
        <v>8.951091647641146</v>
      </c>
      <c r="F430" s="64">
        <v>18.382681984532812</v>
      </c>
      <c r="G430" s="64">
        <v>9.313286515187631</v>
      </c>
      <c r="H430" s="64"/>
      <c r="I430" s="64"/>
      <c r="J430" s="64"/>
      <c r="K430" s="64"/>
      <c r="L430" s="64"/>
      <c r="M430" s="64"/>
      <c r="N430" s="64"/>
      <c r="O430" s="64">
        <v>54.228340808451804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8.0377209492635018</v>
      </c>
      <c r="D432" s="68">
        <v>7.7388761490062512</v>
      </c>
      <c r="E432" s="68">
        <v>8.245439828204189</v>
      </c>
      <c r="F432" s="68">
        <v>11.352218207158854</v>
      </c>
      <c r="G432" s="68">
        <v>8.50283012327181</v>
      </c>
      <c r="H432" s="68"/>
      <c r="I432" s="68"/>
      <c r="J432" s="68"/>
      <c r="K432" s="68"/>
      <c r="L432" s="68"/>
      <c r="M432" s="68"/>
      <c r="N432" s="68"/>
      <c r="O432" s="68">
        <v>43.877085256904607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8.0377209492635018</v>
      </c>
      <c r="D436" s="110">
        <v>7.7388761490062512</v>
      </c>
      <c r="E436" s="110">
        <v>8.245439828204189</v>
      </c>
      <c r="F436" s="110">
        <v>11.352218207158854</v>
      </c>
      <c r="G436" s="110">
        <v>8.50283012327181</v>
      </c>
      <c r="H436" s="110"/>
      <c r="I436" s="110"/>
      <c r="J436" s="110"/>
      <c r="K436" s="110"/>
      <c r="L436" s="110"/>
      <c r="M436" s="110"/>
      <c r="N436" s="110"/>
      <c r="O436" s="110">
        <v>43.877085256904607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0.93870171696626847</v>
      </c>
      <c r="D440" s="68">
        <v>0.86598184585419569</v>
      </c>
      <c r="E440" s="68">
        <v>0.70565181943695732</v>
      </c>
      <c r="F440" s="68">
        <v>7.0304637773739591</v>
      </c>
      <c r="G440" s="68">
        <v>0.81045639191582108</v>
      </c>
      <c r="H440" s="68"/>
      <c r="I440" s="68"/>
      <c r="J440" s="68"/>
      <c r="K440" s="68"/>
      <c r="L440" s="68"/>
      <c r="M440" s="68"/>
      <c r="N440" s="68"/>
      <c r="O440" s="68">
        <v>10.351255551547201</v>
      </c>
    </row>
    <row r="441" spans="1:29">
      <c r="A441" s="53"/>
      <c r="B441" s="106" t="s">
        <v>107</v>
      </c>
      <c r="C441" s="110">
        <v>0.93870171696626847</v>
      </c>
      <c r="D441" s="110">
        <v>0.86598184585419569</v>
      </c>
      <c r="E441" s="110">
        <v>0.70565181943695732</v>
      </c>
      <c r="F441" s="110">
        <v>7.0304637773739591</v>
      </c>
      <c r="G441" s="110">
        <v>0.81045639191582108</v>
      </c>
      <c r="H441" s="110"/>
      <c r="I441" s="110"/>
      <c r="J441" s="110"/>
      <c r="K441" s="110"/>
      <c r="L441" s="110"/>
      <c r="M441" s="110"/>
      <c r="N441" s="110"/>
      <c r="O441" s="110">
        <v>10.351255551547201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3.6715582413701777</v>
      </c>
      <c r="D443" s="127">
        <v>6.1327494450846221</v>
      </c>
      <c r="E443" s="127">
        <v>3.4017087050421719</v>
      </c>
      <c r="F443" s="127">
        <v>5.8043723120483453</v>
      </c>
      <c r="G443" s="127">
        <v>4.7410273711094479</v>
      </c>
      <c r="H443" s="127"/>
      <c r="I443" s="127"/>
      <c r="J443" s="127"/>
      <c r="K443" s="127"/>
      <c r="L443" s="127"/>
      <c r="M443" s="127"/>
      <c r="N443" s="127"/>
      <c r="O443" s="127">
        <v>23.751416074654763</v>
      </c>
    </row>
    <row r="444" spans="1:29">
      <c r="A444" s="53"/>
      <c r="B444" s="130" t="s">
        <v>178</v>
      </c>
      <c r="C444" s="129">
        <v>3.6715582413701777</v>
      </c>
      <c r="D444" s="129">
        <v>5.6116411028284539</v>
      </c>
      <c r="E444" s="129">
        <v>3.4017087050421719</v>
      </c>
      <c r="F444" s="129">
        <v>3.7099379980560365</v>
      </c>
      <c r="G444" s="129">
        <v>4.7410273711094479</v>
      </c>
      <c r="H444" s="129"/>
      <c r="I444" s="129"/>
      <c r="J444" s="129"/>
      <c r="K444" s="129"/>
      <c r="L444" s="129"/>
      <c r="M444" s="129"/>
      <c r="N444" s="129"/>
      <c r="O444" s="129">
        <v>21.135873418406288</v>
      </c>
    </row>
    <row r="445" spans="1:29">
      <c r="A445" s="53"/>
      <c r="B445" s="98" t="s">
        <v>115</v>
      </c>
      <c r="C445" s="110">
        <v>1.8823248421063354</v>
      </c>
      <c r="D445" s="110">
        <v>1.9445608246739341</v>
      </c>
      <c r="E445" s="110">
        <v>1.837603003976348</v>
      </c>
      <c r="F445" s="110">
        <v>1.8468067976165319</v>
      </c>
      <c r="G445" s="110">
        <v>1.8599526341687671</v>
      </c>
      <c r="H445" s="110"/>
      <c r="I445" s="110"/>
      <c r="J445" s="110"/>
      <c r="K445" s="110"/>
      <c r="L445" s="110"/>
      <c r="M445" s="110"/>
      <c r="N445" s="110"/>
      <c r="O445" s="110">
        <v>9.3712481025419159</v>
      </c>
    </row>
    <row r="446" spans="1:29">
      <c r="A446" s="53"/>
      <c r="B446" s="98" t="s">
        <v>69</v>
      </c>
      <c r="C446" s="110">
        <v>0.9208415740809911</v>
      </c>
      <c r="D446" s="110">
        <v>0.93242998497564478</v>
      </c>
      <c r="E446" s="110">
        <v>0.9725314515106912</v>
      </c>
      <c r="F446" s="110">
        <v>1.0492892515741876</v>
      </c>
      <c r="G446" s="110">
        <v>1.4175757539331202</v>
      </c>
      <c r="H446" s="110"/>
      <c r="I446" s="110"/>
      <c r="J446" s="110"/>
      <c r="K446" s="110"/>
      <c r="L446" s="110"/>
      <c r="M446" s="110"/>
      <c r="N446" s="110"/>
      <c r="O446" s="110">
        <v>5.2926680160746349</v>
      </c>
    </row>
    <row r="447" spans="1:29">
      <c r="A447" s="53"/>
      <c r="B447" s="98" t="s">
        <v>70</v>
      </c>
      <c r="C447" s="110">
        <v>0.70987646026173001</v>
      </c>
      <c r="D447" s="110">
        <v>2.5319040513071531</v>
      </c>
      <c r="E447" s="110">
        <v>0.39810984961529294</v>
      </c>
      <c r="F447" s="110">
        <v>0.64315971956218565</v>
      </c>
      <c r="G447" s="110">
        <v>1.0081461525233264</v>
      </c>
      <c r="H447" s="110"/>
      <c r="I447" s="110"/>
      <c r="J447" s="110"/>
      <c r="K447" s="110"/>
      <c r="L447" s="110"/>
      <c r="M447" s="110"/>
      <c r="N447" s="110"/>
      <c r="O447" s="110">
        <v>5.2911962332696882</v>
      </c>
    </row>
    <row r="448" spans="1:29" s="53" customFormat="1">
      <c r="B448" s="98" t="s">
        <v>88</v>
      </c>
      <c r="C448" s="110">
        <v>0.15851536492112112</v>
      </c>
      <c r="D448" s="110">
        <v>0.20274624187172191</v>
      </c>
      <c r="E448" s="110">
        <v>0.19346439993983935</v>
      </c>
      <c r="F448" s="110">
        <v>0.17068222930313148</v>
      </c>
      <c r="G448" s="110">
        <v>0.45535283048423347</v>
      </c>
      <c r="H448" s="110"/>
      <c r="I448" s="110"/>
      <c r="J448" s="110"/>
      <c r="K448" s="110"/>
      <c r="L448" s="110"/>
      <c r="M448" s="110"/>
      <c r="N448" s="110"/>
      <c r="O448" s="110">
        <v>1.1807610665200472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0.52110834225616864</v>
      </c>
      <c r="E450" s="85">
        <v>0</v>
      </c>
      <c r="F450" s="85">
        <v>2.0944343139923087</v>
      </c>
      <c r="G450" s="85">
        <v>0</v>
      </c>
      <c r="H450" s="85"/>
      <c r="I450" s="85"/>
      <c r="J450" s="85"/>
      <c r="K450" s="85"/>
      <c r="L450" s="85"/>
      <c r="M450" s="85"/>
      <c r="N450" s="85"/>
      <c r="O450" s="85">
        <v>2.6155426562484774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0.52110834225616864</v>
      </c>
      <c r="E451" s="110">
        <v>0</v>
      </c>
      <c r="F451" s="110">
        <v>2.0944343139923087</v>
      </c>
      <c r="G451" s="110">
        <v>0</v>
      </c>
      <c r="H451" s="110"/>
      <c r="I451" s="110"/>
      <c r="J451" s="110"/>
      <c r="K451" s="110"/>
      <c r="L451" s="110"/>
      <c r="M451" s="110"/>
      <c r="N451" s="110"/>
      <c r="O451" s="110">
        <v>2.6155426562484774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5.3048644248595913</v>
      </c>
      <c r="D453" s="132">
        <v>2.4721085497758253</v>
      </c>
      <c r="E453" s="132">
        <v>5.5493829425989745</v>
      </c>
      <c r="F453" s="132">
        <v>12.578309672484467</v>
      </c>
      <c r="G453" s="132">
        <v>4.572259144078183</v>
      </c>
      <c r="H453" s="132"/>
      <c r="I453" s="132"/>
      <c r="J453" s="132"/>
      <c r="K453" s="132"/>
      <c r="L453" s="132"/>
      <c r="M453" s="132"/>
      <c r="N453" s="132"/>
      <c r="O453" s="132">
        <v>30.476924733797041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6.1925427053126976</v>
      </c>
      <c r="D455" s="127">
        <v>4.2078452464232177</v>
      </c>
      <c r="E455" s="127">
        <v>1.7594544835732717</v>
      </c>
      <c r="F455" s="127">
        <v>4.1024678921523057</v>
      </c>
      <c r="G455" s="127">
        <v>0.36187090104202141</v>
      </c>
      <c r="H455" s="127"/>
      <c r="I455" s="127"/>
      <c r="J455" s="127"/>
      <c r="K455" s="127"/>
      <c r="L455" s="127"/>
      <c r="M455" s="127"/>
      <c r="N455" s="127"/>
      <c r="O455" s="127">
        <v>16.624181228503513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6.1925427053126976</v>
      </c>
      <c r="D456" s="110">
        <v>4.2078452464232177</v>
      </c>
      <c r="E456" s="110">
        <v>1.7594544835732717</v>
      </c>
      <c r="F456" s="110">
        <v>4.1024678921523057</v>
      </c>
      <c r="G456" s="110">
        <v>0.36187090104202141</v>
      </c>
      <c r="H456" s="110"/>
      <c r="I456" s="110"/>
      <c r="J456" s="110"/>
      <c r="K456" s="110"/>
      <c r="L456" s="110"/>
      <c r="M456" s="110"/>
      <c r="N456" s="110"/>
      <c r="O456" s="110">
        <v>16.624181228503513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-0.88767828045310626</v>
      </c>
      <c r="D458" s="114">
        <v>-1.7357366966473924</v>
      </c>
      <c r="E458" s="114">
        <v>3.7899284590257025</v>
      </c>
      <c r="F458" s="114">
        <v>8.4758417803321606</v>
      </c>
      <c r="G458" s="114">
        <v>4.2103882430361619</v>
      </c>
      <c r="H458" s="114"/>
      <c r="I458" s="114"/>
      <c r="J458" s="114"/>
      <c r="K458" s="114"/>
      <c r="L458" s="114"/>
      <c r="M458" s="114"/>
      <c r="N458" s="114"/>
      <c r="O458" s="114">
        <v>13.852743505293528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0.88767828045310537</v>
      </c>
      <c r="D460" s="94">
        <v>1.7357366966473937</v>
      </c>
      <c r="E460" s="94">
        <v>-3.7899284590257025</v>
      </c>
      <c r="F460" s="94">
        <v>-8.4758417803321624</v>
      </c>
      <c r="G460" s="94">
        <v>-4.2103882430361654</v>
      </c>
      <c r="H460" s="94"/>
      <c r="I460" s="94"/>
      <c r="J460" s="94"/>
      <c r="K460" s="94"/>
      <c r="L460" s="94"/>
      <c r="M460" s="94"/>
      <c r="N460" s="94"/>
      <c r="O460" s="94">
        <v>-13.852743505293532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-2.060549452635295</v>
      </c>
      <c r="D461" s="124">
        <v>0.45075326252851111</v>
      </c>
      <c r="E461" s="124">
        <v>-5.0111284796425517</v>
      </c>
      <c r="F461" s="124">
        <v>-9.7526068904196404</v>
      </c>
      <c r="G461" s="124">
        <v>-4.5305462700061305</v>
      </c>
      <c r="H461" s="124"/>
      <c r="I461" s="124"/>
      <c r="J461" s="124"/>
      <c r="K461" s="124"/>
      <c r="L461" s="124"/>
      <c r="M461" s="124"/>
      <c r="N461" s="124"/>
      <c r="O461" s="124">
        <v>-20.904077830175108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-2.060549452635295</v>
      </c>
      <c r="D463" s="124">
        <v>0.45075326252851111</v>
      </c>
      <c r="E463" s="124">
        <v>-5.0111284796425517</v>
      </c>
      <c r="F463" s="124">
        <v>-9.7526068904196404</v>
      </c>
      <c r="G463" s="124">
        <v>-4.5305462700061305</v>
      </c>
      <c r="H463" s="124"/>
      <c r="I463" s="124"/>
      <c r="J463" s="124"/>
      <c r="K463" s="124"/>
      <c r="L463" s="124"/>
      <c r="M463" s="124"/>
      <c r="N463" s="124"/>
      <c r="O463" s="124">
        <v>-20.904077830175108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2.9482277330884004</v>
      </c>
      <c r="D464" s="124">
        <v>1.2849834341188826</v>
      </c>
      <c r="E464" s="124">
        <v>1.2212000206168492</v>
      </c>
      <c r="F464" s="124">
        <v>1.2767651100874784</v>
      </c>
      <c r="G464" s="124">
        <v>0.32015802696996526</v>
      </c>
      <c r="H464" s="124"/>
      <c r="I464" s="124"/>
      <c r="J464" s="124"/>
      <c r="K464" s="124"/>
      <c r="L464" s="124"/>
      <c r="M464" s="124"/>
      <c r="N464" s="124"/>
      <c r="O464" s="124">
        <v>7.0513343248815765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2.9482277330884004</v>
      </c>
      <c r="D467" s="124">
        <v>1.2849834341188826</v>
      </c>
      <c r="E467" s="124">
        <v>1.2212000206168492</v>
      </c>
      <c r="F467" s="124">
        <v>1.2767651100874784</v>
      </c>
      <c r="G467" s="124">
        <v>0.32015802696996526</v>
      </c>
      <c r="H467" s="124"/>
      <c r="I467" s="124"/>
      <c r="J467" s="124"/>
      <c r="K467" s="124"/>
      <c r="L467" s="124"/>
      <c r="M467" s="124"/>
      <c r="N467" s="124"/>
      <c r="O467" s="124">
        <v>7.0513343248815765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-8.8817841970012523E-16</v>
      </c>
      <c r="D470" s="135">
        <v>0</v>
      </c>
      <c r="E470" s="135">
        <v>0</v>
      </c>
      <c r="F470" s="135">
        <v>0</v>
      </c>
      <c r="G470" s="135">
        <v>0</v>
      </c>
      <c r="H470" s="135"/>
      <c r="I470" s="135"/>
      <c r="J470" s="135"/>
      <c r="K470" s="135"/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6" t="s">
        <v>423</v>
      </c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</row>
    <row r="473" spans="1:29">
      <c r="B473" s="427" t="s">
        <v>414</v>
      </c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27"/>
      <c r="O473" s="427"/>
    </row>
    <row r="474" spans="1:29">
      <c r="B474" s="428" t="s">
        <v>95</v>
      </c>
      <c r="C474" s="428"/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</row>
    <row r="476" spans="1:29" ht="15" thickBot="1"/>
    <row r="477" spans="1:29">
      <c r="B477" s="429" t="s">
        <v>96</v>
      </c>
      <c r="C477" s="431" t="s">
        <v>415</v>
      </c>
      <c r="D477" s="432">
        <v>0</v>
      </c>
      <c r="E477" s="432">
        <v>0</v>
      </c>
      <c r="F477" s="432">
        <v>0</v>
      </c>
      <c r="G477" s="432">
        <v>0</v>
      </c>
      <c r="H477" s="432">
        <v>0</v>
      </c>
      <c r="I477" s="432">
        <v>0</v>
      </c>
      <c r="J477" s="432">
        <v>0</v>
      </c>
      <c r="K477" s="432">
        <v>0</v>
      </c>
      <c r="L477" s="432">
        <v>0</v>
      </c>
      <c r="M477" s="432">
        <v>0</v>
      </c>
      <c r="N477" s="433">
        <v>0</v>
      </c>
      <c r="O477" s="434" t="s">
        <v>416</v>
      </c>
    </row>
    <row r="478" spans="1:29">
      <c r="B478" s="430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5"/>
    </row>
    <row r="479" spans="1:29">
      <c r="B479" s="369" t="s">
        <v>146</v>
      </c>
      <c r="C479" s="370">
        <v>77.664421480734319</v>
      </c>
      <c r="D479" s="370">
        <v>12.665558359394844</v>
      </c>
      <c r="E479" s="370">
        <v>101.64354848118231</v>
      </c>
      <c r="F479" s="370">
        <v>41.817023556305202</v>
      </c>
      <c r="G479" s="370">
        <v>35.563399594560373</v>
      </c>
      <c r="H479" s="370"/>
      <c r="I479" s="370"/>
      <c r="J479" s="370"/>
      <c r="K479" s="370"/>
      <c r="L479" s="370"/>
      <c r="M479" s="370"/>
      <c r="N479" s="370"/>
      <c r="O479" s="370">
        <v>269.35395147217702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77.612387639033486</v>
      </c>
      <c r="D481" s="374">
        <v>12.6013881513458</v>
      </c>
      <c r="E481" s="374">
        <v>101.3876233269913</v>
      </c>
      <c r="F481" s="374">
        <v>24.257653088590203</v>
      </c>
      <c r="G481" s="374">
        <v>35.256575899158207</v>
      </c>
      <c r="H481" s="374"/>
      <c r="I481" s="374"/>
      <c r="J481" s="374"/>
      <c r="K481" s="374"/>
      <c r="L481" s="374"/>
      <c r="M481" s="374"/>
      <c r="N481" s="374"/>
      <c r="O481" s="374">
        <v>251.11562810511899</v>
      </c>
    </row>
    <row r="482" spans="2:15">
      <c r="B482" s="375" t="s">
        <v>148</v>
      </c>
      <c r="C482" s="243">
        <v>77.612387639033486</v>
      </c>
      <c r="D482" s="243">
        <v>12.6013881513458</v>
      </c>
      <c r="E482" s="243">
        <v>101.3876233269913</v>
      </c>
      <c r="F482" s="243">
        <v>24.257653088590203</v>
      </c>
      <c r="G482" s="243">
        <v>35.256575899158207</v>
      </c>
      <c r="H482" s="243"/>
      <c r="I482" s="243"/>
      <c r="J482" s="243"/>
      <c r="K482" s="243"/>
      <c r="L482" s="243"/>
      <c r="M482" s="243"/>
      <c r="N482" s="243"/>
      <c r="O482" s="243">
        <v>251.11562810511899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>
        <v>0</v>
      </c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>
        <v>0</v>
      </c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0</v>
      </c>
      <c r="F485" s="243">
        <v>0</v>
      </c>
      <c r="G485" s="243">
        <v>0</v>
      </c>
      <c r="H485" s="243"/>
      <c r="I485" s="243"/>
      <c r="J485" s="243"/>
      <c r="K485" s="243"/>
      <c r="L485" s="243"/>
      <c r="M485" s="243"/>
      <c r="N485" s="243"/>
      <c r="O485" s="243">
        <v>0</v>
      </c>
    </row>
    <row r="486" spans="2:15">
      <c r="B486" s="375" t="s">
        <v>323</v>
      </c>
      <c r="C486" s="243">
        <v>0</v>
      </c>
      <c r="D486" s="243">
        <v>0</v>
      </c>
      <c r="E486" s="243">
        <v>0</v>
      </c>
      <c r="F486" s="243">
        <v>0</v>
      </c>
      <c r="G486" s="243">
        <v>0</v>
      </c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5.2033841700837344E-2</v>
      </c>
      <c r="D488" s="374">
        <v>6.4170208049043304E-2</v>
      </c>
      <c r="E488" s="374">
        <v>0.25592515419099993</v>
      </c>
      <c r="F488" s="374">
        <v>17.559370467714995</v>
      </c>
      <c r="G488" s="374">
        <v>0.30682369540216575</v>
      </c>
      <c r="H488" s="374"/>
      <c r="I488" s="374"/>
      <c r="J488" s="374"/>
      <c r="K488" s="374"/>
      <c r="L488" s="374"/>
      <c r="M488" s="374"/>
      <c r="N488" s="374"/>
      <c r="O488" s="374">
        <v>18.23832336705804</v>
      </c>
    </row>
    <row r="489" spans="2:15">
      <c r="B489" s="375" t="s">
        <v>107</v>
      </c>
      <c r="C489" s="243">
        <v>5.2033841700837344E-2</v>
      </c>
      <c r="D489" s="243">
        <v>6.4170208049043304E-2</v>
      </c>
      <c r="E489" s="243">
        <v>0.25592515419099993</v>
      </c>
      <c r="F489" s="243">
        <v>17.559370467714995</v>
      </c>
      <c r="G489" s="243">
        <v>0.30682369540216575</v>
      </c>
      <c r="H489" s="243"/>
      <c r="I489" s="243"/>
      <c r="J489" s="243"/>
      <c r="K489" s="243"/>
      <c r="L489" s="243"/>
      <c r="M489" s="243"/>
      <c r="N489" s="243"/>
      <c r="O489" s="243">
        <v>18.23832336705804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33.175183038029346</v>
      </c>
      <c r="D491" s="380">
        <v>20.355021421087908</v>
      </c>
      <c r="E491" s="380">
        <v>47.389914380440082</v>
      </c>
      <c r="F491" s="380">
        <v>40.879130842459531</v>
      </c>
      <c r="G491" s="380">
        <v>59.91903399897501</v>
      </c>
      <c r="H491" s="380"/>
      <c r="I491" s="380"/>
      <c r="J491" s="380"/>
      <c r="K491" s="380"/>
      <c r="L491" s="380"/>
      <c r="M491" s="380"/>
      <c r="N491" s="380"/>
      <c r="O491" s="380">
        <v>201.71828368099187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324</v>
      </c>
      <c r="C493" s="85">
        <v>1.9826389345403428</v>
      </c>
      <c r="D493" s="85">
        <v>2.0277926095129324</v>
      </c>
      <c r="E493" s="85">
        <v>2.0735254419458249</v>
      </c>
      <c r="F493" s="85">
        <v>3.2902791122850017</v>
      </c>
      <c r="G493" s="85">
        <v>2.117075937751141</v>
      </c>
      <c r="H493" s="85"/>
      <c r="I493" s="85"/>
      <c r="J493" s="85"/>
      <c r="K493" s="85"/>
      <c r="L493" s="85"/>
      <c r="M493" s="85"/>
      <c r="N493" s="85"/>
      <c r="O493" s="85">
        <v>11.491312036035241</v>
      </c>
    </row>
    <row r="494" spans="2:15">
      <c r="B494" s="381" t="s">
        <v>325</v>
      </c>
      <c r="C494" s="110">
        <v>1.9826389345403428</v>
      </c>
      <c r="D494" s="110">
        <v>2.0277926095129324</v>
      </c>
      <c r="E494" s="110">
        <v>2.0735254419458249</v>
      </c>
      <c r="F494" s="110">
        <v>3.2902791122850017</v>
      </c>
      <c r="G494" s="110">
        <v>2.117075937751141</v>
      </c>
      <c r="H494" s="110"/>
      <c r="I494" s="110"/>
      <c r="J494" s="110"/>
      <c r="K494" s="110"/>
      <c r="L494" s="110"/>
      <c r="M494" s="110"/>
      <c r="N494" s="110"/>
      <c r="O494" s="110">
        <v>11.491312036035241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326</v>
      </c>
      <c r="C496" s="85">
        <v>31.136429223942788</v>
      </c>
      <c r="D496" s="85">
        <v>18.231479031199299</v>
      </c>
      <c r="E496" s="85">
        <v>16.784405546924638</v>
      </c>
      <c r="F496" s="85">
        <v>37.556325839380463</v>
      </c>
      <c r="G496" s="85">
        <v>35.087968963704284</v>
      </c>
      <c r="H496" s="85"/>
      <c r="I496" s="85"/>
      <c r="J496" s="85"/>
      <c r="K496" s="85"/>
      <c r="L496" s="85"/>
      <c r="M496" s="85"/>
      <c r="N496" s="85"/>
      <c r="O496" s="85">
        <v>138.79660860515148</v>
      </c>
    </row>
    <row r="497" spans="2:15">
      <c r="B497" s="375" t="s">
        <v>115</v>
      </c>
      <c r="C497" s="110">
        <v>1.0270089749814941</v>
      </c>
      <c r="D497" s="110">
        <v>1.183700958057575</v>
      </c>
      <c r="E497" s="110">
        <v>2.2782523654454843</v>
      </c>
      <c r="F497" s="110">
        <v>1.1287482143430672</v>
      </c>
      <c r="G497" s="110">
        <v>1.0501548980113058</v>
      </c>
      <c r="H497" s="110"/>
      <c r="I497" s="110"/>
      <c r="J497" s="110"/>
      <c r="K497" s="110"/>
      <c r="L497" s="110"/>
      <c r="M497" s="110"/>
      <c r="N497" s="110"/>
      <c r="O497" s="110">
        <v>6.6678654108389264</v>
      </c>
    </row>
    <row r="498" spans="2:15">
      <c r="B498" s="375" t="s">
        <v>69</v>
      </c>
      <c r="C498" s="110">
        <v>9.1844456765018911</v>
      </c>
      <c r="D498" s="110">
        <v>1.9098822302729539</v>
      </c>
      <c r="E498" s="110">
        <v>3.6888121982096629</v>
      </c>
      <c r="F498" s="110">
        <v>21.663487301997634</v>
      </c>
      <c r="G498" s="110">
        <v>7.4192898037042827</v>
      </c>
      <c r="H498" s="110"/>
      <c r="I498" s="110"/>
      <c r="J498" s="110"/>
      <c r="K498" s="110"/>
      <c r="L498" s="110"/>
      <c r="M498" s="110"/>
      <c r="N498" s="110"/>
      <c r="O498" s="110">
        <v>43.865917210686426</v>
      </c>
    </row>
    <row r="499" spans="2:15">
      <c r="B499" s="375" t="s">
        <v>70</v>
      </c>
      <c r="C499" s="110">
        <v>20.557445920022406</v>
      </c>
      <c r="D499" s="110">
        <v>14.788497256415841</v>
      </c>
      <c r="E499" s="110">
        <v>10.461710441266042</v>
      </c>
      <c r="F499" s="110">
        <v>14.469243616366901</v>
      </c>
      <c r="G499" s="110">
        <v>26.326574634017575</v>
      </c>
      <c r="H499" s="110"/>
      <c r="I499" s="110"/>
      <c r="J499" s="110"/>
      <c r="K499" s="110"/>
      <c r="L499" s="110"/>
      <c r="M499" s="110"/>
      <c r="N499" s="110"/>
      <c r="O499" s="110">
        <v>86.603471868088775</v>
      </c>
    </row>
    <row r="500" spans="2:15">
      <c r="B500" s="375" t="s">
        <v>88</v>
      </c>
      <c r="C500" s="110">
        <v>0.36752865243699534</v>
      </c>
      <c r="D500" s="110">
        <v>0.34939858645292654</v>
      </c>
      <c r="E500" s="110">
        <v>0.35563054200345079</v>
      </c>
      <c r="F500" s="110">
        <v>0.29484670667286478</v>
      </c>
      <c r="G500" s="110">
        <v>0.291949627971123</v>
      </c>
      <c r="H500" s="110"/>
      <c r="I500" s="110"/>
      <c r="J500" s="110"/>
      <c r="K500" s="110"/>
      <c r="L500" s="110"/>
      <c r="M500" s="110"/>
      <c r="N500" s="110"/>
      <c r="O500" s="110">
        <v>1.6593541155373606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5.6114879546217002E-2</v>
      </c>
      <c r="D502" s="85">
        <v>9.5749780375676843E-2</v>
      </c>
      <c r="E502" s="85">
        <v>28.531983391569618</v>
      </c>
      <c r="F502" s="85">
        <v>3.2525890794066689E-2</v>
      </c>
      <c r="G502" s="85">
        <v>22.713989097519583</v>
      </c>
      <c r="H502" s="85"/>
      <c r="I502" s="85"/>
      <c r="J502" s="85"/>
      <c r="K502" s="85"/>
      <c r="L502" s="85"/>
      <c r="M502" s="85"/>
      <c r="N502" s="85"/>
      <c r="O502" s="85">
        <v>51.430363039805158</v>
      </c>
    </row>
    <row r="503" spans="2:15">
      <c r="B503" s="375" t="s">
        <v>73</v>
      </c>
      <c r="C503" s="110">
        <v>5.6114879546217002E-2</v>
      </c>
      <c r="D503" s="110">
        <v>9.5749780375676843E-2</v>
      </c>
      <c r="E503" s="110">
        <v>28.531983391569618</v>
      </c>
      <c r="F503" s="110">
        <v>3.2525890794066689E-2</v>
      </c>
      <c r="G503" s="110">
        <v>22.713989097519583</v>
      </c>
      <c r="H503" s="110"/>
      <c r="I503" s="110"/>
      <c r="J503" s="110"/>
      <c r="K503" s="110"/>
      <c r="L503" s="110"/>
      <c r="M503" s="110"/>
      <c r="N503" s="110"/>
      <c r="O503" s="110">
        <v>51.430363039805158</v>
      </c>
    </row>
    <row r="504" spans="2:15">
      <c r="B504" s="383" t="s">
        <v>122</v>
      </c>
      <c r="C504" s="110">
        <v>0</v>
      </c>
      <c r="D504" s="110">
        <v>0</v>
      </c>
      <c r="E504" s="110">
        <v>2.7253097174646684E-3</v>
      </c>
      <c r="F504" s="110">
        <v>0</v>
      </c>
      <c r="G504" s="110">
        <v>0</v>
      </c>
      <c r="H504" s="110"/>
      <c r="I504" s="110"/>
      <c r="J504" s="110"/>
      <c r="K504" s="110"/>
      <c r="L504" s="110"/>
      <c r="M504" s="110"/>
      <c r="N504" s="110"/>
      <c r="O504" s="110">
        <v>2.7253097174646684E-3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327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355</v>
      </c>
      <c r="C507" s="110">
        <v>0</v>
      </c>
      <c r="D507" s="110">
        <v>0</v>
      </c>
      <c r="E507" s="110">
        <v>28.449528431818219</v>
      </c>
      <c r="F507" s="110">
        <v>0</v>
      </c>
      <c r="G507" s="110">
        <v>22.661921950555065</v>
      </c>
      <c r="H507" s="110"/>
      <c r="I507" s="110"/>
      <c r="J507" s="110"/>
      <c r="K507" s="110"/>
      <c r="L507" s="110"/>
      <c r="M507" s="110"/>
      <c r="N507" s="110"/>
      <c r="O507" s="110">
        <v>51.111450382373285</v>
      </c>
    </row>
    <row r="508" spans="2:15">
      <c r="B508" s="384" t="s">
        <v>328</v>
      </c>
      <c r="C508" s="110">
        <v>5.6114879546217002E-2</v>
      </c>
      <c r="D508" s="110">
        <v>9.5749780375676843E-2</v>
      </c>
      <c r="E508" s="110">
        <v>7.9729650033933314E-2</v>
      </c>
      <c r="F508" s="110">
        <v>3.2525890794066689E-2</v>
      </c>
      <c r="G508" s="110">
        <v>5.2067146964516788E-2</v>
      </c>
      <c r="H508" s="110"/>
      <c r="I508" s="110"/>
      <c r="J508" s="110"/>
      <c r="K508" s="110"/>
      <c r="L508" s="110"/>
      <c r="M508" s="110"/>
      <c r="N508" s="110"/>
      <c r="O508" s="110">
        <v>0.31618734771441065</v>
      </c>
    </row>
    <row r="509" spans="2:15">
      <c r="B509" s="375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</row>
    <row r="510" spans="2:15">
      <c r="B510" s="385" t="s">
        <v>158</v>
      </c>
      <c r="C510" s="114">
        <v>44.489238442704973</v>
      </c>
      <c r="D510" s="114">
        <v>-7.6894630616930648</v>
      </c>
      <c r="E510" s="114">
        <v>54.253634100742225</v>
      </c>
      <c r="F510" s="114">
        <v>0.9378927138456703</v>
      </c>
      <c r="G510" s="114">
        <v>-24.355634404414637</v>
      </c>
      <c r="H510" s="114"/>
      <c r="I510" s="114"/>
      <c r="J510" s="114"/>
      <c r="K510" s="114"/>
      <c r="L510" s="114"/>
      <c r="M510" s="114"/>
      <c r="N510" s="114"/>
      <c r="O510" s="114">
        <v>67.635667791185142</v>
      </c>
    </row>
    <row r="511" spans="2:15">
      <c r="B511" s="386"/>
      <c r="C511" s="387"/>
      <c r="D511" s="387"/>
      <c r="E511" s="387"/>
      <c r="F511" s="387"/>
      <c r="G511" s="387"/>
      <c r="H511" s="387"/>
      <c r="I511" s="387"/>
      <c r="J511" s="387"/>
      <c r="K511" s="387"/>
      <c r="L511" s="387"/>
      <c r="M511" s="387"/>
      <c r="N511" s="387"/>
      <c r="O511" s="387"/>
    </row>
    <row r="512" spans="2:15">
      <c r="B512" s="388" t="s">
        <v>127</v>
      </c>
      <c r="C512" s="380">
        <v>0.7110793884252059</v>
      </c>
      <c r="D512" s="380">
        <v>0.84624998283416442</v>
      </c>
      <c r="E512" s="380">
        <v>0.75383501383187812</v>
      </c>
      <c r="F512" s="380">
        <v>0</v>
      </c>
      <c r="G512" s="380">
        <v>8.0655402676564736E-2</v>
      </c>
      <c r="H512" s="380"/>
      <c r="I512" s="380"/>
      <c r="J512" s="380"/>
      <c r="K512" s="380"/>
      <c r="L512" s="380"/>
      <c r="M512" s="380"/>
      <c r="N512" s="380"/>
      <c r="O512" s="380">
        <v>2.3918197877678131</v>
      </c>
    </row>
    <row r="513" spans="2:15">
      <c r="B513" s="389" t="s">
        <v>159</v>
      </c>
      <c r="C513" s="110">
        <v>0.7110793884252059</v>
      </c>
      <c r="D513" s="110">
        <v>0.84624998283416442</v>
      </c>
      <c r="E513" s="110">
        <v>0.75383501383187812</v>
      </c>
      <c r="F513" s="110">
        <v>0</v>
      </c>
      <c r="G513" s="110">
        <v>8.0655402676564736E-2</v>
      </c>
      <c r="H513" s="110"/>
      <c r="I513" s="110"/>
      <c r="J513" s="110"/>
      <c r="K513" s="110"/>
      <c r="L513" s="110"/>
      <c r="M513" s="110"/>
      <c r="N513" s="110"/>
      <c r="O513" s="110">
        <v>2.3918197877678131</v>
      </c>
    </row>
    <row r="514" spans="2:15">
      <c r="B514" s="390"/>
      <c r="C514" s="391"/>
      <c r="D514" s="391"/>
      <c r="E514" s="391"/>
      <c r="F514" s="391"/>
      <c r="G514" s="391"/>
      <c r="H514" s="391"/>
      <c r="I514" s="391"/>
      <c r="J514" s="391"/>
      <c r="K514" s="391"/>
      <c r="L514" s="391"/>
      <c r="M514" s="391"/>
      <c r="N514" s="391"/>
      <c r="O514" s="391"/>
    </row>
    <row r="515" spans="2:15">
      <c r="B515" s="392" t="s">
        <v>160</v>
      </c>
      <c r="C515" s="114">
        <v>43.778159054279769</v>
      </c>
      <c r="D515" s="114">
        <v>-8.5357130445272293</v>
      </c>
      <c r="E515" s="114">
        <v>53.49979908691035</v>
      </c>
      <c r="F515" s="114">
        <v>0.9378927138456703</v>
      </c>
      <c r="G515" s="114">
        <v>-24.436289807091203</v>
      </c>
      <c r="H515" s="114"/>
      <c r="I515" s="114"/>
      <c r="J515" s="114"/>
      <c r="K515" s="114"/>
      <c r="L515" s="114"/>
      <c r="M515" s="114"/>
      <c r="N515" s="114"/>
      <c r="O515" s="114">
        <v>65.243848003417327</v>
      </c>
    </row>
    <row r="516" spans="2:15">
      <c r="B516" s="393"/>
      <c r="C516" s="394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</row>
    <row r="517" spans="2:15">
      <c r="B517" s="395" t="s">
        <v>161</v>
      </c>
      <c r="C517" s="396">
        <v>-43.778159054279755</v>
      </c>
      <c r="D517" s="396">
        <v>8.5357130445272258</v>
      </c>
      <c r="E517" s="396">
        <v>-53.499799086910343</v>
      </c>
      <c r="F517" s="396">
        <v>-0.93789271384567019</v>
      </c>
      <c r="G517" s="396">
        <v>24.436289807091189</v>
      </c>
      <c r="H517" s="396"/>
      <c r="I517" s="396"/>
      <c r="J517" s="396"/>
      <c r="K517" s="396"/>
      <c r="L517" s="396"/>
      <c r="M517" s="396"/>
      <c r="N517" s="396"/>
      <c r="O517" s="396">
        <v>-65.243848003417355</v>
      </c>
    </row>
    <row r="518" spans="2:15">
      <c r="B518" s="397" t="s">
        <v>137</v>
      </c>
      <c r="C518" s="110">
        <v>-28.778159054279758</v>
      </c>
      <c r="D518" s="110">
        <v>8.5357130445272258</v>
      </c>
      <c r="E518" s="110">
        <v>-23.499799086910343</v>
      </c>
      <c r="F518" s="110">
        <v>-0.93789271384567019</v>
      </c>
      <c r="G518" s="110">
        <v>24.436289807091189</v>
      </c>
      <c r="H518" s="110"/>
      <c r="I518" s="110"/>
      <c r="J518" s="110"/>
      <c r="K518" s="110"/>
      <c r="L518" s="110"/>
      <c r="M518" s="110"/>
      <c r="N518" s="110"/>
      <c r="O518" s="110">
        <v>-20.243848003417359</v>
      </c>
    </row>
    <row r="519" spans="2:15">
      <c r="B519" s="397" t="s">
        <v>138</v>
      </c>
      <c r="C519" s="110">
        <v>0</v>
      </c>
      <c r="D519" s="110">
        <v>0</v>
      </c>
      <c r="E519" s="110">
        <v>0</v>
      </c>
      <c r="F519" s="110">
        <v>0</v>
      </c>
      <c r="G519" s="110">
        <v>0</v>
      </c>
      <c r="H519" s="110"/>
      <c r="I519" s="110"/>
      <c r="J519" s="110"/>
      <c r="K519" s="110"/>
      <c r="L519" s="110"/>
      <c r="M519" s="110"/>
      <c r="N519" s="110"/>
      <c r="O519" s="110">
        <v>0</v>
      </c>
    </row>
    <row r="520" spans="2:15">
      <c r="B520" s="397" t="s">
        <v>139</v>
      </c>
      <c r="C520" s="110">
        <v>-28.778159054279758</v>
      </c>
      <c r="D520" s="110">
        <v>8.5357130445272258</v>
      </c>
      <c r="E520" s="110">
        <v>-23.499799086910343</v>
      </c>
      <c r="F520" s="110">
        <v>-0.93789271384567019</v>
      </c>
      <c r="G520" s="110">
        <v>24.436289807091189</v>
      </c>
      <c r="H520" s="110"/>
      <c r="I520" s="110"/>
      <c r="J520" s="110"/>
      <c r="K520" s="110"/>
      <c r="L520" s="110"/>
      <c r="M520" s="110"/>
      <c r="N520" s="110"/>
      <c r="O520" s="110">
        <v>-20.243848003417359</v>
      </c>
    </row>
    <row r="521" spans="2:15">
      <c r="B521" s="397" t="s">
        <v>140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329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148</v>
      </c>
      <c r="C523" s="110">
        <v>0</v>
      </c>
      <c r="D523" s="110">
        <v>0</v>
      </c>
      <c r="E523" s="110">
        <v>0</v>
      </c>
      <c r="F523" s="110">
        <v>0</v>
      </c>
      <c r="G523" s="110">
        <v>0</v>
      </c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84" t="s">
        <v>330</v>
      </c>
      <c r="C524" s="110">
        <v>0</v>
      </c>
      <c r="D524" s="110">
        <v>0</v>
      </c>
      <c r="E524" s="110">
        <v>0</v>
      </c>
      <c r="F524" s="110">
        <v>0</v>
      </c>
      <c r="G524" s="110">
        <v>0</v>
      </c>
      <c r="H524" s="110"/>
      <c r="I524" s="110"/>
      <c r="J524" s="110"/>
      <c r="K524" s="110"/>
      <c r="L524" s="110"/>
      <c r="M524" s="110"/>
      <c r="N524" s="110"/>
      <c r="O524" s="110">
        <v>0</v>
      </c>
    </row>
    <row r="525" spans="2:15">
      <c r="B525" s="397" t="s">
        <v>331</v>
      </c>
      <c r="C525" s="110">
        <v>-15</v>
      </c>
      <c r="D525" s="110">
        <v>0</v>
      </c>
      <c r="E525" s="110">
        <v>-30</v>
      </c>
      <c r="F525" s="110">
        <v>0</v>
      </c>
      <c r="G525" s="110">
        <v>0</v>
      </c>
      <c r="H525" s="110"/>
      <c r="I525" s="110"/>
      <c r="J525" s="110"/>
      <c r="K525" s="110"/>
      <c r="L525" s="110"/>
      <c r="M525" s="110"/>
      <c r="N525" s="110"/>
      <c r="O525" s="110">
        <v>-45</v>
      </c>
    </row>
    <row r="526" spans="2:15" ht="15" thickBot="1">
      <c r="B526" s="398" t="s">
        <v>168</v>
      </c>
      <c r="C526" s="399">
        <v>0</v>
      </c>
      <c r="D526" s="399">
        <v>0</v>
      </c>
      <c r="E526" s="399">
        <v>0</v>
      </c>
      <c r="F526" s="399">
        <v>0</v>
      </c>
      <c r="G526" s="399">
        <v>0</v>
      </c>
      <c r="H526" s="399"/>
      <c r="I526" s="399"/>
      <c r="J526" s="399"/>
      <c r="K526" s="399"/>
      <c r="L526" s="399"/>
      <c r="M526" s="399"/>
      <c r="N526" s="399"/>
      <c r="O526" s="399">
        <v>0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22"/>
  <sheetViews>
    <sheetView showGridLines="0" topLeftCell="A180" zoomScale="76" zoomScaleNormal="76" zoomScaleSheetLayoutView="85" workbookViewId="0">
      <selection activeCell="G148" sqref="G148"/>
    </sheetView>
  </sheetViews>
  <sheetFormatPr baseColWidth="10" defaultColWidth="11.44140625" defaultRowHeight="14.4" outlineLevelRow="3"/>
  <cols>
    <col min="1" max="1" width="6.109375" customWidth="1"/>
    <col min="2" max="2" width="31.33203125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312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6" t="s">
        <v>357</v>
      </c>
      <c r="C11" s="446"/>
      <c r="D11" s="446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6" t="s">
        <v>183</v>
      </c>
      <c r="C12" s="446"/>
      <c r="D12" s="446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6" t="s">
        <v>184</v>
      </c>
      <c r="C13" s="446"/>
      <c r="D13" s="446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7" t="s">
        <v>95</v>
      </c>
      <c r="C14" s="447"/>
      <c r="D14" s="447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45413</v>
      </c>
      <c r="D16" s="280" t="s">
        <v>349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8" si="0">+SUM(C61,C105,C149)</f>
        <v>51.36801540653682</v>
      </c>
      <c r="D17" s="277">
        <f t="shared" ref="D17:D50" si="1">+SUM(C17:C17)</f>
        <v>51.36801540653682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24.983359861198561</v>
      </c>
      <c r="D18" s="277">
        <f t="shared" si="1"/>
        <v>24.983359861198561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26.43667009958466</v>
      </c>
      <c r="D19" s="277">
        <f t="shared" si="1"/>
        <v>26.43667009958466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-5.2014554246407413E-2</v>
      </c>
      <c r="D20" s="277">
        <f t="shared" si="1"/>
        <v>-5.2014554246407413E-2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13.38273843</v>
      </c>
      <c r="D21" s="277">
        <f t="shared" si="1"/>
        <v>13.38273843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14.835932979999999</v>
      </c>
      <c r="D22" s="277">
        <f t="shared" si="1"/>
        <v>14.835932979999999</v>
      </c>
      <c r="E22" s="148"/>
      <c r="F22" s="148"/>
      <c r="G22" s="148"/>
      <c r="H22" s="148"/>
      <c r="I22" s="148"/>
      <c r="J22" s="148"/>
      <c r="K22" s="148"/>
    </row>
    <row r="23" spans="2:11" hidden="1">
      <c r="B23" s="147" t="s">
        <v>193</v>
      </c>
      <c r="C23" s="19">
        <f t="shared" si="0"/>
        <v>9.1943063406660759E-7</v>
      </c>
      <c r="D23" s="277">
        <f t="shared" si="1"/>
        <v>9.1943063406660759E-7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-1.6004903630048356E-6</v>
      </c>
      <c r="D24" s="277">
        <f t="shared" si="1"/>
        <v>-1.6004903630048356E-6</v>
      </c>
      <c r="E24" s="148"/>
      <c r="F24" s="148"/>
      <c r="G24" s="148"/>
      <c r="H24" s="148"/>
      <c r="I24" s="148"/>
      <c r="J24" s="148"/>
      <c r="K24" s="148"/>
    </row>
    <row r="25" spans="2:11" hidden="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hidden="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hidden="1">
      <c r="B27" s="147" t="s">
        <v>197</v>
      </c>
      <c r="C27" s="19">
        <f t="shared" si="0"/>
        <v>6.8381454591556434E-9</v>
      </c>
      <c r="D27" s="277">
        <f t="shared" si="1"/>
        <v>6.8381454591556434E-9</v>
      </c>
      <c r="E27" s="148"/>
      <c r="F27" s="148"/>
      <c r="G27" s="148"/>
      <c r="H27" s="148"/>
      <c r="I27" s="148"/>
      <c r="J27" s="148"/>
      <c r="K27" s="148"/>
    </row>
    <row r="28" spans="2:11" hidden="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-0.40467785874821222</v>
      </c>
      <c r="D29" s="277">
        <f t="shared" si="1"/>
        <v>-0.40467785874821222</v>
      </c>
      <c r="E29" s="148"/>
      <c r="F29" s="148"/>
      <c r="G29" s="148"/>
      <c r="H29" s="148"/>
      <c r="I29" s="148"/>
      <c r="J29" s="148"/>
      <c r="K29" s="148"/>
    </row>
    <row r="30" spans="2:11" hidden="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hidden="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0.44691915000000004</v>
      </c>
      <c r="D32" s="277">
        <f t="shared" si="1"/>
        <v>0.44691915000000004</v>
      </c>
      <c r="E32" s="148"/>
      <c r="F32" s="148"/>
      <c r="G32" s="148"/>
      <c r="H32" s="148"/>
      <c r="I32" s="148"/>
      <c r="J32" s="148"/>
      <c r="K32" s="236"/>
    </row>
    <row r="33" spans="2:11" hidden="1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11">
      <c r="B34" s="147" t="s">
        <v>273</v>
      </c>
      <c r="C34" s="19">
        <f t="shared" si="0"/>
        <v>1.60319828</v>
      </c>
      <c r="D34" s="277">
        <f t="shared" si="1"/>
        <v>1.60319828</v>
      </c>
      <c r="E34" s="148"/>
      <c r="F34" s="148"/>
      <c r="G34" s="148"/>
      <c r="H34" s="148"/>
      <c r="I34" s="148"/>
      <c r="J34" s="148"/>
      <c r="K34" s="236"/>
    </row>
    <row r="35" spans="2:11">
      <c r="B35" s="147" t="s">
        <v>274</v>
      </c>
      <c r="C35" s="19">
        <f t="shared" si="0"/>
        <v>1.1394569999999999</v>
      </c>
      <c r="D35" s="277">
        <f t="shared" si="1"/>
        <v>1.1394569999999999</v>
      </c>
      <c r="E35" s="148"/>
      <c r="F35" s="148"/>
      <c r="G35" s="148"/>
      <c r="H35" s="148"/>
      <c r="I35" s="148"/>
      <c r="J35" s="148"/>
      <c r="K35" s="236"/>
    </row>
    <row r="36" spans="2:11">
      <c r="B36" s="147" t="s">
        <v>276</v>
      </c>
      <c r="C36" s="19">
        <f t="shared" si="0"/>
        <v>1.03288962</v>
      </c>
      <c r="D36" s="277">
        <f t="shared" si="1"/>
        <v>1.03288962</v>
      </c>
      <c r="E36" s="148"/>
      <c r="F36" s="148"/>
      <c r="G36" s="148"/>
      <c r="H36" s="148"/>
      <c r="I36" s="148"/>
      <c r="J36" s="148"/>
      <c r="K36" s="236"/>
    </row>
    <row r="37" spans="2:11">
      <c r="B37" s="147" t="s">
        <v>277</v>
      </c>
      <c r="C37" s="19">
        <f t="shared" si="0"/>
        <v>2.0370833099999999</v>
      </c>
      <c r="D37" s="277">
        <f t="shared" si="1"/>
        <v>2.0370833099999999</v>
      </c>
      <c r="E37" s="148"/>
      <c r="F37" s="148"/>
      <c r="G37" s="148"/>
      <c r="H37" s="148"/>
      <c r="I37" s="148"/>
      <c r="J37" s="148"/>
      <c r="K37" s="236"/>
    </row>
    <row r="38" spans="2:11">
      <c r="B38" s="147" t="s">
        <v>282</v>
      </c>
      <c r="C38" s="19">
        <f t="shared" si="0"/>
        <v>1.3623296499999999</v>
      </c>
      <c r="D38" s="277">
        <f t="shared" si="1"/>
        <v>1.3623296499999999</v>
      </c>
      <c r="E38" s="148"/>
      <c r="F38" s="148"/>
      <c r="G38" s="148"/>
      <c r="H38" s="148"/>
      <c r="I38" s="148"/>
      <c r="J38" s="148"/>
      <c r="K38" s="236"/>
    </row>
    <row r="39" spans="2:11">
      <c r="B39" s="147" t="s">
        <v>285</v>
      </c>
      <c r="C39" s="19">
        <f t="shared" si="0"/>
        <v>2.5655654999999999</v>
      </c>
      <c r="D39" s="277">
        <f t="shared" si="1"/>
        <v>2.5655654999999999</v>
      </c>
      <c r="E39" s="148"/>
      <c r="F39" s="148"/>
      <c r="G39" s="148"/>
      <c r="H39" s="148"/>
      <c r="I39" s="148"/>
      <c r="J39" s="148"/>
      <c r="K39" s="236"/>
    </row>
    <row r="40" spans="2:11">
      <c r="B40" s="147" t="s">
        <v>287</v>
      </c>
      <c r="C40" s="19">
        <f t="shared" si="0"/>
        <v>1.45461664</v>
      </c>
      <c r="D40" s="277">
        <f t="shared" si="1"/>
        <v>1.45461664</v>
      </c>
      <c r="E40" s="148"/>
      <c r="F40" s="148"/>
      <c r="G40" s="148"/>
      <c r="H40" s="148"/>
      <c r="I40" s="148"/>
      <c r="J40" s="148"/>
      <c r="K40" s="236"/>
    </row>
    <row r="41" spans="2:11">
      <c r="B41" s="147" t="s">
        <v>286</v>
      </c>
      <c r="C41" s="19">
        <f t="shared" si="0"/>
        <v>0.72867918999999992</v>
      </c>
      <c r="D41" s="277">
        <f t="shared" si="1"/>
        <v>0.72867918999999992</v>
      </c>
      <c r="E41" s="148"/>
      <c r="F41" s="148"/>
      <c r="G41" s="148"/>
      <c r="H41" s="148"/>
      <c r="I41" s="148"/>
      <c r="J41" s="148"/>
      <c r="K41" s="236"/>
    </row>
    <row r="42" spans="2:11">
      <c r="B42" s="147" t="s">
        <v>337</v>
      </c>
      <c r="C42" s="19">
        <f t="shared" si="0"/>
        <v>1.631443227556358</v>
      </c>
      <c r="D42" s="277">
        <f t="shared" si="1"/>
        <v>1.631443227556358</v>
      </c>
      <c r="E42" s="148"/>
      <c r="F42" s="148"/>
      <c r="G42" s="148"/>
      <c r="H42" s="148"/>
      <c r="I42" s="148"/>
      <c r="J42" s="148"/>
      <c r="K42" s="236"/>
    </row>
    <row r="43" spans="2:11">
      <c r="B43" s="147" t="s">
        <v>338</v>
      </c>
      <c r="C43" s="19">
        <f t="shared" si="0"/>
        <v>0.17685829390757468</v>
      </c>
      <c r="D43" s="277">
        <f t="shared" si="1"/>
        <v>0.17685829390757468</v>
      </c>
      <c r="E43" s="148"/>
      <c r="F43" s="148"/>
      <c r="G43" s="148"/>
      <c r="H43" s="148"/>
      <c r="I43" s="148"/>
      <c r="J43" s="148"/>
      <c r="K43" s="236"/>
    </row>
    <row r="44" spans="2:11">
      <c r="B44" s="147" t="s">
        <v>351</v>
      </c>
      <c r="C44" s="19">
        <f t="shared" si="0"/>
        <v>0.95842539428318463</v>
      </c>
      <c r="D44" s="277">
        <f t="shared" si="1"/>
        <v>0.95842539428318463</v>
      </c>
      <c r="E44" s="148"/>
      <c r="F44" s="148"/>
      <c r="G44" s="148"/>
      <c r="H44" s="148"/>
      <c r="I44" s="148"/>
      <c r="J44" s="148"/>
      <c r="K44" s="236"/>
    </row>
    <row r="45" spans="2:11">
      <c r="B45" s="147" t="s">
        <v>352</v>
      </c>
      <c r="C45" s="19">
        <f t="shared" si="0"/>
        <v>4.4074472860892078</v>
      </c>
      <c r="D45" s="277">
        <f t="shared" si="1"/>
        <v>4.4074472860892078</v>
      </c>
      <c r="E45" s="148"/>
      <c r="F45" s="148"/>
      <c r="G45" s="148"/>
      <c r="H45" s="148"/>
      <c r="I45" s="148"/>
      <c r="J45" s="148"/>
      <c r="K45" s="236"/>
    </row>
    <row r="46" spans="2:11">
      <c r="B46" s="147" t="s">
        <v>353</v>
      </c>
      <c r="C46" s="19">
        <f t="shared" si="0"/>
        <v>0</v>
      </c>
      <c r="D46" s="277">
        <f t="shared" si="1"/>
        <v>0</v>
      </c>
      <c r="E46" s="148"/>
      <c r="F46" s="148"/>
      <c r="G46" s="148"/>
      <c r="H46" s="148"/>
      <c r="I46" s="148"/>
      <c r="J46" s="148"/>
      <c r="K46" s="236"/>
    </row>
    <row r="47" spans="2:11">
      <c r="B47" s="147" t="s">
        <v>354</v>
      </c>
      <c r="C47" s="19">
        <f t="shared" si="0"/>
        <v>9.7065484825904846</v>
      </c>
      <c r="D47" s="277">
        <f t="shared" si="1"/>
        <v>9.7065484825904846</v>
      </c>
      <c r="E47" s="148"/>
      <c r="F47" s="148"/>
      <c r="G47" s="148"/>
      <c r="H47" s="148"/>
      <c r="I47" s="148"/>
      <c r="J47" s="148"/>
      <c r="K47" s="236"/>
    </row>
    <row r="48" spans="2:11">
      <c r="B48" s="147" t="s">
        <v>359</v>
      </c>
      <c r="C48" s="19">
        <f t="shared" si="0"/>
        <v>1.6672944106575576</v>
      </c>
      <c r="D48" s="277">
        <f t="shared" si="1"/>
        <v>1.6672944106575576</v>
      </c>
      <c r="E48" s="148"/>
      <c r="F48" s="148"/>
      <c r="G48" s="148"/>
      <c r="H48" s="148"/>
      <c r="I48" s="148"/>
      <c r="J48" s="148"/>
      <c r="K48" s="236"/>
    </row>
    <row r="49" spans="2:40">
      <c r="B49" s="147" t="s">
        <v>360</v>
      </c>
      <c r="C49" s="19">
        <f t="shared" ref="C49:C50" si="2">+SUM(C93,C137,C181)</f>
        <v>2.9119304659607175</v>
      </c>
      <c r="D49" s="277">
        <f t="shared" si="1"/>
        <v>2.9119304659607175</v>
      </c>
      <c r="E49" s="148"/>
      <c r="F49" s="148"/>
      <c r="G49" s="148"/>
      <c r="H49" s="148"/>
      <c r="I49" s="148"/>
      <c r="J49" s="148"/>
      <c r="K49" s="236"/>
    </row>
    <row r="50" spans="2:40">
      <c r="B50" s="147" t="s">
        <v>361</v>
      </c>
      <c r="C50" s="19">
        <f t="shared" si="2"/>
        <v>1.6100344099999999</v>
      </c>
      <c r="D50" s="277">
        <f t="shared" si="1"/>
        <v>1.6100344099999999</v>
      </c>
      <c r="E50" s="148"/>
      <c r="F50" s="148"/>
      <c r="G50" s="148"/>
      <c r="H50" s="148"/>
      <c r="I50" s="148"/>
      <c r="J50" s="148"/>
      <c r="K50" s="236"/>
    </row>
    <row r="51" spans="2:40">
      <c r="B51" s="276" t="s">
        <v>201</v>
      </c>
      <c r="C51" s="277">
        <f>SUM(C21:C50,C17)</f>
        <v>114.62272859461208</v>
      </c>
      <c r="D51" s="277">
        <f>SUM(D21:D50,D17)</f>
        <v>114.62272859461208</v>
      </c>
      <c r="E51" s="236"/>
      <c r="F51" s="236"/>
      <c r="G51" s="236"/>
      <c r="H51" s="236"/>
    </row>
    <row r="52" spans="2:40" ht="7.5" customHeight="1">
      <c r="C52" s="216"/>
      <c r="D52" s="216"/>
      <c r="E52" s="216"/>
      <c r="H52" s="240"/>
      <c r="L52" s="236"/>
    </row>
    <row r="53" spans="2:40">
      <c r="B53" s="276" t="s">
        <v>202</v>
      </c>
      <c r="C53" s="277">
        <f>+C51</f>
        <v>114.62272859461208</v>
      </c>
      <c r="D53" s="236"/>
      <c r="E53" s="236"/>
      <c r="F53" s="236"/>
      <c r="G53" s="236"/>
      <c r="H53" s="236"/>
      <c r="I53" s="236"/>
      <c r="J53" s="236"/>
      <c r="K53" s="236"/>
    </row>
    <row r="54" spans="2:40">
      <c r="B54" s="20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</row>
    <row r="55" spans="2:40">
      <c r="B55" s="446" t="s">
        <v>357</v>
      </c>
      <c r="C55" s="446"/>
      <c r="D55" s="446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64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</row>
    <row r="56" spans="2:40" ht="28.95" customHeight="1">
      <c r="B56" s="446" t="s">
        <v>183</v>
      </c>
      <c r="C56" s="446"/>
      <c r="D56" s="446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</row>
    <row r="57" spans="2:40" ht="15" customHeight="1">
      <c r="B57" s="446" t="s">
        <v>18</v>
      </c>
      <c r="C57" s="446"/>
      <c r="D57" s="446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</row>
    <row r="58" spans="2:40" ht="15" customHeight="1">
      <c r="B58" s="447" t="s">
        <v>95</v>
      </c>
      <c r="C58" s="447"/>
      <c r="D58" s="447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</row>
    <row r="59" spans="2:40">
      <c r="AN59" s="235"/>
    </row>
    <row r="60" spans="2:40" ht="49.95" customHeight="1">
      <c r="B60" s="146" t="s">
        <v>185</v>
      </c>
      <c r="C60" s="257">
        <f>C16</f>
        <v>45413</v>
      </c>
      <c r="D60" s="280" t="s">
        <v>349</v>
      </c>
      <c r="E60" s="235"/>
      <c r="F60" s="235"/>
      <c r="G60" s="235"/>
      <c r="H60" s="235"/>
      <c r="I60" s="235"/>
      <c r="J60" s="235"/>
      <c r="K60" s="235"/>
      <c r="L60" s="148"/>
    </row>
    <row r="61" spans="2:40">
      <c r="B61" s="147" t="s">
        <v>187</v>
      </c>
      <c r="C61" s="27">
        <f>+C62+C63+C64</f>
        <v>16.236405071024766</v>
      </c>
      <c r="D61" s="278">
        <f>SUM(D62:D64)</f>
        <v>16.236405071024766</v>
      </c>
      <c r="E61" s="148"/>
      <c r="F61" s="148"/>
      <c r="G61" s="148"/>
      <c r="H61" s="148"/>
      <c r="I61" s="148"/>
      <c r="J61" s="148"/>
      <c r="K61" s="148"/>
      <c r="L61" s="216"/>
    </row>
    <row r="62" spans="2:40">
      <c r="B62" s="149" t="s">
        <v>188</v>
      </c>
      <c r="C62" s="19">
        <v>7.4990330347566179</v>
      </c>
      <c r="D62" s="278">
        <f t="shared" ref="D62:D94" si="3">SUM(C62:C62)</f>
        <v>7.4990330347566179</v>
      </c>
      <c r="E62" s="216"/>
      <c r="F62" s="216"/>
      <c r="G62" s="216"/>
      <c r="H62" s="216"/>
      <c r="I62" s="216"/>
      <c r="J62" s="216"/>
      <c r="K62" s="216"/>
      <c r="L62" s="216"/>
    </row>
    <row r="63" spans="2:40">
      <c r="B63" s="149" t="s">
        <v>189</v>
      </c>
      <c r="C63" s="19">
        <v>8.7373720362681482</v>
      </c>
      <c r="D63" s="278">
        <f t="shared" si="3"/>
        <v>8.7373720362681482</v>
      </c>
      <c r="E63" s="216"/>
      <c r="F63" s="216"/>
      <c r="G63" s="216"/>
      <c r="H63" s="216"/>
      <c r="I63" s="216"/>
      <c r="J63" s="216"/>
      <c r="K63" s="216"/>
      <c r="L63" s="216"/>
    </row>
    <row r="64" spans="2:40" hidden="1">
      <c r="B64" s="149" t="s">
        <v>190</v>
      </c>
      <c r="C64" s="19">
        <v>0</v>
      </c>
      <c r="D64" s="278">
        <f t="shared" si="3"/>
        <v>0</v>
      </c>
      <c r="E64" s="216"/>
      <c r="F64" s="216"/>
      <c r="G64" s="216"/>
      <c r="H64" s="216"/>
      <c r="I64" s="216"/>
      <c r="J64" s="216"/>
      <c r="K64" s="216"/>
      <c r="L64" s="237"/>
    </row>
    <row r="65" spans="1:13">
      <c r="B65" s="147" t="s">
        <v>191</v>
      </c>
      <c r="C65" s="27">
        <v>10.59941735</v>
      </c>
      <c r="D65" s="278">
        <f t="shared" si="3"/>
        <v>10.59941735</v>
      </c>
      <c r="E65" s="148"/>
      <c r="F65" s="148"/>
      <c r="G65" s="148"/>
      <c r="H65" s="148"/>
      <c r="I65" s="148"/>
      <c r="J65" s="148"/>
      <c r="K65" s="148"/>
      <c r="L65" s="148"/>
    </row>
    <row r="66" spans="1:13" hidden="1">
      <c r="B66" s="147" t="s">
        <v>192</v>
      </c>
      <c r="C66" s="27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3" hidden="1">
      <c r="B67" s="147" t="s">
        <v>193</v>
      </c>
      <c r="C67" s="27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3" hidden="1">
      <c r="B68" s="147" t="s">
        <v>194</v>
      </c>
      <c r="C68" s="419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148"/>
    </row>
    <row r="69" spans="1:13" hidden="1">
      <c r="B69" s="147" t="s">
        <v>195</v>
      </c>
      <c r="C69" s="419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148"/>
      <c r="M69" s="148"/>
    </row>
    <row r="70" spans="1:13" hidden="1">
      <c r="B70" s="147" t="s">
        <v>196</v>
      </c>
      <c r="C70" s="419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148"/>
    </row>
    <row r="71" spans="1:13" hidden="1">
      <c r="B71" s="147" t="s">
        <v>197</v>
      </c>
      <c r="C71" s="419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148"/>
    </row>
    <row r="72" spans="1:13" hidden="1">
      <c r="B72" s="147" t="s">
        <v>198</v>
      </c>
      <c r="C72" s="4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148"/>
    </row>
    <row r="73" spans="1:13" hidden="1">
      <c r="B73" s="147" t="s">
        <v>199</v>
      </c>
      <c r="C73" s="419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148"/>
    </row>
    <row r="74" spans="1:13" hidden="1">
      <c r="B74" s="147" t="s">
        <v>263</v>
      </c>
      <c r="C74" s="419">
        <v>0</v>
      </c>
      <c r="D74" s="278">
        <f t="shared" si="3"/>
        <v>0</v>
      </c>
      <c r="E74" s="148"/>
      <c r="F74" s="148"/>
      <c r="G74" s="148"/>
      <c r="H74" s="148"/>
      <c r="I74" s="148"/>
      <c r="J74" s="148"/>
      <c r="K74" s="148"/>
      <c r="L74" s="148"/>
    </row>
    <row r="75" spans="1:13" hidden="1">
      <c r="B75" s="147" t="s">
        <v>200</v>
      </c>
      <c r="C75" s="419">
        <v>0</v>
      </c>
      <c r="D75" s="278">
        <f t="shared" si="3"/>
        <v>0</v>
      </c>
      <c r="E75" s="148"/>
      <c r="F75" s="148"/>
      <c r="G75" s="148"/>
      <c r="H75" s="148"/>
      <c r="I75" s="148"/>
      <c r="J75" s="148"/>
      <c r="K75" s="148"/>
      <c r="L75" s="236"/>
    </row>
    <row r="76" spans="1:13" hidden="1">
      <c r="B76" s="147" t="s">
        <v>268</v>
      </c>
      <c r="C76" s="419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3" hidden="1">
      <c r="A77" t="s">
        <v>272</v>
      </c>
      <c r="B77" s="147" t="s">
        <v>270</v>
      </c>
      <c r="C77" s="419">
        <v>0</v>
      </c>
      <c r="D77" s="278">
        <f t="shared" si="3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3" hidden="1">
      <c r="B78" s="147" t="s">
        <v>273</v>
      </c>
      <c r="C78" s="419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3" hidden="1">
      <c r="B79" s="147" t="s">
        <v>274</v>
      </c>
      <c r="C79" s="27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3" hidden="1">
      <c r="B80" s="147" t="s">
        <v>276</v>
      </c>
      <c r="C80" s="420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12">
      <c r="B81" s="147" t="s">
        <v>277</v>
      </c>
      <c r="C81" s="420">
        <v>2.0370833099999999</v>
      </c>
      <c r="D81" s="278">
        <f t="shared" si="3"/>
        <v>2.0370833099999999</v>
      </c>
      <c r="E81" s="148"/>
      <c r="F81" s="148"/>
      <c r="G81" s="148"/>
      <c r="H81" s="148"/>
      <c r="I81" s="148"/>
      <c r="J81" s="148"/>
      <c r="K81" s="148"/>
      <c r="L81" s="236"/>
    </row>
    <row r="82" spans="2:12">
      <c r="B82" s="147" t="s">
        <v>288</v>
      </c>
      <c r="C82" s="419">
        <v>1.3623296499999999</v>
      </c>
      <c r="D82" s="278">
        <f t="shared" si="3"/>
        <v>1.3623296499999999</v>
      </c>
      <c r="E82" s="148"/>
      <c r="F82" s="148"/>
      <c r="G82" s="148"/>
      <c r="H82" s="148"/>
      <c r="I82" s="148"/>
      <c r="J82" s="148"/>
      <c r="K82" s="148"/>
      <c r="L82" s="236"/>
    </row>
    <row r="83" spans="2:12">
      <c r="B83" s="147" t="s">
        <v>285</v>
      </c>
      <c r="C83" s="419">
        <v>1.9071943200000001</v>
      </c>
      <c r="D83" s="278">
        <f t="shared" si="3"/>
        <v>1.9071943200000001</v>
      </c>
      <c r="E83" s="148"/>
      <c r="F83" s="148"/>
      <c r="G83" s="148"/>
      <c r="H83" s="148"/>
      <c r="I83" s="148"/>
      <c r="J83" s="148"/>
      <c r="K83" s="148"/>
      <c r="L83" s="236"/>
    </row>
    <row r="84" spans="2:12">
      <c r="B84" s="147" t="s">
        <v>287</v>
      </c>
      <c r="C84" s="419">
        <v>1.45461664</v>
      </c>
      <c r="D84" s="278">
        <f t="shared" si="3"/>
        <v>1.45461664</v>
      </c>
      <c r="E84" s="148"/>
      <c r="F84" s="148"/>
      <c r="G84" s="148"/>
      <c r="H84" s="148"/>
      <c r="I84" s="148"/>
      <c r="J84" s="148"/>
      <c r="K84" s="148"/>
      <c r="L84" s="236"/>
    </row>
    <row r="85" spans="2:12" hidden="1">
      <c r="B85" s="147" t="s">
        <v>286</v>
      </c>
      <c r="C85" s="419">
        <v>0</v>
      </c>
      <c r="D85" s="278">
        <f t="shared" si="3"/>
        <v>0</v>
      </c>
      <c r="E85" s="148"/>
      <c r="F85" s="148"/>
      <c r="G85" s="148"/>
      <c r="H85" s="148"/>
      <c r="I85" s="148"/>
      <c r="J85" s="148"/>
      <c r="K85" s="148"/>
      <c r="L85" s="236"/>
    </row>
    <row r="86" spans="2:12" hidden="1">
      <c r="B86" s="147" t="s">
        <v>337</v>
      </c>
      <c r="C86" s="419">
        <v>0</v>
      </c>
      <c r="D86" s="278">
        <f t="shared" si="3"/>
        <v>0</v>
      </c>
      <c r="E86" s="148"/>
      <c r="F86" s="148"/>
      <c r="G86" s="148"/>
      <c r="H86" s="148"/>
      <c r="I86" s="148"/>
      <c r="J86" s="148"/>
      <c r="K86" s="148"/>
      <c r="L86" s="236"/>
    </row>
    <row r="87" spans="2:12">
      <c r="B87" s="147" t="s">
        <v>338</v>
      </c>
      <c r="C87" s="419">
        <v>0.17711713065755766</v>
      </c>
      <c r="D87" s="278">
        <f t="shared" si="3"/>
        <v>0.17711713065755766</v>
      </c>
      <c r="E87" s="148"/>
      <c r="F87" s="148"/>
      <c r="G87" s="148"/>
      <c r="H87" s="148"/>
      <c r="I87" s="148"/>
      <c r="J87" s="148"/>
      <c r="K87" s="148"/>
      <c r="L87" s="236"/>
    </row>
    <row r="88" spans="2:12">
      <c r="B88" s="147" t="s">
        <v>351</v>
      </c>
      <c r="C88" s="419">
        <v>0</v>
      </c>
      <c r="D88" s="278">
        <f t="shared" si="3"/>
        <v>0</v>
      </c>
      <c r="E88" s="148"/>
      <c r="F88" s="148"/>
      <c r="G88" s="148"/>
      <c r="H88" s="148"/>
      <c r="I88" s="148"/>
      <c r="J88" s="148"/>
      <c r="K88" s="148"/>
      <c r="L88" s="236"/>
    </row>
    <row r="89" spans="2:12">
      <c r="B89" s="147" t="s">
        <v>352</v>
      </c>
      <c r="C89" s="419">
        <v>0.17586561110162255</v>
      </c>
      <c r="D89" s="278">
        <f t="shared" si="3"/>
        <v>0.17586561110162255</v>
      </c>
      <c r="E89" s="148"/>
      <c r="F89" s="148"/>
      <c r="G89" s="148"/>
      <c r="H89" s="148"/>
      <c r="I89" s="148"/>
      <c r="J89" s="148"/>
      <c r="K89" s="148"/>
      <c r="L89" s="236"/>
    </row>
    <row r="90" spans="2:12">
      <c r="B90" s="147" t="s">
        <v>353</v>
      </c>
      <c r="C90" s="419">
        <v>0</v>
      </c>
      <c r="D90" s="278">
        <f t="shared" si="3"/>
        <v>0</v>
      </c>
      <c r="E90" s="148"/>
      <c r="F90" s="148"/>
      <c r="G90" s="148"/>
      <c r="H90" s="148"/>
      <c r="I90" s="148"/>
      <c r="J90" s="148"/>
      <c r="K90" s="148"/>
      <c r="L90" s="236"/>
    </row>
    <row r="91" spans="2:12">
      <c r="B91" s="147" t="s">
        <v>354</v>
      </c>
      <c r="C91" s="419">
        <v>2.9119304659607175</v>
      </c>
      <c r="D91" s="278">
        <f t="shared" si="3"/>
        <v>2.9119304659607175</v>
      </c>
      <c r="E91" s="148"/>
      <c r="F91" s="148"/>
      <c r="G91" s="148"/>
      <c r="H91" s="148"/>
      <c r="I91" s="148"/>
      <c r="J91" s="148"/>
      <c r="K91" s="148"/>
      <c r="L91" s="236"/>
    </row>
    <row r="92" spans="2:12">
      <c r="B92" s="147" t="s">
        <v>359</v>
      </c>
      <c r="C92" s="275">
        <v>0.17711713065755766</v>
      </c>
      <c r="D92" s="278">
        <f t="shared" si="3"/>
        <v>0.17711713065755766</v>
      </c>
      <c r="E92" s="148"/>
      <c r="F92" s="148"/>
      <c r="G92" s="148"/>
      <c r="H92" s="148"/>
      <c r="I92" s="148"/>
      <c r="J92" s="148"/>
      <c r="K92" s="148"/>
      <c r="L92" s="236"/>
    </row>
    <row r="93" spans="2:12">
      <c r="B93" s="147" t="s">
        <v>360</v>
      </c>
      <c r="C93" s="275">
        <v>2.9119304659607175</v>
      </c>
      <c r="D93" s="278">
        <f t="shared" si="3"/>
        <v>2.9119304659607175</v>
      </c>
      <c r="E93" s="148"/>
      <c r="F93" s="148"/>
      <c r="G93" s="148"/>
      <c r="H93" s="148"/>
      <c r="I93" s="148"/>
      <c r="J93" s="148"/>
      <c r="K93" s="148"/>
      <c r="L93" s="236"/>
    </row>
    <row r="94" spans="2:12" hidden="1">
      <c r="B94" s="147" t="s">
        <v>361</v>
      </c>
      <c r="C94" s="275">
        <v>0</v>
      </c>
      <c r="D94" s="278">
        <f t="shared" si="3"/>
        <v>0</v>
      </c>
      <c r="E94" s="148"/>
      <c r="F94" s="148"/>
      <c r="G94" s="148"/>
      <c r="H94" s="148"/>
      <c r="I94" s="148"/>
      <c r="J94" s="148"/>
      <c r="K94" s="148"/>
      <c r="L94" s="236"/>
    </row>
    <row r="95" spans="2:12">
      <c r="B95" s="276" t="s">
        <v>201</v>
      </c>
      <c r="C95" s="279">
        <f>SUM(C65:C94,C61)</f>
        <v>39.951007145362937</v>
      </c>
      <c r="D95" s="279">
        <f>SUM(D65:D94,D61)</f>
        <v>39.951007145362937</v>
      </c>
      <c r="E95" s="236"/>
      <c r="F95" s="236"/>
      <c r="G95" s="236"/>
      <c r="H95" s="236"/>
      <c r="I95" s="236"/>
      <c r="J95" s="236"/>
      <c r="K95" s="236"/>
    </row>
    <row r="96" spans="2:12" ht="7.5" customHeight="1">
      <c r="C96" s="19"/>
      <c r="D96" s="216"/>
      <c r="L96" s="236"/>
    </row>
    <row r="97" spans="2:40">
      <c r="B97" s="276" t="s">
        <v>202</v>
      </c>
      <c r="C97" s="279">
        <f>+C95</f>
        <v>39.951007145362937</v>
      </c>
      <c r="D97" s="236"/>
      <c r="E97" s="236"/>
      <c r="F97" s="236"/>
      <c r="G97" s="236"/>
      <c r="H97" s="236"/>
      <c r="I97" s="236"/>
      <c r="J97" s="236"/>
      <c r="K97" s="236"/>
    </row>
    <row r="99" spans="2:40" ht="15" customHeight="1">
      <c r="B99" s="446" t="str">
        <f>$B$11</f>
        <v>Deuda Corriente mayo 2024</v>
      </c>
      <c r="C99" s="446"/>
      <c r="D99" s="446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40"/>
    </row>
    <row r="100" spans="2:40" ht="29.4" customHeight="1">
      <c r="B100" s="446" t="s">
        <v>183</v>
      </c>
      <c r="C100" s="446"/>
      <c r="D100" s="446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</row>
    <row r="101" spans="2:40">
      <c r="B101" s="446" t="s">
        <v>19</v>
      </c>
      <c r="C101" s="446"/>
      <c r="D101" s="446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00"/>
    </row>
    <row r="102" spans="2:40" ht="15" customHeight="1">
      <c r="B102" s="447" t="s">
        <v>95</v>
      </c>
      <c r="C102" s="447"/>
      <c r="D102" s="447"/>
      <c r="E102" s="304"/>
      <c r="F102" s="304"/>
      <c r="G102" s="304"/>
      <c r="H102" s="304"/>
      <c r="I102" s="304"/>
      <c r="J102" s="304"/>
      <c r="K102" s="304"/>
      <c r="L102" s="304"/>
      <c r="M102" s="304"/>
      <c r="N102" s="304"/>
      <c r="O102" s="304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241"/>
    </row>
    <row r="103" spans="2:40">
      <c r="AN103" s="235"/>
    </row>
    <row r="104" spans="2:40">
      <c r="B104" s="146" t="s">
        <v>185</v>
      </c>
      <c r="C104" s="257">
        <f>C16</f>
        <v>45413</v>
      </c>
      <c r="D104" s="280" t="s">
        <v>349</v>
      </c>
      <c r="E104" s="235"/>
      <c r="F104" s="235"/>
      <c r="G104" s="235"/>
      <c r="H104" s="235"/>
      <c r="I104" s="235"/>
      <c r="J104" s="235"/>
      <c r="K104" s="235"/>
      <c r="L104" s="148"/>
    </row>
    <row r="105" spans="2:40">
      <c r="B105" s="147" t="s">
        <v>187</v>
      </c>
      <c r="C105" s="19">
        <f>+C106+C107+C108</f>
        <v>18.216110190974597</v>
      </c>
      <c r="D105" s="277">
        <f>SUM(D106:D108)</f>
        <v>18.216110190974597</v>
      </c>
      <c r="E105" s="148"/>
      <c r="F105" s="148"/>
      <c r="G105" s="148"/>
      <c r="H105" s="148"/>
      <c r="I105" s="148"/>
      <c r="J105" s="148"/>
      <c r="K105" s="148"/>
      <c r="L105" s="216"/>
    </row>
    <row r="106" spans="2:40">
      <c r="B106" s="149" t="s">
        <v>188</v>
      </c>
      <c r="C106" s="19">
        <v>9.7141494370945995</v>
      </c>
      <c r="D106" s="277">
        <f t="shared" ref="D106:D138" si="4">SUM(C106:C106)</f>
        <v>9.7141494370945995</v>
      </c>
      <c r="E106" s="216"/>
      <c r="F106" s="216"/>
      <c r="G106" s="216"/>
      <c r="H106" s="216"/>
      <c r="I106" s="216"/>
      <c r="J106" s="216"/>
      <c r="K106" s="216"/>
      <c r="L106" s="216"/>
    </row>
    <row r="107" spans="2:40">
      <c r="B107" s="149" t="s">
        <v>189</v>
      </c>
      <c r="C107" s="19">
        <v>8.5539753081264056</v>
      </c>
      <c r="D107" s="277">
        <f t="shared" si="4"/>
        <v>8.5539753081264056</v>
      </c>
      <c r="E107" s="216"/>
      <c r="F107" s="216"/>
      <c r="G107" s="216"/>
      <c r="H107" s="216"/>
      <c r="I107" s="216"/>
      <c r="J107" s="216"/>
      <c r="K107" s="216"/>
      <c r="L107" s="216"/>
    </row>
    <row r="108" spans="2:40">
      <c r="B108" s="149" t="s">
        <v>190</v>
      </c>
      <c r="C108" s="19">
        <v>-5.2014554246407413E-2</v>
      </c>
      <c r="D108" s="277">
        <f t="shared" si="4"/>
        <v>-5.2014554246407413E-2</v>
      </c>
      <c r="E108" s="216"/>
      <c r="F108" s="216"/>
      <c r="G108" s="216"/>
      <c r="H108" s="216"/>
      <c r="I108" s="216"/>
      <c r="J108" s="216"/>
      <c r="K108" s="216"/>
      <c r="L108" s="237"/>
    </row>
    <row r="109" spans="2:40">
      <c r="B109" s="147" t="s">
        <v>191</v>
      </c>
      <c r="C109" s="19">
        <v>2.7833210799999999</v>
      </c>
      <c r="D109" s="277">
        <f t="shared" si="4"/>
        <v>2.7833210799999999</v>
      </c>
      <c r="E109" s="148"/>
      <c r="F109" s="148"/>
      <c r="G109" s="148"/>
      <c r="H109" s="148"/>
      <c r="I109" s="148"/>
      <c r="J109" s="148"/>
      <c r="K109" s="148"/>
      <c r="L109" s="148"/>
    </row>
    <row r="110" spans="2:40" hidden="1">
      <c r="B110" s="147" t="s">
        <v>192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148"/>
    </row>
    <row r="111" spans="2:40" hidden="1">
      <c r="B111" s="147" t="s">
        <v>193</v>
      </c>
      <c r="C111" s="19">
        <v>9.1943063406660759E-7</v>
      </c>
      <c r="D111" s="277">
        <f t="shared" si="4"/>
        <v>9.1943063406660759E-7</v>
      </c>
      <c r="E111" s="148"/>
      <c r="F111" s="148"/>
      <c r="G111" s="148"/>
      <c r="H111" s="148"/>
      <c r="I111" s="148"/>
      <c r="J111" s="148"/>
      <c r="K111" s="148"/>
      <c r="L111" s="148"/>
    </row>
    <row r="112" spans="2:40">
      <c r="B112" s="147" t="s">
        <v>194</v>
      </c>
      <c r="C112" s="19">
        <v>-1.6004903630048356E-6</v>
      </c>
      <c r="D112" s="277">
        <f t="shared" si="4"/>
        <v>-1.6004903630048356E-6</v>
      </c>
      <c r="E112" s="148"/>
      <c r="F112" s="148"/>
      <c r="G112" s="148"/>
      <c r="H112" s="148"/>
      <c r="I112" s="148"/>
      <c r="J112" s="148"/>
      <c r="K112" s="148"/>
      <c r="L112" s="148"/>
    </row>
    <row r="113" spans="2:12" hidden="1">
      <c r="B113" s="147" t="s">
        <v>195</v>
      </c>
      <c r="C113" s="19">
        <v>0</v>
      </c>
      <c r="D113" s="277">
        <f t="shared" si="4"/>
        <v>0</v>
      </c>
      <c r="E113" s="148"/>
      <c r="F113" s="148"/>
      <c r="G113" s="148"/>
      <c r="H113" s="148"/>
      <c r="I113" s="148"/>
      <c r="J113" s="148"/>
      <c r="K113" s="148"/>
      <c r="L113" s="148"/>
    </row>
    <row r="114" spans="2:12" hidden="1">
      <c r="B114" s="147" t="s">
        <v>196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148"/>
    </row>
    <row r="115" spans="2:12" hidden="1">
      <c r="B115" s="147" t="s">
        <v>197</v>
      </c>
      <c r="C115" s="19">
        <v>6.8381454591556434E-9</v>
      </c>
      <c r="D115" s="277">
        <f t="shared" si="4"/>
        <v>6.8381454591556434E-9</v>
      </c>
      <c r="E115" s="281"/>
      <c r="F115" s="148"/>
      <c r="G115" s="148"/>
      <c r="H115" s="148"/>
      <c r="I115" s="148"/>
      <c r="J115" s="148"/>
      <c r="K115" s="148"/>
      <c r="L115" s="148"/>
    </row>
    <row r="116" spans="2:12" hidden="1">
      <c r="B116" s="147" t="s">
        <v>198</v>
      </c>
      <c r="C116" s="19">
        <v>0</v>
      </c>
      <c r="D116" s="277">
        <f t="shared" si="4"/>
        <v>0</v>
      </c>
      <c r="E116" s="148"/>
      <c r="F116" s="148"/>
      <c r="G116" s="148"/>
      <c r="H116" s="148"/>
      <c r="I116" s="148"/>
      <c r="J116" s="148"/>
      <c r="K116" s="148"/>
      <c r="L116" s="148"/>
    </row>
    <row r="117" spans="2:12">
      <c r="B117" s="147" t="s">
        <v>199</v>
      </c>
      <c r="C117" s="19">
        <v>-0.40467785874821222</v>
      </c>
      <c r="D117" s="277">
        <f t="shared" si="4"/>
        <v>-0.40467785874821222</v>
      </c>
      <c r="E117" s="148"/>
      <c r="F117" s="148"/>
      <c r="G117" s="148"/>
      <c r="H117" s="148"/>
      <c r="I117" s="148"/>
      <c r="J117" s="148"/>
      <c r="K117" s="148"/>
      <c r="L117" s="148"/>
    </row>
    <row r="118" spans="2:12" hidden="1">
      <c r="B118" s="147" t="s">
        <v>263</v>
      </c>
      <c r="C118" s="19">
        <v>0</v>
      </c>
      <c r="D118" s="277">
        <f t="shared" si="4"/>
        <v>0</v>
      </c>
      <c r="E118" s="148"/>
      <c r="F118" s="148"/>
      <c r="G118" s="148"/>
      <c r="H118" s="148"/>
      <c r="I118" s="148"/>
      <c r="J118" s="148"/>
      <c r="K118" s="148"/>
      <c r="L118" s="148"/>
    </row>
    <row r="119" spans="2:12" hidden="1">
      <c r="B119" s="147" t="s">
        <v>200</v>
      </c>
      <c r="C119" s="19">
        <v>0</v>
      </c>
      <c r="D119" s="277">
        <f t="shared" si="4"/>
        <v>0</v>
      </c>
      <c r="E119" s="148"/>
      <c r="F119" s="148"/>
      <c r="G119" s="148"/>
      <c r="H119" s="148"/>
      <c r="I119" s="148"/>
      <c r="J119" s="148"/>
      <c r="K119" s="148"/>
      <c r="L119" s="236"/>
    </row>
    <row r="120" spans="2:12" hidden="1">
      <c r="B120" s="147" t="s">
        <v>268</v>
      </c>
      <c r="C120" s="19">
        <v>0</v>
      </c>
      <c r="D120" s="277">
        <f t="shared" si="4"/>
        <v>0</v>
      </c>
      <c r="E120" s="148"/>
      <c r="F120" s="148"/>
      <c r="G120" s="148"/>
      <c r="H120" s="148"/>
      <c r="I120" s="148"/>
      <c r="J120" s="148"/>
      <c r="K120" s="148"/>
      <c r="L120" s="236"/>
    </row>
    <row r="121" spans="2:12" hidden="1">
      <c r="B121" s="147" t="s">
        <v>270</v>
      </c>
      <c r="C121" s="19">
        <v>0</v>
      </c>
      <c r="D121" s="277">
        <f t="shared" si="4"/>
        <v>0</v>
      </c>
      <c r="E121" s="148"/>
      <c r="F121" s="148"/>
      <c r="G121" s="148"/>
      <c r="H121" s="148"/>
      <c r="I121" s="148"/>
      <c r="J121" s="148"/>
      <c r="K121" s="148"/>
      <c r="L121" s="236"/>
    </row>
    <row r="122" spans="2:12" hidden="1">
      <c r="B122" s="147" t="s">
        <v>273</v>
      </c>
      <c r="C122" s="19">
        <v>0</v>
      </c>
      <c r="D122" s="277">
        <f t="shared" si="4"/>
        <v>0</v>
      </c>
      <c r="E122" s="148"/>
      <c r="F122" s="148"/>
      <c r="G122" s="148"/>
      <c r="H122" s="148"/>
      <c r="I122" s="148"/>
      <c r="J122" s="148"/>
      <c r="K122" s="148"/>
      <c r="L122" s="236"/>
    </row>
    <row r="123" spans="2:12">
      <c r="B123" s="147" t="s">
        <v>274</v>
      </c>
      <c r="C123" s="19">
        <v>1.1394569999999999</v>
      </c>
      <c r="D123" s="277">
        <f t="shared" si="4"/>
        <v>1.1394569999999999</v>
      </c>
      <c r="E123" s="148"/>
      <c r="F123" s="148"/>
      <c r="G123" s="148"/>
      <c r="H123" s="148"/>
      <c r="I123" s="148"/>
      <c r="J123" s="148"/>
      <c r="K123" s="148"/>
      <c r="L123" s="236"/>
    </row>
    <row r="124" spans="2:12" hidden="1">
      <c r="B124" s="147" t="s">
        <v>276</v>
      </c>
      <c r="C124" s="19">
        <v>0</v>
      </c>
      <c r="D124" s="277">
        <f t="shared" si="4"/>
        <v>0</v>
      </c>
      <c r="E124" s="148"/>
      <c r="F124" s="148"/>
      <c r="G124" s="148"/>
      <c r="H124" s="148"/>
      <c r="I124" s="148"/>
      <c r="J124" s="148"/>
      <c r="K124" s="148"/>
      <c r="L124" s="236"/>
    </row>
    <row r="125" spans="2:12" hidden="1">
      <c r="B125" s="147" t="s">
        <v>277</v>
      </c>
      <c r="C125" s="19">
        <v>0</v>
      </c>
      <c r="D125" s="277">
        <f t="shared" si="4"/>
        <v>0</v>
      </c>
      <c r="E125" s="148"/>
      <c r="F125" s="148"/>
      <c r="G125" s="148"/>
      <c r="H125" s="148"/>
      <c r="I125" s="148"/>
      <c r="J125" s="148"/>
      <c r="K125" s="148"/>
      <c r="L125" s="236"/>
    </row>
    <row r="126" spans="2:12" hidden="1">
      <c r="B126" s="147" t="s">
        <v>283</v>
      </c>
      <c r="C126" s="19">
        <v>0</v>
      </c>
      <c r="D126" s="277">
        <f t="shared" si="4"/>
        <v>0</v>
      </c>
      <c r="E126" s="148"/>
      <c r="F126" s="148"/>
      <c r="G126" s="148"/>
      <c r="H126" s="148"/>
      <c r="I126" s="148"/>
      <c r="J126" s="148"/>
      <c r="K126" s="148"/>
      <c r="L126" s="236"/>
    </row>
    <row r="127" spans="2:12">
      <c r="B127" s="147" t="s">
        <v>285</v>
      </c>
      <c r="C127" s="19">
        <v>0.65837118000000006</v>
      </c>
      <c r="D127" s="277">
        <f t="shared" si="4"/>
        <v>0.65837118000000006</v>
      </c>
      <c r="E127" s="148"/>
      <c r="F127" s="148"/>
      <c r="G127" s="148"/>
      <c r="H127" s="148"/>
      <c r="I127" s="148"/>
      <c r="J127" s="148"/>
      <c r="K127" s="148"/>
      <c r="L127" s="236"/>
    </row>
    <row r="128" spans="2:12" hidden="1">
      <c r="B128" s="147" t="s">
        <v>287</v>
      </c>
      <c r="C128" s="19">
        <v>0</v>
      </c>
      <c r="D128" s="277">
        <f t="shared" si="4"/>
        <v>0</v>
      </c>
      <c r="E128" s="148"/>
      <c r="F128" s="148"/>
      <c r="G128" s="148"/>
      <c r="H128" s="148"/>
      <c r="I128" s="148"/>
      <c r="J128" s="148"/>
      <c r="K128" s="148"/>
      <c r="L128" s="236"/>
    </row>
    <row r="129" spans="2:30">
      <c r="B129" s="147" t="s">
        <v>286</v>
      </c>
      <c r="C129" s="19">
        <v>0.72867918999999992</v>
      </c>
      <c r="D129" s="277">
        <f t="shared" si="4"/>
        <v>0.72867918999999992</v>
      </c>
      <c r="E129" s="148"/>
      <c r="F129" s="148"/>
      <c r="G129" s="148"/>
      <c r="H129" s="148"/>
      <c r="I129" s="148"/>
      <c r="J129" s="148"/>
      <c r="K129" s="148"/>
      <c r="L129" s="236"/>
    </row>
    <row r="130" spans="2:30">
      <c r="B130" s="147" t="s">
        <v>337</v>
      </c>
      <c r="C130" s="19">
        <v>1.631443227556358</v>
      </c>
      <c r="D130" s="277">
        <f t="shared" si="4"/>
        <v>1.631443227556358</v>
      </c>
      <c r="E130" s="148"/>
      <c r="F130" s="148"/>
      <c r="G130" s="148"/>
      <c r="H130" s="148"/>
      <c r="I130" s="148"/>
      <c r="J130" s="148"/>
      <c r="K130" s="148"/>
      <c r="L130" s="236"/>
    </row>
    <row r="131" spans="2:30">
      <c r="B131" s="147" t="s">
        <v>338</v>
      </c>
      <c r="C131" s="19">
        <v>-2.5883674998297354E-4</v>
      </c>
      <c r="D131" s="277">
        <f t="shared" si="4"/>
        <v>-2.5883674998297354E-4</v>
      </c>
      <c r="E131" s="148"/>
      <c r="F131" s="148"/>
      <c r="G131" s="148"/>
      <c r="H131" s="148"/>
      <c r="I131" s="148"/>
      <c r="J131" s="148"/>
      <c r="K131" s="148"/>
      <c r="L131" s="236"/>
    </row>
    <row r="132" spans="2:30">
      <c r="B132" s="147" t="s">
        <v>351</v>
      </c>
      <c r="C132" s="19">
        <v>-1.6972825716815364E-2</v>
      </c>
      <c r="D132" s="277">
        <f t="shared" si="4"/>
        <v>-1.6972825716815364E-2</v>
      </c>
      <c r="E132" s="148"/>
      <c r="F132" s="148"/>
      <c r="G132" s="148"/>
      <c r="H132" s="148"/>
      <c r="I132" s="148"/>
      <c r="J132" s="148"/>
      <c r="K132" s="148"/>
      <c r="L132" s="236"/>
    </row>
    <row r="133" spans="2:30">
      <c r="B133" s="147" t="s">
        <v>352</v>
      </c>
      <c r="C133" s="19">
        <v>2.057268283567391</v>
      </c>
      <c r="D133" s="277">
        <f t="shared" si="4"/>
        <v>2.057268283567391</v>
      </c>
      <c r="E133" s="148"/>
      <c r="F133" s="148"/>
      <c r="G133" s="148"/>
      <c r="H133" s="148"/>
      <c r="I133" s="148"/>
      <c r="J133" s="148"/>
      <c r="K133" s="148"/>
      <c r="L133" s="236"/>
    </row>
    <row r="134" spans="2:30" hidden="1">
      <c r="B134" s="147" t="s">
        <v>353</v>
      </c>
      <c r="C134" s="19">
        <v>0</v>
      </c>
      <c r="D134" s="277">
        <f t="shared" si="4"/>
        <v>0</v>
      </c>
      <c r="E134" s="148"/>
      <c r="F134" s="148"/>
      <c r="G134" s="148"/>
      <c r="H134" s="148"/>
      <c r="I134" s="148"/>
      <c r="J134" s="148"/>
      <c r="K134" s="148"/>
      <c r="L134" s="236"/>
    </row>
    <row r="135" spans="2:30">
      <c r="B135" s="147" t="s">
        <v>354</v>
      </c>
      <c r="C135" s="19">
        <v>2.9115511155567662</v>
      </c>
      <c r="D135" s="277">
        <f t="shared" si="4"/>
        <v>2.9115511155567662</v>
      </c>
      <c r="E135" s="148"/>
      <c r="F135" s="148"/>
      <c r="G135" s="148"/>
      <c r="H135" s="148"/>
      <c r="I135" s="148"/>
      <c r="J135" s="148"/>
      <c r="K135" s="148"/>
      <c r="L135" s="236"/>
    </row>
    <row r="136" spans="2:30" hidden="1">
      <c r="B136" s="147" t="s">
        <v>359</v>
      </c>
      <c r="C136" s="19">
        <v>0</v>
      </c>
      <c r="D136" s="277">
        <f t="shared" si="4"/>
        <v>0</v>
      </c>
      <c r="E136" s="148"/>
      <c r="F136" s="148"/>
      <c r="G136" s="148"/>
      <c r="H136" s="148"/>
      <c r="I136" s="148"/>
      <c r="J136" s="148"/>
      <c r="K136" s="148"/>
      <c r="L136" s="236"/>
    </row>
    <row r="137" spans="2:30" hidden="1">
      <c r="B137" s="147" t="s">
        <v>360</v>
      </c>
      <c r="C137" s="19">
        <v>0</v>
      </c>
      <c r="D137" s="277">
        <f t="shared" si="4"/>
        <v>0</v>
      </c>
      <c r="E137" s="148"/>
      <c r="F137" s="148"/>
      <c r="G137" s="148"/>
      <c r="H137" s="148"/>
      <c r="I137" s="148"/>
      <c r="J137" s="148"/>
      <c r="K137" s="148"/>
      <c r="L137" s="236"/>
    </row>
    <row r="138" spans="2:30">
      <c r="B138" s="147" t="s">
        <v>361</v>
      </c>
      <c r="C138" s="19">
        <v>1.6100344099999999</v>
      </c>
      <c r="D138" s="277">
        <f t="shared" si="4"/>
        <v>1.6100344099999999</v>
      </c>
      <c r="E138" s="148"/>
      <c r="F138" s="148"/>
      <c r="G138" s="148"/>
      <c r="H138" s="148"/>
      <c r="I138" s="148"/>
      <c r="J138" s="148"/>
      <c r="K138" s="148"/>
      <c r="L138" s="236"/>
    </row>
    <row r="139" spans="2:30">
      <c r="B139" s="276" t="s">
        <v>201</v>
      </c>
      <c r="C139" s="277">
        <f>SUM(C109:C138,C105)</f>
        <v>31.314325482218518</v>
      </c>
      <c r="D139" s="277">
        <f>SUM(D109:D138,D105)</f>
        <v>31.314325482218518</v>
      </c>
      <c r="E139" s="236"/>
      <c r="F139" s="236"/>
      <c r="G139" s="236"/>
      <c r="H139" s="236"/>
      <c r="I139" s="236"/>
      <c r="J139" s="236"/>
      <c r="K139" s="236"/>
    </row>
    <row r="140" spans="2:30" ht="7.5" customHeight="1">
      <c r="C140" s="216"/>
      <c r="D140" s="216"/>
      <c r="E140" s="216"/>
      <c r="F140" s="216"/>
      <c r="G140" s="216"/>
      <c r="H140" s="216"/>
      <c r="K140" s="236"/>
      <c r="L140" s="236"/>
    </row>
    <row r="141" spans="2:30">
      <c r="B141" s="276" t="s">
        <v>202</v>
      </c>
      <c r="C141" s="277">
        <f>+C139</f>
        <v>31.314325482218518</v>
      </c>
      <c r="D141" s="236"/>
      <c r="E141" s="236"/>
      <c r="F141" s="236"/>
      <c r="G141" s="236"/>
      <c r="H141" s="236"/>
      <c r="I141" s="236"/>
      <c r="J141" s="236"/>
      <c r="K141" s="236"/>
    </row>
    <row r="143" spans="2:30" ht="15" customHeight="1">
      <c r="B143" s="446" t="str">
        <f>$B$11</f>
        <v>Deuda Corriente mayo 2024</v>
      </c>
      <c r="C143" s="446"/>
      <c r="D143" s="446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</row>
    <row r="144" spans="2:30" ht="27.6" customHeight="1">
      <c r="B144" s="446" t="str">
        <f>+B100</f>
        <v xml:space="preserve">Compra de Energía, Potencia y Derecho de Conexión con las Empresas Generadoras Privadas </v>
      </c>
      <c r="C144" s="446"/>
      <c r="D144" s="446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  <c r="AA144" s="252"/>
      <c r="AB144" s="252"/>
      <c r="AC144" s="252"/>
      <c r="AD144" s="252"/>
    </row>
    <row r="145" spans="2:40" ht="15" customHeight="1">
      <c r="B145" s="446" t="s">
        <v>20</v>
      </c>
      <c r="C145" s="446"/>
      <c r="D145" s="446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</row>
    <row r="146" spans="2:40" ht="15" customHeight="1">
      <c r="B146" s="447" t="s">
        <v>95</v>
      </c>
      <c r="C146" s="447"/>
      <c r="D146" s="447"/>
      <c r="E146" s="304"/>
      <c r="F146" s="304"/>
      <c r="G146" s="304"/>
      <c r="H146" s="304"/>
      <c r="I146" s="304"/>
      <c r="J146" s="304"/>
      <c r="K146" s="304"/>
      <c r="L146" s="304"/>
      <c r="M146" s="304"/>
      <c r="N146" s="304"/>
      <c r="O146" s="304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</row>
    <row r="147" spans="2:40">
      <c r="AN147" s="235"/>
    </row>
    <row r="148" spans="2:40">
      <c r="B148" s="146" t="s">
        <v>185</v>
      </c>
      <c r="C148" s="257">
        <f>C16</f>
        <v>45413</v>
      </c>
      <c r="D148" s="280" t="s">
        <v>349</v>
      </c>
      <c r="E148" s="235"/>
      <c r="F148" s="235"/>
      <c r="G148" s="235"/>
      <c r="H148" s="148"/>
    </row>
    <row r="149" spans="2:40">
      <c r="B149" s="147" t="s">
        <v>187</v>
      </c>
      <c r="C149" s="19">
        <f>+C150+C151+C152</f>
        <v>16.915500144537454</v>
      </c>
      <c r="D149" s="277">
        <f>SUM(D150:D152)</f>
        <v>16.915500144537454</v>
      </c>
      <c r="E149" s="148"/>
      <c r="F149" s="148"/>
      <c r="G149" s="148"/>
      <c r="H149" s="216"/>
    </row>
    <row r="150" spans="2:40">
      <c r="B150" s="149" t="s">
        <v>188</v>
      </c>
      <c r="C150" s="19">
        <v>7.7701773893473423</v>
      </c>
      <c r="D150" s="277">
        <f t="shared" ref="D150:D182" si="5">SUM(C150:C150)</f>
        <v>7.7701773893473423</v>
      </c>
      <c r="E150" s="216"/>
      <c r="F150" s="216"/>
      <c r="G150" s="216"/>
      <c r="H150" s="216"/>
    </row>
    <row r="151" spans="2:40">
      <c r="B151" s="149" t="s">
        <v>189</v>
      </c>
      <c r="C151" s="19">
        <v>9.1453227551901097</v>
      </c>
      <c r="D151" s="277">
        <f t="shared" si="5"/>
        <v>9.1453227551901097</v>
      </c>
      <c r="E151" s="216"/>
      <c r="F151" s="216"/>
      <c r="G151" s="216"/>
      <c r="H151" s="216"/>
    </row>
    <row r="152" spans="2:40" hidden="1">
      <c r="B152" s="149" t="s">
        <v>190</v>
      </c>
      <c r="C152" s="19">
        <v>0</v>
      </c>
      <c r="D152" s="277">
        <f t="shared" si="5"/>
        <v>0</v>
      </c>
      <c r="E152" s="216"/>
      <c r="F152" s="216"/>
      <c r="G152" s="216"/>
      <c r="H152" s="237"/>
    </row>
    <row r="153" spans="2:40" hidden="1">
      <c r="B153" s="147" t="s">
        <v>191</v>
      </c>
      <c r="C153" s="19">
        <v>0</v>
      </c>
      <c r="D153" s="277">
        <f t="shared" si="5"/>
        <v>0</v>
      </c>
      <c r="E153" s="148"/>
      <c r="F153" s="148"/>
      <c r="G153" s="148"/>
      <c r="H153" s="148"/>
    </row>
    <row r="154" spans="2:40">
      <c r="B154" s="147" t="s">
        <v>192</v>
      </c>
      <c r="C154" s="19">
        <v>14.835932979999999</v>
      </c>
      <c r="D154" s="277">
        <f t="shared" si="5"/>
        <v>14.835932979999999</v>
      </c>
      <c r="E154" s="148"/>
      <c r="F154" s="148"/>
      <c r="G154" s="148"/>
      <c r="H154" s="148"/>
    </row>
    <row r="155" spans="2:40" hidden="1">
      <c r="B155" s="147" t="s">
        <v>193</v>
      </c>
      <c r="C155" s="19">
        <v>0</v>
      </c>
      <c r="D155" s="277">
        <f t="shared" si="5"/>
        <v>0</v>
      </c>
      <c r="E155" s="148"/>
      <c r="F155" s="148"/>
      <c r="G155" s="148"/>
      <c r="H155" s="148"/>
    </row>
    <row r="156" spans="2:40" hidden="1">
      <c r="B156" s="147" t="s">
        <v>194</v>
      </c>
      <c r="C156" s="275">
        <v>0</v>
      </c>
      <c r="D156" s="277">
        <f t="shared" si="5"/>
        <v>0</v>
      </c>
      <c r="E156" s="148"/>
      <c r="F156" s="148"/>
      <c r="G156" s="148"/>
      <c r="H156" s="148"/>
    </row>
    <row r="157" spans="2:40" hidden="1">
      <c r="B157" s="147" t="s">
        <v>195</v>
      </c>
      <c r="C157" s="275">
        <v>0</v>
      </c>
      <c r="D157" s="277">
        <f t="shared" si="5"/>
        <v>0</v>
      </c>
      <c r="E157" s="148"/>
      <c r="F157" s="148"/>
      <c r="G157" s="148"/>
      <c r="H157" s="148"/>
    </row>
    <row r="158" spans="2:40" hidden="1">
      <c r="B158" s="147" t="s">
        <v>196</v>
      </c>
      <c r="C158" s="275">
        <v>0</v>
      </c>
      <c r="D158" s="277">
        <f t="shared" si="5"/>
        <v>0</v>
      </c>
      <c r="E158" s="148"/>
      <c r="F158" s="148"/>
      <c r="G158" s="148"/>
      <c r="H158" s="148"/>
    </row>
    <row r="159" spans="2:40" hidden="1">
      <c r="B159" s="147" t="s">
        <v>197</v>
      </c>
      <c r="C159" s="275">
        <v>0</v>
      </c>
      <c r="D159" s="277">
        <f t="shared" si="5"/>
        <v>0</v>
      </c>
      <c r="E159" s="148"/>
      <c r="F159" s="148"/>
      <c r="G159" s="148"/>
      <c r="H159" s="148"/>
    </row>
    <row r="160" spans="2:40" hidden="1">
      <c r="B160" s="147" t="s">
        <v>198</v>
      </c>
      <c r="C160" s="275">
        <v>0</v>
      </c>
      <c r="D160" s="277">
        <f t="shared" si="5"/>
        <v>0</v>
      </c>
      <c r="E160" s="148"/>
      <c r="F160" s="148"/>
      <c r="G160" s="148"/>
      <c r="H160" s="148"/>
    </row>
    <row r="161" spans="2:8" hidden="1">
      <c r="B161" s="147" t="s">
        <v>199</v>
      </c>
      <c r="C161" s="275">
        <v>0</v>
      </c>
      <c r="D161" s="277">
        <f t="shared" si="5"/>
        <v>0</v>
      </c>
      <c r="E161" s="148"/>
      <c r="F161" s="148"/>
      <c r="G161" s="148"/>
      <c r="H161" s="148"/>
    </row>
    <row r="162" spans="2:8" hidden="1">
      <c r="B162" s="147" t="s">
        <v>263</v>
      </c>
      <c r="C162" s="275">
        <v>0</v>
      </c>
      <c r="D162" s="277">
        <f t="shared" si="5"/>
        <v>0</v>
      </c>
      <c r="E162" s="148"/>
      <c r="F162" s="148"/>
      <c r="G162" s="148"/>
      <c r="H162" s="148"/>
    </row>
    <row r="163" spans="2:8" hidden="1">
      <c r="B163" s="147" t="s">
        <v>200</v>
      </c>
      <c r="C163" s="275">
        <v>0</v>
      </c>
      <c r="D163" s="277">
        <f t="shared" si="5"/>
        <v>0</v>
      </c>
      <c r="E163" s="148"/>
      <c r="F163" s="148"/>
      <c r="G163" s="148"/>
      <c r="H163" s="236"/>
    </row>
    <row r="164" spans="2:8">
      <c r="B164" s="147" t="s">
        <v>268</v>
      </c>
      <c r="C164" s="275">
        <v>0.44691915000000004</v>
      </c>
      <c r="D164" s="277">
        <f t="shared" si="5"/>
        <v>0.44691915000000004</v>
      </c>
      <c r="E164" s="148"/>
      <c r="F164" s="148"/>
      <c r="G164" s="148"/>
      <c r="H164" s="236"/>
    </row>
    <row r="165" spans="2:8" hidden="1">
      <c r="B165" s="147" t="s">
        <v>270</v>
      </c>
      <c r="C165" s="275">
        <v>0</v>
      </c>
      <c r="D165" s="277">
        <f t="shared" si="5"/>
        <v>0</v>
      </c>
      <c r="E165" s="148"/>
      <c r="F165" s="148"/>
      <c r="G165" s="148"/>
      <c r="H165" s="236"/>
    </row>
    <row r="166" spans="2:8">
      <c r="B166" s="147" t="s">
        <v>273</v>
      </c>
      <c r="C166" s="19">
        <v>1.60319828</v>
      </c>
      <c r="D166" s="277">
        <f t="shared" si="5"/>
        <v>1.60319828</v>
      </c>
      <c r="E166" s="148"/>
      <c r="F166" s="148"/>
      <c r="G166" s="148"/>
      <c r="H166" s="236"/>
    </row>
    <row r="167" spans="2:8" hidden="1">
      <c r="B167" s="147" t="s">
        <v>274</v>
      </c>
      <c r="C167" s="274">
        <v>0</v>
      </c>
      <c r="D167" s="277">
        <f t="shared" si="5"/>
        <v>0</v>
      </c>
      <c r="E167" s="148"/>
      <c r="F167" s="148"/>
      <c r="G167" s="148"/>
      <c r="H167" s="236"/>
    </row>
    <row r="168" spans="2:8">
      <c r="B168" s="147" t="s">
        <v>276</v>
      </c>
      <c r="C168" s="274">
        <v>1.03288962</v>
      </c>
      <c r="D168" s="277">
        <f t="shared" si="5"/>
        <v>1.03288962</v>
      </c>
      <c r="E168" s="148"/>
      <c r="F168" s="148"/>
      <c r="G168" s="148"/>
      <c r="H168" s="236"/>
    </row>
    <row r="169" spans="2:8" hidden="1">
      <c r="B169" s="147" t="s">
        <v>277</v>
      </c>
      <c r="C169" s="275">
        <v>0</v>
      </c>
      <c r="D169" s="277">
        <f t="shared" si="5"/>
        <v>0</v>
      </c>
      <c r="E169" s="148"/>
      <c r="F169" s="148"/>
      <c r="G169" s="148"/>
      <c r="H169" s="236"/>
    </row>
    <row r="170" spans="2:8" hidden="1">
      <c r="B170" s="147" t="s">
        <v>284</v>
      </c>
      <c r="C170" s="275">
        <v>0</v>
      </c>
      <c r="D170" s="277">
        <f t="shared" si="5"/>
        <v>0</v>
      </c>
      <c r="E170" s="148"/>
      <c r="F170" s="148"/>
      <c r="G170" s="148"/>
      <c r="H170" s="236"/>
    </row>
    <row r="171" spans="2:8" hidden="1">
      <c r="B171" s="147" t="s">
        <v>285</v>
      </c>
      <c r="C171" s="275">
        <v>0</v>
      </c>
      <c r="D171" s="277">
        <f t="shared" si="5"/>
        <v>0</v>
      </c>
      <c r="E171" s="148"/>
      <c r="F171" s="148"/>
      <c r="G171" s="148"/>
      <c r="H171" s="236"/>
    </row>
    <row r="172" spans="2:8" hidden="1">
      <c r="B172" s="147" t="s">
        <v>287</v>
      </c>
      <c r="C172" s="275">
        <v>0</v>
      </c>
      <c r="D172" s="277">
        <f t="shared" si="5"/>
        <v>0</v>
      </c>
      <c r="E172" s="148"/>
      <c r="F172" s="148"/>
      <c r="G172" s="148"/>
      <c r="H172" s="236"/>
    </row>
    <row r="173" spans="2:8" hidden="1">
      <c r="B173" s="147" t="s">
        <v>286</v>
      </c>
      <c r="C173" s="275">
        <v>0</v>
      </c>
      <c r="D173" s="277">
        <f t="shared" si="5"/>
        <v>0</v>
      </c>
      <c r="E173" s="148"/>
      <c r="F173" s="148"/>
      <c r="G173" s="148"/>
      <c r="H173" s="236"/>
    </row>
    <row r="174" spans="2:8" hidden="1">
      <c r="B174" s="147" t="s">
        <v>337</v>
      </c>
      <c r="C174" s="275">
        <v>0</v>
      </c>
      <c r="D174" s="277">
        <f t="shared" si="5"/>
        <v>0</v>
      </c>
      <c r="E174" s="148"/>
      <c r="F174" s="148"/>
      <c r="G174" s="148"/>
      <c r="H174" s="236"/>
    </row>
    <row r="175" spans="2:8" hidden="1">
      <c r="B175" s="147" t="s">
        <v>338</v>
      </c>
      <c r="C175" s="275">
        <v>0</v>
      </c>
      <c r="D175" s="277">
        <f t="shared" si="5"/>
        <v>0</v>
      </c>
      <c r="E175" s="148"/>
      <c r="F175" s="148"/>
      <c r="G175" s="148"/>
      <c r="H175" s="236"/>
    </row>
    <row r="176" spans="2:8">
      <c r="B176" s="147" t="s">
        <v>351</v>
      </c>
      <c r="C176" s="275">
        <v>0.97539821999999998</v>
      </c>
      <c r="D176" s="277">
        <f t="shared" si="5"/>
        <v>0.97539821999999998</v>
      </c>
      <c r="E176" s="148"/>
      <c r="F176" s="148"/>
      <c r="G176" s="148"/>
      <c r="H176" s="236"/>
    </row>
    <row r="177" spans="2:40">
      <c r="B177" s="147" t="s">
        <v>352</v>
      </c>
      <c r="C177" s="275">
        <v>2.1743133914201942</v>
      </c>
      <c r="D177" s="277">
        <f t="shared" si="5"/>
        <v>2.1743133914201942</v>
      </c>
      <c r="E177" s="148"/>
      <c r="F177" s="148"/>
      <c r="G177" s="148"/>
      <c r="H177" s="236"/>
    </row>
    <row r="178" spans="2:40" hidden="1">
      <c r="B178" s="147" t="s">
        <v>353</v>
      </c>
      <c r="C178" s="275">
        <v>0</v>
      </c>
      <c r="D178" s="277">
        <f t="shared" si="5"/>
        <v>0</v>
      </c>
      <c r="E178" s="148"/>
      <c r="F178" s="148"/>
      <c r="G178" s="148"/>
      <c r="H178" s="236"/>
    </row>
    <row r="179" spans="2:40">
      <c r="B179" s="147" t="s">
        <v>354</v>
      </c>
      <c r="C179" s="275">
        <v>3.8830669010730006</v>
      </c>
      <c r="D179" s="277">
        <f t="shared" si="5"/>
        <v>3.8830669010730006</v>
      </c>
      <c r="E179" s="148"/>
      <c r="F179" s="148"/>
      <c r="G179" s="148"/>
      <c r="H179" s="236"/>
    </row>
    <row r="180" spans="2:40">
      <c r="B180" s="147" t="s">
        <v>359</v>
      </c>
      <c r="C180" s="275">
        <v>1.4901772799999999</v>
      </c>
      <c r="D180" s="277">
        <f t="shared" si="5"/>
        <v>1.4901772799999999</v>
      </c>
      <c r="E180" s="148"/>
      <c r="F180" s="148"/>
      <c r="G180" s="148"/>
      <c r="H180" s="236"/>
    </row>
    <row r="181" spans="2:40" hidden="1">
      <c r="B181" s="147" t="s">
        <v>360</v>
      </c>
      <c r="C181" s="275">
        <v>0</v>
      </c>
      <c r="D181" s="277">
        <f t="shared" si="5"/>
        <v>0</v>
      </c>
      <c r="E181" s="148"/>
      <c r="F181" s="148"/>
      <c r="G181" s="148"/>
      <c r="H181" s="236"/>
    </row>
    <row r="182" spans="2:40" hidden="1">
      <c r="B182" s="147" t="s">
        <v>361</v>
      </c>
      <c r="C182" s="275">
        <v>0</v>
      </c>
      <c r="D182" s="277">
        <f t="shared" si="5"/>
        <v>0</v>
      </c>
      <c r="E182" s="148"/>
      <c r="F182" s="148"/>
      <c r="G182" s="148"/>
      <c r="H182" s="236"/>
    </row>
    <row r="183" spans="2:40">
      <c r="B183" s="276" t="s">
        <v>201</v>
      </c>
      <c r="C183" s="277">
        <f>SUM(C153:C182,C149)</f>
        <v>43.357395967030648</v>
      </c>
      <c r="D183" s="277">
        <f>SUM(D153:D182,D149)</f>
        <v>43.357395967030648</v>
      </c>
      <c r="E183" s="236"/>
      <c r="F183" s="236"/>
      <c r="G183" s="236"/>
    </row>
    <row r="184" spans="2:40" ht="7.5" customHeight="1">
      <c r="C184" s="216"/>
      <c r="D184" s="216"/>
      <c r="H184" s="235"/>
    </row>
    <row r="185" spans="2:40">
      <c r="B185" s="276" t="s">
        <v>202</v>
      </c>
      <c r="C185" s="277">
        <f>+C183</f>
        <v>43.357395967030648</v>
      </c>
      <c r="D185" s="236"/>
      <c r="E185" s="236"/>
      <c r="F185" s="236"/>
      <c r="G185" s="236"/>
      <c r="H185" s="148"/>
    </row>
    <row r="186" spans="2:40">
      <c r="B186" s="318"/>
      <c r="AN186" s="216"/>
    </row>
    <row r="187" spans="2:40" ht="15" hidden="1" customHeight="1">
      <c r="B187" s="446" t="str">
        <f>$B$11</f>
        <v>Deuda Corriente mayo 2024</v>
      </c>
      <c r="C187" s="446"/>
      <c r="D187" s="446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N187" s="216"/>
    </row>
    <row r="188" spans="2:40" ht="28.2" hidden="1" customHeight="1">
      <c r="B188" s="446" t="s">
        <v>183</v>
      </c>
      <c r="C188" s="446"/>
      <c r="D188" s="446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/>
      <c r="AC188" s="252"/>
      <c r="AD188" s="252"/>
      <c r="AN188" s="216"/>
    </row>
    <row r="189" spans="2:40" hidden="1">
      <c r="B189" s="446" t="s">
        <v>111</v>
      </c>
      <c r="C189" s="446"/>
      <c r="D189" s="446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N189" s="216"/>
    </row>
    <row r="190" spans="2:40" hidden="1">
      <c r="B190" s="448" t="s">
        <v>95</v>
      </c>
      <c r="C190" s="448"/>
      <c r="D190" s="448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N190" s="148"/>
    </row>
    <row r="191" spans="2:40" hidden="1"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AN191" s="148"/>
    </row>
    <row r="192" spans="2:40" hidden="1">
      <c r="B192" s="146" t="s">
        <v>185</v>
      </c>
      <c r="C192" s="257">
        <f>C16</f>
        <v>45413</v>
      </c>
      <c r="D192" s="280" t="s">
        <v>313</v>
      </c>
      <c r="E192" s="235"/>
      <c r="F192" s="235"/>
      <c r="G192" s="235"/>
      <c r="H192" s="235"/>
      <c r="I192" s="235"/>
      <c r="J192" s="235"/>
      <c r="K192" s="235"/>
      <c r="L192" s="148"/>
    </row>
    <row r="193" spans="1:12" hidden="1">
      <c r="B193" s="147" t="s">
        <v>187</v>
      </c>
      <c r="C193" s="19">
        <f>+C194+C195+C196</f>
        <v>0</v>
      </c>
      <c r="D193" s="278">
        <f>SUM(C193:C193)</f>
        <v>0</v>
      </c>
      <c r="E193" s="148"/>
      <c r="F193" s="148"/>
      <c r="G193" s="148"/>
      <c r="H193" s="148"/>
      <c r="I193" s="148"/>
      <c r="J193" s="148"/>
      <c r="K193" s="148"/>
      <c r="L193" s="148"/>
    </row>
    <row r="194" spans="1:12" hidden="1">
      <c r="B194" s="149" t="s">
        <v>188</v>
      </c>
      <c r="C194" s="19">
        <v>0</v>
      </c>
      <c r="D194" s="278">
        <f t="shared" ref="D194:D220" si="6">SUM(C194:C194)</f>
        <v>0</v>
      </c>
      <c r="E194" s="216"/>
      <c r="F194" s="216"/>
      <c r="G194" s="216"/>
      <c r="H194" s="216"/>
      <c r="I194" s="216"/>
      <c r="J194" s="216"/>
      <c r="K194" s="216"/>
      <c r="L194" s="148"/>
    </row>
    <row r="195" spans="1:12" hidden="1">
      <c r="B195" s="149" t="s">
        <v>189</v>
      </c>
      <c r="C195" s="19">
        <v>0</v>
      </c>
      <c r="D195" s="278">
        <f t="shared" si="6"/>
        <v>0</v>
      </c>
      <c r="E195" s="216"/>
      <c r="F195" s="216"/>
      <c r="G195" s="216"/>
      <c r="H195" s="216"/>
      <c r="I195" s="216"/>
      <c r="J195" s="216"/>
      <c r="K195" s="216"/>
      <c r="L195" s="148"/>
    </row>
    <row r="196" spans="1:12" hidden="1">
      <c r="B196" s="149" t="s">
        <v>190</v>
      </c>
      <c r="C196" s="19">
        <v>0</v>
      </c>
      <c r="D196" s="278">
        <f t="shared" si="6"/>
        <v>0</v>
      </c>
      <c r="E196" s="216"/>
      <c r="F196" s="216"/>
      <c r="G196" s="216"/>
      <c r="H196" s="216"/>
      <c r="I196" s="216"/>
      <c r="J196" s="216"/>
      <c r="K196" s="216"/>
      <c r="L196" s="148"/>
    </row>
    <row r="197" spans="1:12" hidden="1">
      <c r="B197" s="147" t="s">
        <v>191</v>
      </c>
      <c r="C197" s="19">
        <v>0</v>
      </c>
      <c r="D197" s="278">
        <f t="shared" si="6"/>
        <v>0</v>
      </c>
      <c r="E197" s="148"/>
      <c r="F197" s="148"/>
      <c r="G197" s="148"/>
      <c r="H197" s="148"/>
      <c r="I197" s="148"/>
      <c r="J197" s="148"/>
      <c r="K197" s="148"/>
      <c r="L197" s="148"/>
    </row>
    <row r="198" spans="1:12" hidden="1">
      <c r="B198" s="147" t="s">
        <v>192</v>
      </c>
      <c r="C198" s="19">
        <v>0</v>
      </c>
      <c r="D198" s="278">
        <f t="shared" si="6"/>
        <v>0</v>
      </c>
      <c r="E198" s="148"/>
      <c r="F198" s="148"/>
      <c r="G198" s="148"/>
      <c r="H198" s="148"/>
      <c r="I198" s="148"/>
      <c r="J198" s="148"/>
      <c r="K198" s="148"/>
      <c r="L198" s="148"/>
    </row>
    <row r="199" spans="1:12" hidden="1">
      <c r="B199" s="147" t="s">
        <v>193</v>
      </c>
      <c r="C199" s="19">
        <v>0</v>
      </c>
      <c r="D199" s="278">
        <f t="shared" si="6"/>
        <v>0</v>
      </c>
      <c r="E199" s="148"/>
      <c r="F199" s="148"/>
      <c r="G199" s="148"/>
      <c r="H199" s="148"/>
      <c r="I199" s="148"/>
      <c r="J199" s="148"/>
      <c r="K199" s="148"/>
      <c r="L199" s="148"/>
    </row>
    <row r="200" spans="1:12" hidden="1">
      <c r="B200" s="147" t="s">
        <v>194</v>
      </c>
      <c r="C200" s="19">
        <v>0</v>
      </c>
      <c r="D200" s="278">
        <f t="shared" si="6"/>
        <v>0</v>
      </c>
      <c r="E200" s="148"/>
      <c r="F200" s="148"/>
      <c r="G200" s="148"/>
      <c r="H200" s="148"/>
      <c r="I200" s="148"/>
      <c r="J200" s="148"/>
      <c r="K200" s="148"/>
      <c r="L200" s="148"/>
    </row>
    <row r="201" spans="1:12" hidden="1">
      <c r="B201" s="147" t="s">
        <v>195</v>
      </c>
      <c r="C201" s="19">
        <v>0</v>
      </c>
      <c r="D201" s="278">
        <f t="shared" si="6"/>
        <v>0</v>
      </c>
      <c r="E201" s="148"/>
      <c r="F201" s="148"/>
      <c r="G201" s="148"/>
      <c r="H201" s="148"/>
      <c r="I201" s="148"/>
      <c r="J201" s="148"/>
      <c r="K201" s="148"/>
      <c r="L201" s="236"/>
    </row>
    <row r="202" spans="1:12" hidden="1">
      <c r="B202" s="147" t="s">
        <v>196</v>
      </c>
      <c r="C202" s="19">
        <v>0</v>
      </c>
      <c r="D202" s="278">
        <f t="shared" si="6"/>
        <v>0</v>
      </c>
      <c r="E202" s="148"/>
      <c r="F202" s="148"/>
      <c r="G202" s="148"/>
      <c r="H202" s="148"/>
      <c r="I202" s="148"/>
      <c r="J202" s="148"/>
      <c r="K202" s="148"/>
    </row>
    <row r="203" spans="1:12" hidden="1">
      <c r="B203" s="147" t="s">
        <v>197</v>
      </c>
      <c r="C203" s="19">
        <v>0</v>
      </c>
      <c r="D203" s="278">
        <f t="shared" si="6"/>
        <v>0</v>
      </c>
      <c r="E203" s="148"/>
      <c r="F203" s="148"/>
      <c r="G203" s="148"/>
      <c r="H203" s="148"/>
      <c r="I203" s="148"/>
      <c r="J203" s="148"/>
      <c r="K203" s="148"/>
      <c r="L203" s="236"/>
    </row>
    <row r="204" spans="1:12" hidden="1">
      <c r="B204" s="147" t="s">
        <v>198</v>
      </c>
      <c r="C204" s="19">
        <v>0</v>
      </c>
      <c r="D204" s="278">
        <f t="shared" si="6"/>
        <v>0</v>
      </c>
      <c r="E204" s="148"/>
      <c r="F204" s="148"/>
      <c r="G204" s="148"/>
      <c r="H204" s="148"/>
      <c r="I204" s="148"/>
      <c r="J204" s="148"/>
      <c r="K204" s="148"/>
    </row>
    <row r="205" spans="1:12" hidden="1">
      <c r="B205" s="147" t="s">
        <v>199</v>
      </c>
      <c r="C205" s="19">
        <v>0</v>
      </c>
      <c r="D205" s="278">
        <f t="shared" si="6"/>
        <v>0</v>
      </c>
      <c r="E205" s="148"/>
      <c r="F205" s="148"/>
      <c r="G205" s="148"/>
      <c r="H205" s="148"/>
      <c r="I205" s="148"/>
      <c r="J205" s="148"/>
      <c r="K205" s="148"/>
    </row>
    <row r="206" spans="1:12" hidden="1">
      <c r="B206" s="147" t="s">
        <v>263</v>
      </c>
      <c r="C206" s="19">
        <v>0</v>
      </c>
      <c r="D206" s="278">
        <f t="shared" si="6"/>
        <v>0</v>
      </c>
      <c r="E206" s="148"/>
      <c r="F206" s="148"/>
      <c r="G206" s="148"/>
      <c r="H206" s="148"/>
      <c r="I206" s="148"/>
      <c r="J206" s="148"/>
      <c r="K206" s="148"/>
    </row>
    <row r="207" spans="1:12" hidden="1">
      <c r="A207" t="s">
        <v>272</v>
      </c>
      <c r="B207" s="147" t="s">
        <v>200</v>
      </c>
      <c r="C207" s="19">
        <v>0</v>
      </c>
      <c r="D207" s="278">
        <f t="shared" si="6"/>
        <v>0</v>
      </c>
      <c r="E207" s="148"/>
      <c r="F207" s="148"/>
      <c r="G207" s="148"/>
      <c r="H207" s="148"/>
      <c r="I207" s="148"/>
      <c r="J207" s="148"/>
      <c r="K207" s="148"/>
    </row>
    <row r="208" spans="1:12" hidden="1">
      <c r="B208" s="147" t="s">
        <v>268</v>
      </c>
      <c r="C208" s="19">
        <v>0</v>
      </c>
      <c r="D208" s="278">
        <f t="shared" si="6"/>
        <v>0</v>
      </c>
      <c r="E208" s="148"/>
      <c r="F208" s="148"/>
      <c r="G208" s="148"/>
      <c r="H208" s="148"/>
      <c r="I208" s="148"/>
      <c r="J208" s="148"/>
      <c r="K208" s="148"/>
    </row>
    <row r="209" spans="2:11" hidden="1">
      <c r="B209" s="147" t="s">
        <v>270</v>
      </c>
      <c r="C209" s="19">
        <v>0</v>
      </c>
      <c r="D209" s="278">
        <f t="shared" si="6"/>
        <v>0</v>
      </c>
      <c r="E209" s="148"/>
      <c r="F209" s="148"/>
      <c r="G209" s="148"/>
      <c r="H209" s="148"/>
      <c r="I209" s="148"/>
      <c r="J209" s="148"/>
      <c r="K209" s="148"/>
    </row>
    <row r="210" spans="2:11" hidden="1">
      <c r="B210" s="147" t="s">
        <v>273</v>
      </c>
      <c r="C210" s="19">
        <v>0</v>
      </c>
      <c r="D210" s="278">
        <f t="shared" si="6"/>
        <v>0</v>
      </c>
      <c r="E210" s="148"/>
      <c r="F210" s="148"/>
      <c r="G210" s="148"/>
      <c r="H210" s="148"/>
      <c r="I210" s="148"/>
      <c r="J210" s="148"/>
      <c r="K210" s="148"/>
    </row>
    <row r="211" spans="2:11" ht="15.75" hidden="1" customHeight="1">
      <c r="B211" s="147" t="s">
        <v>274</v>
      </c>
      <c r="C211" s="19">
        <v>0</v>
      </c>
      <c r="D211" s="278">
        <f t="shared" si="6"/>
        <v>0</v>
      </c>
      <c r="E211" s="148"/>
      <c r="F211" s="148"/>
      <c r="G211" s="148"/>
      <c r="H211" s="148"/>
      <c r="I211" s="148"/>
      <c r="J211" s="148"/>
      <c r="K211" s="148"/>
    </row>
    <row r="212" spans="2:11" ht="15.75" hidden="1" customHeight="1">
      <c r="B212" s="147" t="s">
        <v>305</v>
      </c>
      <c r="C212" s="19">
        <v>0</v>
      </c>
      <c r="D212" s="278">
        <f t="shared" si="6"/>
        <v>0</v>
      </c>
      <c r="E212" s="148"/>
      <c r="F212" s="148"/>
      <c r="G212" s="148"/>
      <c r="H212" s="148"/>
      <c r="I212" s="148"/>
      <c r="J212" s="148"/>
      <c r="K212" s="148"/>
    </row>
    <row r="213" spans="2:11" ht="15.75" hidden="1" customHeight="1">
      <c r="B213" s="147" t="s">
        <v>276</v>
      </c>
      <c r="C213" s="19">
        <v>0</v>
      </c>
      <c r="D213" s="278">
        <f t="shared" si="6"/>
        <v>0</v>
      </c>
      <c r="E213" s="148"/>
      <c r="F213" s="148"/>
      <c r="G213" s="148"/>
      <c r="H213" s="148"/>
      <c r="I213" s="148"/>
      <c r="J213" s="148"/>
      <c r="K213" s="148"/>
    </row>
    <row r="214" spans="2:11" ht="15.75" hidden="1" customHeight="1">
      <c r="B214" s="147" t="s">
        <v>277</v>
      </c>
      <c r="C214" s="19">
        <v>0</v>
      </c>
      <c r="D214" s="278">
        <f t="shared" si="6"/>
        <v>0</v>
      </c>
      <c r="E214" s="148"/>
      <c r="F214" s="148"/>
      <c r="G214" s="148"/>
      <c r="H214" s="148"/>
      <c r="I214" s="148"/>
      <c r="J214" s="148"/>
      <c r="K214" s="148"/>
    </row>
    <row r="215" spans="2:11" ht="15.75" hidden="1" customHeight="1">
      <c r="B215" s="147" t="s">
        <v>284</v>
      </c>
      <c r="C215" s="19">
        <v>0</v>
      </c>
      <c r="D215" s="278">
        <f t="shared" si="6"/>
        <v>0</v>
      </c>
      <c r="E215" s="148"/>
      <c r="F215" s="148"/>
      <c r="G215" s="148"/>
      <c r="H215" s="148"/>
      <c r="I215" s="148"/>
      <c r="J215" s="148"/>
      <c r="K215" s="148"/>
    </row>
    <row r="216" spans="2:11" ht="15.75" hidden="1" customHeight="1">
      <c r="B216" s="147" t="s">
        <v>285</v>
      </c>
      <c r="C216" s="19">
        <v>0</v>
      </c>
      <c r="D216" s="278">
        <f t="shared" si="6"/>
        <v>0</v>
      </c>
      <c r="E216" s="148"/>
      <c r="F216" s="148"/>
      <c r="G216" s="148"/>
      <c r="H216" s="148"/>
      <c r="I216" s="148"/>
      <c r="J216" s="148"/>
      <c r="K216" s="148"/>
    </row>
    <row r="217" spans="2:11" ht="15.75" hidden="1" customHeight="1">
      <c r="B217" s="147" t="s">
        <v>286</v>
      </c>
      <c r="C217" s="19">
        <v>0</v>
      </c>
      <c r="D217" s="278">
        <f t="shared" si="6"/>
        <v>0</v>
      </c>
      <c r="E217" s="148"/>
      <c r="F217" s="148"/>
      <c r="G217" s="148"/>
      <c r="H217" s="148"/>
      <c r="I217" s="148"/>
      <c r="J217" s="148"/>
      <c r="K217" s="148"/>
    </row>
    <row r="218" spans="2:11" ht="15.75" hidden="1" customHeight="1">
      <c r="B218" s="147" t="s">
        <v>287</v>
      </c>
      <c r="C218" s="19">
        <v>0</v>
      </c>
      <c r="D218" s="278">
        <f t="shared" si="6"/>
        <v>0</v>
      </c>
      <c r="E218" s="148"/>
      <c r="F218" s="148"/>
      <c r="G218" s="148"/>
      <c r="H218" s="148"/>
      <c r="I218" s="148"/>
      <c r="J218" s="148"/>
      <c r="K218" s="148"/>
    </row>
    <row r="219" spans="2:11" ht="15.75" hidden="1" customHeight="1">
      <c r="B219" s="147" t="s">
        <v>306</v>
      </c>
      <c r="C219" s="19">
        <v>0</v>
      </c>
      <c r="D219" s="278">
        <f t="shared" si="6"/>
        <v>0</v>
      </c>
      <c r="E219" s="148"/>
      <c r="F219" s="148"/>
      <c r="G219" s="148"/>
      <c r="H219" s="148"/>
      <c r="I219" s="148"/>
      <c r="J219" s="148"/>
      <c r="K219" s="148"/>
    </row>
    <row r="220" spans="2:11" ht="15.75" hidden="1" customHeight="1">
      <c r="B220" s="147" t="s">
        <v>338</v>
      </c>
      <c r="C220" s="19">
        <v>0</v>
      </c>
      <c r="D220" s="278">
        <f t="shared" si="6"/>
        <v>0</v>
      </c>
      <c r="E220" s="148"/>
      <c r="F220" s="148"/>
      <c r="G220" s="148"/>
      <c r="H220" s="148"/>
      <c r="I220" s="148"/>
      <c r="J220" s="148"/>
      <c r="K220" s="148"/>
    </row>
    <row r="221" spans="2:11" ht="14.4" hidden="1" customHeight="1">
      <c r="B221" s="276" t="s">
        <v>201</v>
      </c>
      <c r="C221" s="277">
        <f>SUM(C197:C220,C193)</f>
        <v>0</v>
      </c>
      <c r="D221" s="277">
        <f>SUM(D197:D220,D193)</f>
        <v>0</v>
      </c>
    </row>
    <row r="222" spans="2:11" ht="7.5" hidden="1" customHeight="1">
      <c r="C222" s="216"/>
      <c r="D222" s="216"/>
      <c r="E222" s="216"/>
      <c r="F222" s="216"/>
      <c r="J222" s="200"/>
    </row>
    <row r="223" spans="2:11" hidden="1">
      <c r="B223" s="276" t="s">
        <v>202</v>
      </c>
      <c r="C223" s="277">
        <f>+C221</f>
        <v>0</v>
      </c>
      <c r="D223" s="236"/>
      <c r="E223" s="236"/>
      <c r="F223" s="236"/>
      <c r="G223" s="236"/>
      <c r="H223" s="236"/>
      <c r="I223" s="236"/>
      <c r="J223" s="150"/>
    </row>
    <row r="224" spans="2:11" ht="14.25" customHeight="1"/>
    <row r="225" spans="2:43" hidden="1" outlineLevel="3">
      <c r="B225" s="272" t="s">
        <v>333</v>
      </c>
      <c r="AQ225" s="150"/>
    </row>
    <row r="226" spans="2:43" hidden="1" outlineLevel="3">
      <c r="B226" s="272"/>
      <c r="AQ226" s="150"/>
    </row>
    <row r="227" spans="2:43" hidden="1" outlineLevel="3">
      <c r="B227" s="273" t="s">
        <v>203</v>
      </c>
      <c r="AQ227" s="150"/>
    </row>
    <row r="228" spans="2:43" hidden="1" outlineLevel="3">
      <c r="AQ228" s="150"/>
    </row>
    <row r="229" spans="2:43" hidden="1" outlineLevel="3">
      <c r="B229" s="151" t="s">
        <v>185</v>
      </c>
      <c r="C229" s="152" t="s">
        <v>18</v>
      </c>
      <c r="D229" s="152" t="s">
        <v>19</v>
      </c>
      <c r="E229" s="152" t="s">
        <v>20</v>
      </c>
      <c r="F229" s="152" t="s">
        <v>111</v>
      </c>
      <c r="G229" s="153" t="s">
        <v>201</v>
      </c>
      <c r="AF229" s="150"/>
    </row>
    <row r="230" spans="2:43" hidden="1" outlineLevel="3">
      <c r="B230" s="154" t="s">
        <v>204</v>
      </c>
      <c r="C230" s="155">
        <v>0</v>
      </c>
      <c r="D230" s="155">
        <v>0</v>
      </c>
      <c r="E230" s="155">
        <v>0</v>
      </c>
      <c r="F230" s="155">
        <v>0</v>
      </c>
      <c r="G230" s="156">
        <f>SUM(C230:F230)</f>
        <v>0</v>
      </c>
      <c r="AF230" s="150"/>
    </row>
    <row r="231" spans="2:43" hidden="1" outlineLevel="3">
      <c r="B231" s="154" t="s">
        <v>205</v>
      </c>
      <c r="C231" s="155">
        <v>0</v>
      </c>
      <c r="D231" s="155">
        <v>0</v>
      </c>
      <c r="E231" s="155">
        <v>0</v>
      </c>
      <c r="F231" s="155">
        <v>0</v>
      </c>
      <c r="G231" s="156">
        <f>SUM(C231:F231)</f>
        <v>0</v>
      </c>
      <c r="AF231" s="150"/>
    </row>
    <row r="232" spans="2:43" hidden="1" outlineLevel="3">
      <c r="B232" s="154" t="s">
        <v>197</v>
      </c>
      <c r="C232" s="155">
        <v>0</v>
      </c>
      <c r="D232" s="155">
        <v>0</v>
      </c>
      <c r="E232" s="155">
        <v>0</v>
      </c>
      <c r="F232" s="155">
        <v>0</v>
      </c>
      <c r="G232" s="156">
        <f>SUM(C232:F232)</f>
        <v>0</v>
      </c>
      <c r="AF232" s="150"/>
    </row>
    <row r="233" spans="2:43" hidden="1" outlineLevel="3">
      <c r="B233" s="154" t="s">
        <v>206</v>
      </c>
      <c r="C233" s="155">
        <v>0</v>
      </c>
      <c r="D233" s="155">
        <v>0</v>
      </c>
      <c r="E233" s="155">
        <v>0</v>
      </c>
      <c r="F233" s="155">
        <v>0</v>
      </c>
      <c r="G233" s="156">
        <f>SUM(C233:F233)</f>
        <v>0</v>
      </c>
      <c r="AF233" s="150"/>
    </row>
    <row r="234" spans="2:43" hidden="1" outlineLevel="3">
      <c r="B234" s="151" t="s">
        <v>201</v>
      </c>
      <c r="C234" s="157">
        <f>SUM(C230:C233)</f>
        <v>0</v>
      </c>
      <c r="D234" s="157">
        <f>SUM(D230:D233)</f>
        <v>0</v>
      </c>
      <c r="E234" s="157">
        <f>SUM(E230:E233)</f>
        <v>0</v>
      </c>
      <c r="F234" s="157">
        <f>SUM(F230:F233)</f>
        <v>0</v>
      </c>
      <c r="G234" s="157">
        <f>SUM(G230:G233)</f>
        <v>0</v>
      </c>
      <c r="AF234" s="150"/>
    </row>
    <row r="235" spans="2:43" collapsed="1">
      <c r="B235" s="158"/>
      <c r="AQ235" s="150"/>
    </row>
    <row r="236" spans="2:43" ht="15" customHeight="1">
      <c r="B236" s="446" t="s">
        <v>358</v>
      </c>
      <c r="C236" s="446"/>
      <c r="D236" s="446"/>
      <c r="E236" s="446"/>
      <c r="F236" s="446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AQ236" s="150"/>
    </row>
    <row r="237" spans="2:43" ht="15" customHeight="1">
      <c r="B237" s="446"/>
      <c r="C237" s="446"/>
      <c r="D237" s="446"/>
      <c r="E237" s="446"/>
      <c r="F237" s="446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3"/>
      <c r="AQ237" s="150"/>
    </row>
    <row r="238" spans="2:43">
      <c r="B238" s="450" t="s">
        <v>203</v>
      </c>
      <c r="C238" s="450"/>
      <c r="D238" s="450"/>
      <c r="E238" s="450"/>
      <c r="F238" s="450"/>
      <c r="G238" s="418"/>
      <c r="H238" s="418"/>
      <c r="I238" s="418"/>
      <c r="J238" s="418"/>
      <c r="K238" s="418"/>
      <c r="L238" s="418"/>
      <c r="M238" s="418"/>
      <c r="N238" s="418"/>
      <c r="O238" s="418"/>
      <c r="P238" s="418"/>
      <c r="Q238" s="418"/>
      <c r="AQ238" s="150"/>
    </row>
    <row r="239" spans="2:43">
      <c r="B239" s="159"/>
      <c r="AQ239" s="150"/>
    </row>
    <row r="240" spans="2:43">
      <c r="B240" s="160" t="s">
        <v>207</v>
      </c>
      <c r="C240" s="152" t="s">
        <v>18</v>
      </c>
      <c r="D240" s="152" t="s">
        <v>19</v>
      </c>
      <c r="E240" s="152" t="s">
        <v>20</v>
      </c>
      <c r="F240" s="161" t="s">
        <v>201</v>
      </c>
      <c r="AF240" s="150"/>
    </row>
    <row r="241" spans="2:32">
      <c r="B241" s="162" t="s">
        <v>5</v>
      </c>
      <c r="C241" s="227">
        <f>SUM(C242:C244)</f>
        <v>83.014527243254562</v>
      </c>
      <c r="D241" s="227">
        <f t="shared" ref="D241:E241" si="7">SUM(D242:D244)</f>
        <v>91.317276923029624</v>
      </c>
      <c r="E241" s="227">
        <f t="shared" si="7"/>
        <v>90.45947608058205</v>
      </c>
      <c r="F241" s="228">
        <f>SUM(C241:E241)</f>
        <v>264.79128024686622</v>
      </c>
      <c r="AF241" s="150"/>
    </row>
    <row r="242" spans="2:32">
      <c r="B242" s="163" t="s">
        <v>208</v>
      </c>
      <c r="C242" s="229">
        <v>50.624236390806644</v>
      </c>
      <c r="D242" s="229">
        <v>59.682702151042712</v>
      </c>
      <c r="E242" s="229">
        <v>51.602661164742813</v>
      </c>
      <c r="F242" s="230">
        <f t="shared" ref="F242:F254" si="8">SUM(C242:E242)</f>
        <v>161.90959970659216</v>
      </c>
      <c r="O242" s="226"/>
      <c r="P242" s="226"/>
      <c r="Q242" s="226"/>
      <c r="R242" s="226"/>
      <c r="AF242" s="150"/>
    </row>
    <row r="243" spans="2:32">
      <c r="B243" s="163" t="s">
        <v>339</v>
      </c>
      <c r="C243" s="275">
        <v>19.794680758726731</v>
      </c>
      <c r="D243" s="275">
        <v>6.4339956668885403</v>
      </c>
      <c r="E243" s="275">
        <v>12.689855988390917</v>
      </c>
      <c r="F243" s="230">
        <f t="shared" si="8"/>
        <v>38.918532414006187</v>
      </c>
      <c r="O243" s="226"/>
      <c r="P243" s="226"/>
      <c r="Q243" s="226"/>
      <c r="R243" s="226"/>
      <c r="AF243" s="150"/>
    </row>
    <row r="244" spans="2:32">
      <c r="B244" s="163" t="s">
        <v>340</v>
      </c>
      <c r="C244" s="275">
        <v>12.595610093721195</v>
      </c>
      <c r="D244" s="275">
        <v>25.20057910509837</v>
      </c>
      <c r="E244" s="275">
        <v>26.166958927448327</v>
      </c>
      <c r="F244" s="230">
        <f t="shared" si="8"/>
        <v>63.963148126267889</v>
      </c>
      <c r="O244" s="226"/>
      <c r="P244" s="226"/>
      <c r="Q244" s="226"/>
      <c r="R244" s="226"/>
      <c r="AF244" s="150"/>
    </row>
    <row r="245" spans="2:32" ht="15.75" customHeight="1">
      <c r="B245" s="162" t="s">
        <v>6</v>
      </c>
      <c r="C245" s="227">
        <f>SUM(C246:C248)</f>
        <v>90.886190276501566</v>
      </c>
      <c r="D245" s="227">
        <f t="shared" ref="D245:E245" si="9">SUM(D246:D248)</f>
        <v>88.34318690165864</v>
      </c>
      <c r="E245" s="227">
        <f t="shared" si="9"/>
        <v>60.406244229604702</v>
      </c>
      <c r="F245" s="228">
        <f>SUM(C245:E245)</f>
        <v>239.63562140776492</v>
      </c>
      <c r="AF245" s="150"/>
    </row>
    <row r="246" spans="2:32">
      <c r="B246" s="163" t="s">
        <v>208</v>
      </c>
      <c r="C246" s="229">
        <v>51.685426488146192</v>
      </c>
      <c r="D246" s="229">
        <v>59.088754227084159</v>
      </c>
      <c r="E246" s="229">
        <v>48.405884832218362</v>
      </c>
      <c r="F246" s="230">
        <f t="shared" si="8"/>
        <v>159.18006554744872</v>
      </c>
      <c r="O246" s="226"/>
      <c r="P246" s="226"/>
      <c r="Q246" s="226"/>
      <c r="R246" s="226"/>
      <c r="AF246" s="150"/>
    </row>
    <row r="247" spans="2:32">
      <c r="B247" s="163" t="s">
        <v>339</v>
      </c>
      <c r="C247" s="275">
        <v>5.7840709168835662</v>
      </c>
      <c r="D247" s="275">
        <v>11.82983203807756</v>
      </c>
      <c r="E247" s="275">
        <v>8.6320624026496269</v>
      </c>
      <c r="F247" s="230">
        <f t="shared" si="8"/>
        <v>26.245965357610753</v>
      </c>
      <c r="O247" s="226"/>
      <c r="P247" s="226"/>
      <c r="Q247" s="226"/>
      <c r="R247" s="226"/>
      <c r="AF247" s="150"/>
    </row>
    <row r="248" spans="2:32">
      <c r="B248" s="163" t="s">
        <v>340</v>
      </c>
      <c r="C248" s="275">
        <v>33.416692871471817</v>
      </c>
      <c r="D248" s="275">
        <v>17.424600636496912</v>
      </c>
      <c r="E248" s="275">
        <v>3.3682969947367174</v>
      </c>
      <c r="F248" s="230">
        <f t="shared" si="8"/>
        <v>54.209590502705446</v>
      </c>
      <c r="O248" s="226"/>
      <c r="P248" s="226"/>
      <c r="Q248" s="226"/>
      <c r="R248" s="226"/>
      <c r="AF248" s="150"/>
    </row>
    <row r="249" spans="2:32">
      <c r="B249" s="162" t="s">
        <v>7</v>
      </c>
      <c r="C249" s="227">
        <f>SUM(C250:C252)</f>
        <v>68.190538025803249</v>
      </c>
      <c r="D249" s="227">
        <f t="shared" ref="D249" si="10">SUM(D250:D252)</f>
        <v>79.566349784955605</v>
      </c>
      <c r="E249" s="227">
        <f t="shared" ref="E249" si="11">SUM(E250:E252)</f>
        <v>95.987046042064691</v>
      </c>
      <c r="F249" s="228">
        <f>SUM(C249:E249)</f>
        <v>243.74393385282355</v>
      </c>
      <c r="AF249" s="150"/>
    </row>
    <row r="250" spans="2:32">
      <c r="B250" s="163" t="s">
        <v>208</v>
      </c>
      <c r="C250" s="229">
        <v>51.345479259227155</v>
      </c>
      <c r="D250" s="229">
        <v>58.763910011779934</v>
      </c>
      <c r="E250" s="229">
        <v>64.857371959781176</v>
      </c>
      <c r="F250" s="230">
        <f t="shared" si="8"/>
        <v>174.96676123078828</v>
      </c>
      <c r="O250" s="226"/>
      <c r="P250" s="226"/>
      <c r="Q250" s="226"/>
      <c r="R250" s="226"/>
      <c r="AF250" s="150"/>
    </row>
    <row r="251" spans="2:32">
      <c r="B251" s="163" t="s">
        <v>339</v>
      </c>
      <c r="C251" s="275">
        <v>8.1444092185467554</v>
      </c>
      <c r="D251" s="275">
        <v>3.8523542937968629</v>
      </c>
      <c r="E251" s="275">
        <v>2.6201981512630561</v>
      </c>
      <c r="F251" s="230">
        <f t="shared" si="8"/>
        <v>14.616961663606673</v>
      </c>
      <c r="G251" s="229"/>
      <c r="O251" s="226"/>
      <c r="P251" s="226"/>
      <c r="Q251" s="226"/>
      <c r="R251" s="226"/>
      <c r="AF251" s="150"/>
    </row>
    <row r="252" spans="2:32">
      <c r="B252" s="163" t="s">
        <v>340</v>
      </c>
      <c r="C252" s="275">
        <v>8.700649548029336</v>
      </c>
      <c r="D252" s="275">
        <v>16.95008547937881</v>
      </c>
      <c r="E252" s="275">
        <v>28.509475931020464</v>
      </c>
      <c r="F252" s="230">
        <f t="shared" si="8"/>
        <v>54.160210958428607</v>
      </c>
      <c r="G252" s="229"/>
      <c r="O252" s="226"/>
      <c r="P252" s="226"/>
      <c r="Q252" s="226"/>
      <c r="R252" s="226"/>
      <c r="AF252" s="150"/>
    </row>
    <row r="253" spans="2:32">
      <c r="B253" s="162" t="s">
        <v>8</v>
      </c>
      <c r="C253" s="227">
        <f>SUM(C254:C256)</f>
        <v>84.694134251877855</v>
      </c>
      <c r="D253" s="227">
        <f>SUM(D254:D256)</f>
        <v>90.849331579152263</v>
      </c>
      <c r="E253" s="227">
        <f>SUM(E254:E256)</f>
        <v>79.77996917709234</v>
      </c>
      <c r="F253" s="228">
        <f>SUM(C253:E253)</f>
        <v>255.32343500812246</v>
      </c>
      <c r="AF253" s="150"/>
    </row>
    <row r="254" spans="2:32">
      <c r="B254" s="163" t="s">
        <v>208</v>
      </c>
      <c r="C254" s="229">
        <v>70.838931578758803</v>
      </c>
      <c r="D254" s="229">
        <v>70.668185400761104</v>
      </c>
      <c r="E254" s="229">
        <v>71.422869095174647</v>
      </c>
      <c r="F254" s="230">
        <f t="shared" si="8"/>
        <v>212.92998607469457</v>
      </c>
      <c r="O254" s="226"/>
      <c r="P254" s="226"/>
      <c r="Q254" s="226"/>
      <c r="R254" s="226"/>
      <c r="AF254" s="150"/>
    </row>
    <row r="255" spans="2:32">
      <c r="B255" s="163" t="s">
        <v>339</v>
      </c>
      <c r="C255" s="275">
        <v>5.6319281547698292</v>
      </c>
      <c r="D255" s="275">
        <v>5.8553740489198338</v>
      </c>
      <c r="E255" s="275">
        <v>3.1367601893664006</v>
      </c>
      <c r="F255" s="230">
        <f t="shared" ref="F255:F264" si="12">SUM(C255:E255)</f>
        <v>14.624062393056063</v>
      </c>
      <c r="O255" s="226"/>
      <c r="P255" s="226"/>
      <c r="Q255" s="226"/>
      <c r="R255" s="226"/>
      <c r="AF255" s="150"/>
    </row>
    <row r="256" spans="2:32">
      <c r="B256" s="163" t="s">
        <v>340</v>
      </c>
      <c r="C256" s="275">
        <v>8.2232745183492231</v>
      </c>
      <c r="D256" s="275">
        <v>14.325772129471327</v>
      </c>
      <c r="E256" s="275">
        <v>5.2203398925512925</v>
      </c>
      <c r="F256" s="230">
        <f t="shared" si="12"/>
        <v>27.769386540371841</v>
      </c>
      <c r="O256" s="226"/>
      <c r="P256" s="226"/>
      <c r="Q256" s="226"/>
      <c r="R256" s="226"/>
      <c r="AF256" s="150"/>
    </row>
    <row r="257" spans="2:32">
      <c r="B257" s="162" t="s">
        <v>9</v>
      </c>
      <c r="C257" s="227">
        <f>SUM(C258:C260)</f>
        <v>66.861128314909223</v>
      </c>
      <c r="D257" s="227">
        <f>SUM(D258:D260)</f>
        <v>90.263448414994201</v>
      </c>
      <c r="E257" s="227">
        <f>SUM(E258:E260)</f>
        <v>64.73213826078576</v>
      </c>
      <c r="F257" s="228">
        <f t="shared" si="12"/>
        <v>221.85671499068917</v>
      </c>
      <c r="AF257" s="150"/>
    </row>
    <row r="258" spans="2:32">
      <c r="B258" s="163" t="s">
        <v>208</v>
      </c>
      <c r="C258" s="229">
        <v>44.5396650778194</v>
      </c>
      <c r="D258" s="229">
        <v>56.930584212800511</v>
      </c>
      <c r="E258" s="229">
        <v>51.462918298075003</v>
      </c>
      <c r="F258" s="230">
        <f t="shared" si="12"/>
        <v>152.93316758869491</v>
      </c>
      <c r="O258" s="226"/>
      <c r="P258" s="226"/>
      <c r="Q258" s="226"/>
      <c r="R258" s="226"/>
      <c r="AF258" s="150"/>
    </row>
    <row r="259" spans="2:32" ht="15.75" customHeight="1">
      <c r="B259" s="163" t="s">
        <v>339</v>
      </c>
      <c r="C259" s="275">
        <v>4.490400561191235</v>
      </c>
      <c r="D259" s="275">
        <v>7.6486783520057218</v>
      </c>
      <c r="E259" s="275">
        <v>10.075987533200726</v>
      </c>
      <c r="F259" s="230">
        <f t="shared" si="12"/>
        <v>22.215066446397685</v>
      </c>
      <c r="O259" s="226"/>
      <c r="P259" s="226"/>
      <c r="Q259" s="226"/>
      <c r="R259" s="226"/>
      <c r="AF259" s="150"/>
    </row>
    <row r="260" spans="2:32" ht="15.75" customHeight="1">
      <c r="B260" s="163" t="s">
        <v>340</v>
      </c>
      <c r="C260" s="275">
        <v>17.83106267589859</v>
      </c>
      <c r="D260" s="275">
        <v>25.684185850187973</v>
      </c>
      <c r="E260" s="275">
        <v>3.1932324295100356</v>
      </c>
      <c r="F260" s="230">
        <f t="shared" si="12"/>
        <v>46.708480955596599</v>
      </c>
      <c r="O260" s="226"/>
      <c r="P260" s="226"/>
      <c r="Q260" s="226"/>
      <c r="R260" s="226"/>
      <c r="AF260" s="150"/>
    </row>
    <row r="261" spans="2:32" hidden="1" outlineLevel="1">
      <c r="B261" s="162" t="s">
        <v>10</v>
      </c>
      <c r="C261" s="227">
        <f>SUM(C262:C264)</f>
        <v>0</v>
      </c>
      <c r="D261" s="227">
        <f t="shared" ref="D261" si="13">SUM(D262:D264)</f>
        <v>0</v>
      </c>
      <c r="E261" s="227">
        <f t="shared" ref="E261" si="14">SUM(E262:E264)</f>
        <v>0</v>
      </c>
      <c r="F261" s="228">
        <f>SUM(C261:E261)</f>
        <v>0</v>
      </c>
      <c r="AF261" s="150"/>
    </row>
    <row r="262" spans="2:32" hidden="1" outlineLevel="1">
      <c r="B262" s="163" t="s">
        <v>208</v>
      </c>
      <c r="C262" s="229"/>
      <c r="D262" s="229"/>
      <c r="E262" s="229"/>
      <c r="F262" s="230">
        <f t="shared" si="12"/>
        <v>0</v>
      </c>
      <c r="O262" s="226"/>
      <c r="P262" s="226"/>
      <c r="Q262" s="226"/>
      <c r="R262" s="226"/>
      <c r="AF262" s="150"/>
    </row>
    <row r="263" spans="2:32" hidden="1" outlineLevel="1">
      <c r="B263" s="163" t="s">
        <v>339</v>
      </c>
      <c r="C263" s="275"/>
      <c r="D263" s="275"/>
      <c r="E263" s="275"/>
      <c r="F263" s="230">
        <f t="shared" si="12"/>
        <v>0</v>
      </c>
      <c r="O263" s="226"/>
      <c r="P263" s="226"/>
      <c r="Q263" s="226"/>
      <c r="R263" s="226"/>
      <c r="AF263" s="150"/>
    </row>
    <row r="264" spans="2:32" hidden="1" outlineLevel="1">
      <c r="B264" s="163" t="s">
        <v>340</v>
      </c>
      <c r="C264" s="275"/>
      <c r="D264" s="275"/>
      <c r="E264" s="275"/>
      <c r="F264" s="230">
        <f t="shared" si="12"/>
        <v>0</v>
      </c>
      <c r="O264" s="226"/>
      <c r="P264" s="226"/>
      <c r="Q264" s="226"/>
      <c r="R264" s="226"/>
      <c r="AF264" s="150"/>
    </row>
    <row r="265" spans="2:32" hidden="1" outlineLevel="1">
      <c r="B265" s="162" t="s">
        <v>11</v>
      </c>
      <c r="C265" s="227">
        <f>SUM(C266:C268)</f>
        <v>0</v>
      </c>
      <c r="D265" s="227">
        <f t="shared" ref="D265" si="15">SUM(D266:D268)</f>
        <v>0</v>
      </c>
      <c r="E265" s="227">
        <f t="shared" ref="E265" si="16">SUM(E266:E268)</f>
        <v>0</v>
      </c>
      <c r="F265" s="228">
        <f t="shared" ref="F265:F270" si="17">SUM(C265:E265)</f>
        <v>0</v>
      </c>
      <c r="AF265" s="150"/>
    </row>
    <row r="266" spans="2:32" hidden="1" outlineLevel="1">
      <c r="B266" s="163" t="s">
        <v>208</v>
      </c>
      <c r="C266" s="229"/>
      <c r="D266" s="229"/>
      <c r="E266" s="229"/>
      <c r="F266" s="230">
        <f t="shared" si="17"/>
        <v>0</v>
      </c>
      <c r="O266" s="226"/>
      <c r="P266" s="226"/>
      <c r="Q266" s="226"/>
      <c r="R266" s="226"/>
      <c r="AF266" s="150"/>
    </row>
    <row r="267" spans="2:32" hidden="1" outlineLevel="1">
      <c r="B267" s="163" t="s">
        <v>339</v>
      </c>
      <c r="C267" s="229"/>
      <c r="D267" s="229"/>
      <c r="E267" s="229"/>
      <c r="F267" s="230">
        <f t="shared" si="17"/>
        <v>0</v>
      </c>
      <c r="O267" s="226"/>
      <c r="P267" s="226"/>
      <c r="Q267" s="226"/>
      <c r="R267" s="226"/>
      <c r="AF267" s="150"/>
    </row>
    <row r="268" spans="2:32" hidden="1" outlineLevel="1">
      <c r="B268" s="163" t="s">
        <v>340</v>
      </c>
      <c r="C268" s="229"/>
      <c r="D268" s="229"/>
      <c r="E268" s="229"/>
      <c r="F268" s="230">
        <f t="shared" si="17"/>
        <v>0</v>
      </c>
      <c r="O268" s="226"/>
      <c r="P268" s="226"/>
      <c r="Q268" s="226"/>
      <c r="R268" s="226"/>
      <c r="AF268" s="150"/>
    </row>
    <row r="269" spans="2:32" hidden="1" outlineLevel="1">
      <c r="B269" s="162" t="s">
        <v>12</v>
      </c>
      <c r="C269" s="227">
        <f>SUM(C270:C272)</f>
        <v>0</v>
      </c>
      <c r="D269" s="227">
        <f>SUM(D270:D272)</f>
        <v>0</v>
      </c>
      <c r="E269" s="227">
        <f>SUM(E270:E272)</f>
        <v>0</v>
      </c>
      <c r="F269" s="228">
        <f t="shared" si="17"/>
        <v>0</v>
      </c>
      <c r="AF269" s="150"/>
    </row>
    <row r="270" spans="2:32" hidden="1" outlineLevel="1">
      <c r="B270" s="163" t="s">
        <v>208</v>
      </c>
      <c r="C270" s="229"/>
      <c r="D270" s="229"/>
      <c r="E270" s="229"/>
      <c r="F270" s="230">
        <f t="shared" si="17"/>
        <v>0</v>
      </c>
      <c r="O270" s="226"/>
      <c r="P270" s="226"/>
      <c r="Q270" s="226"/>
      <c r="R270" s="226"/>
      <c r="AF270" s="150"/>
    </row>
    <row r="271" spans="2:32" hidden="1" outlineLevel="1">
      <c r="B271" s="163" t="s">
        <v>339</v>
      </c>
      <c r="C271" s="229"/>
      <c r="D271" s="229"/>
      <c r="E271" s="229"/>
      <c r="F271" s="230">
        <f t="shared" ref="F271" si="18">SUM(C271:E271)</f>
        <v>0</v>
      </c>
      <c r="O271" s="226"/>
      <c r="P271" s="226"/>
      <c r="Q271" s="226"/>
      <c r="R271" s="226"/>
      <c r="AF271" s="150"/>
    </row>
    <row r="272" spans="2:32" hidden="1" outlineLevel="1">
      <c r="B272" s="163" t="s">
        <v>340</v>
      </c>
      <c r="C272" s="229"/>
      <c r="D272" s="229"/>
      <c r="E272" s="229"/>
      <c r="F272" s="230">
        <f>SUM(C272:E272)</f>
        <v>0</v>
      </c>
      <c r="O272" s="226"/>
      <c r="P272" s="226"/>
      <c r="Q272" s="226"/>
      <c r="R272" s="226"/>
      <c r="AF272" s="150"/>
    </row>
    <row r="273" spans="2:32" ht="14.25" hidden="1" customHeight="1" outlineLevel="1">
      <c r="B273" s="162" t="s">
        <v>13</v>
      </c>
      <c r="C273" s="227">
        <f>SUM(C274:C276)</f>
        <v>0</v>
      </c>
      <c r="D273" s="227">
        <f t="shared" ref="D273" si="19">SUM(D274:D276)</f>
        <v>0</v>
      </c>
      <c r="E273" s="227">
        <f t="shared" ref="E273" si="20">SUM(E274:E276)</f>
        <v>0</v>
      </c>
      <c r="F273" s="228">
        <f>SUM(F274:F276)</f>
        <v>0</v>
      </c>
      <c r="AF273" s="150"/>
    </row>
    <row r="274" spans="2:32" ht="14.25" hidden="1" customHeight="1" outlineLevel="1">
      <c r="B274" s="163" t="s">
        <v>208</v>
      </c>
      <c r="C274" s="229"/>
      <c r="D274" s="229"/>
      <c r="E274" s="229"/>
      <c r="F274" s="230">
        <f>SUM(C274:E274)</f>
        <v>0</v>
      </c>
      <c r="O274" s="226"/>
      <c r="P274" s="226"/>
      <c r="Q274" s="226"/>
      <c r="R274" s="226"/>
      <c r="AF274" s="150"/>
    </row>
    <row r="275" spans="2:32" ht="14.25" hidden="1" customHeight="1" outlineLevel="1">
      <c r="B275" s="163" t="s">
        <v>339</v>
      </c>
      <c r="C275" s="229"/>
      <c r="D275" s="229"/>
      <c r="E275" s="229"/>
      <c r="F275" s="230">
        <f>SUM(C275:E275)</f>
        <v>0</v>
      </c>
      <c r="O275" s="226"/>
      <c r="P275" s="226"/>
      <c r="Q275" s="226"/>
      <c r="R275" s="226"/>
      <c r="AF275" s="150"/>
    </row>
    <row r="276" spans="2:32" ht="14.25" hidden="1" customHeight="1" outlineLevel="1">
      <c r="B276" s="163" t="s">
        <v>340</v>
      </c>
      <c r="C276" s="229"/>
      <c r="D276" s="229"/>
      <c r="E276" s="229"/>
      <c r="F276" s="230">
        <f>SUM(C276:E276)</f>
        <v>0</v>
      </c>
      <c r="O276" s="226"/>
      <c r="P276" s="226"/>
      <c r="Q276" s="226"/>
      <c r="R276" s="226"/>
      <c r="AF276" s="150"/>
    </row>
    <row r="277" spans="2:32" ht="14.25" hidden="1" customHeight="1" outlineLevel="1">
      <c r="B277" s="162" t="s">
        <v>14</v>
      </c>
      <c r="C277" s="227">
        <f>SUM(C278:C280)</f>
        <v>0</v>
      </c>
      <c r="D277" s="227">
        <f>SUM(D278:D280)</f>
        <v>0</v>
      </c>
      <c r="E277" s="227">
        <f t="shared" ref="E277" si="21">SUM(E278:E280)</f>
        <v>0</v>
      </c>
      <c r="F277" s="228">
        <f>SUM(F278:F280)</f>
        <v>0</v>
      </c>
      <c r="AF277" s="150"/>
    </row>
    <row r="278" spans="2:32" ht="14.25" hidden="1" customHeight="1" outlineLevel="1">
      <c r="B278" s="163" t="s">
        <v>208</v>
      </c>
      <c r="C278" s="229"/>
      <c r="D278" s="229"/>
      <c r="E278" s="229"/>
      <c r="F278" s="230">
        <f>SUM(C278:E278)</f>
        <v>0</v>
      </c>
      <c r="O278" s="226"/>
      <c r="P278" s="226"/>
      <c r="Q278" s="226"/>
      <c r="R278" s="226"/>
      <c r="AF278" s="150"/>
    </row>
    <row r="279" spans="2:32" ht="14.25" hidden="1" customHeight="1" outlineLevel="1">
      <c r="B279" s="163" t="s">
        <v>339</v>
      </c>
      <c r="C279" s="229"/>
      <c r="D279" s="229"/>
      <c r="E279" s="229"/>
      <c r="F279" s="230">
        <f>SUM(C279:E279)</f>
        <v>0</v>
      </c>
      <c r="O279" s="226"/>
      <c r="P279" s="226"/>
      <c r="Q279" s="226"/>
      <c r="R279" s="226"/>
      <c r="AF279" s="150"/>
    </row>
    <row r="280" spans="2:32" ht="14.25" hidden="1" customHeight="1" outlineLevel="1">
      <c r="B280" s="163" t="s">
        <v>340</v>
      </c>
      <c r="C280" s="229"/>
      <c r="D280" s="229"/>
      <c r="E280" s="229"/>
      <c r="F280" s="230">
        <f>SUM(C280:E280)</f>
        <v>0</v>
      </c>
      <c r="O280" s="226"/>
      <c r="P280" s="226"/>
      <c r="Q280" s="226"/>
      <c r="R280" s="226"/>
      <c r="AF280" s="150"/>
    </row>
    <row r="281" spans="2:32" ht="14.25" hidden="1" customHeight="1" outlineLevel="1">
      <c r="B281" s="162" t="s">
        <v>15</v>
      </c>
      <c r="C281" s="227">
        <f>SUM(C282:C284)</f>
        <v>0</v>
      </c>
      <c r="D281" s="227">
        <f t="shared" ref="D281" si="22">SUM(D282:D284)</f>
        <v>0</v>
      </c>
      <c r="E281" s="227">
        <f t="shared" ref="E281" si="23">SUM(E282:E284)</f>
        <v>0</v>
      </c>
      <c r="F281" s="228">
        <f>SUM(F282:F284)</f>
        <v>0</v>
      </c>
      <c r="O281" s="226"/>
      <c r="P281" s="226"/>
      <c r="Q281" s="226"/>
      <c r="R281" s="226"/>
      <c r="AF281" s="150"/>
    </row>
    <row r="282" spans="2:32" ht="14.25" hidden="1" customHeight="1" outlineLevel="1">
      <c r="B282" s="163" t="s">
        <v>208</v>
      </c>
      <c r="C282" s="229"/>
      <c r="D282" s="229"/>
      <c r="E282" s="229"/>
      <c r="F282" s="230">
        <f>SUM(C282:E282)</f>
        <v>0</v>
      </c>
      <c r="O282" s="226"/>
      <c r="P282" s="226"/>
      <c r="Q282" s="226"/>
      <c r="R282" s="226"/>
      <c r="AF282" s="150"/>
    </row>
    <row r="283" spans="2:32" ht="14.25" hidden="1" customHeight="1" outlineLevel="1">
      <c r="B283" s="163" t="s">
        <v>339</v>
      </c>
      <c r="C283" s="229"/>
      <c r="D283" s="229"/>
      <c r="E283" s="229"/>
      <c r="F283" s="230">
        <f>SUM(C283:E283)</f>
        <v>0</v>
      </c>
      <c r="O283" s="226"/>
      <c r="P283" s="226"/>
      <c r="Q283" s="226"/>
      <c r="R283" s="226"/>
      <c r="AF283" s="150"/>
    </row>
    <row r="284" spans="2:32" ht="14.25" hidden="1" customHeight="1" outlineLevel="1">
      <c r="B284" s="163" t="s">
        <v>340</v>
      </c>
      <c r="C284" s="229"/>
      <c r="D284" s="229"/>
      <c r="E284" s="229"/>
      <c r="F284" s="230">
        <f>SUM(C284:E284)</f>
        <v>0</v>
      </c>
      <c r="O284" s="226"/>
      <c r="P284" s="226"/>
      <c r="Q284" s="226"/>
      <c r="R284" s="226"/>
      <c r="AF284" s="150"/>
    </row>
    <row r="285" spans="2:32" ht="14.25" hidden="1" customHeight="1" outlineLevel="1">
      <c r="B285" s="162" t="s">
        <v>16</v>
      </c>
      <c r="C285" s="227">
        <f>SUM(C286:C288)</f>
        <v>0</v>
      </c>
      <c r="D285" s="227">
        <f t="shared" ref="D285" si="24">SUM(D286:D288)</f>
        <v>0</v>
      </c>
      <c r="E285" s="227">
        <f t="shared" ref="E285" si="25">SUM(E286:E288)</f>
        <v>0</v>
      </c>
      <c r="F285" s="228">
        <f>SUM(F286:F288)</f>
        <v>0</v>
      </c>
      <c r="O285" s="226"/>
      <c r="P285" s="226"/>
      <c r="Q285" s="226"/>
      <c r="R285" s="226"/>
      <c r="AF285" s="150"/>
    </row>
    <row r="286" spans="2:32" ht="14.25" hidden="1" customHeight="1" outlineLevel="1">
      <c r="B286" s="163" t="s">
        <v>208</v>
      </c>
      <c r="C286" s="229"/>
      <c r="D286" s="229"/>
      <c r="E286" s="229"/>
      <c r="F286" s="230">
        <f>SUM(C286:E286)</f>
        <v>0</v>
      </c>
      <c r="O286" s="226"/>
      <c r="P286" s="226"/>
      <c r="Q286" s="226"/>
      <c r="R286" s="226"/>
      <c r="AF286" s="150"/>
    </row>
    <row r="287" spans="2:32" ht="14.25" hidden="1" customHeight="1" outlineLevel="1">
      <c r="B287" s="163" t="s">
        <v>339</v>
      </c>
      <c r="C287" s="229"/>
      <c r="D287" s="229"/>
      <c r="E287" s="229"/>
      <c r="F287" s="230">
        <f>SUM(C287:E287)</f>
        <v>0</v>
      </c>
      <c r="O287" s="226"/>
      <c r="P287" s="226"/>
      <c r="Q287" s="226"/>
      <c r="R287" s="226"/>
      <c r="AF287" s="150"/>
    </row>
    <row r="288" spans="2:32" ht="14.25" hidden="1" customHeight="1" outlineLevel="1">
      <c r="B288" s="163" t="s">
        <v>340</v>
      </c>
      <c r="C288" s="229"/>
      <c r="D288" s="229"/>
      <c r="E288" s="229"/>
      <c r="F288" s="230">
        <f>SUM(C288:E288)</f>
        <v>0</v>
      </c>
      <c r="O288" s="226"/>
      <c r="P288" s="226"/>
      <c r="Q288" s="226"/>
      <c r="R288" s="226"/>
      <c r="AF288" s="150"/>
    </row>
    <row r="289" spans="2:43" ht="15.75" customHeight="1" collapsed="1">
      <c r="B289" s="217" t="s">
        <v>186</v>
      </c>
      <c r="C289" s="231">
        <f>+C241+C245+C249+C253+C257+C261+C265+C269+C273+C277+C281+C285</f>
        <v>393.64651811234648</v>
      </c>
      <c r="D289" s="231">
        <f>+D241+D245+D249+D253+D257+D261+D265+D269+D273+D277+D281+D285</f>
        <v>440.33959360379026</v>
      </c>
      <c r="E289" s="231">
        <f>+E241+E245+E249+E253+E257+E261+E265+E269+E273+E277+E281+E285</f>
        <v>391.36487379012954</v>
      </c>
      <c r="F289" s="228">
        <f>+F241+F245+F249+F253+F257+F261+F265+F269+F273+F277+F281+F285</f>
        <v>1225.3509855062664</v>
      </c>
      <c r="AF289" s="150"/>
    </row>
    <row r="290" spans="2:43">
      <c r="Z290" s="226"/>
      <c r="AA290" s="226"/>
      <c r="AB290" s="226"/>
      <c r="AC290" s="226"/>
      <c r="AQ290" s="150"/>
    </row>
    <row r="291" spans="2:43" ht="41.25" hidden="1" customHeight="1" outlineLevel="1">
      <c r="B291" s="449" t="s">
        <v>334</v>
      </c>
      <c r="C291" s="449"/>
      <c r="D291" s="449"/>
      <c r="E291" s="449"/>
      <c r="F291" s="449"/>
      <c r="G291" s="449"/>
      <c r="H291" s="449"/>
      <c r="I291" s="449"/>
      <c r="J291" s="449"/>
      <c r="K291" s="449"/>
      <c r="L291" s="449"/>
      <c r="M291" s="449"/>
      <c r="N291" s="449"/>
      <c r="O291" s="449"/>
      <c r="P291" s="449"/>
      <c r="Q291" s="449"/>
      <c r="Z291" s="226"/>
      <c r="AA291" s="226"/>
      <c r="AB291" s="226"/>
      <c r="AC291" s="226"/>
      <c r="AQ291" s="150"/>
    </row>
    <row r="292" spans="2:43" hidden="1" outlineLevel="1">
      <c r="B292" s="320" t="s">
        <v>209</v>
      </c>
      <c r="AQ292" s="150"/>
    </row>
    <row r="293" spans="2:43" hidden="1" outlineLevel="1">
      <c r="B293" s="271" t="s">
        <v>203</v>
      </c>
      <c r="AQ293" s="150"/>
    </row>
    <row r="294" spans="2:43" hidden="1" outlineLevel="1">
      <c r="B294" s="164"/>
      <c r="AQ294" s="150"/>
    </row>
    <row r="295" spans="2:43" hidden="1" outlineLevel="1">
      <c r="B295" s="151" t="s">
        <v>210</v>
      </c>
      <c r="C295" s="152" t="s">
        <v>259</v>
      </c>
      <c r="D295" s="152" t="s">
        <v>260</v>
      </c>
      <c r="E295" s="152" t="s">
        <v>211</v>
      </c>
      <c r="F295" s="153" t="s">
        <v>201</v>
      </c>
      <c r="AF295" s="150"/>
    </row>
    <row r="296" spans="2:43" hidden="1" outlineLevel="1">
      <c r="B296" s="165" t="s">
        <v>188</v>
      </c>
      <c r="C296" s="265">
        <v>1.1700059999999998E-2</v>
      </c>
      <c r="D296" s="265">
        <v>5.5224053103932302E-2</v>
      </c>
      <c r="E296" s="265">
        <v>1.6178110556722979E-2</v>
      </c>
      <c r="F296" s="242">
        <f t="shared" ref="F296:F319" si="26">SUM(C296:E296)</f>
        <v>8.3102223660655283E-2</v>
      </c>
      <c r="AF296" s="150"/>
    </row>
    <row r="297" spans="2:43" hidden="1" outlineLevel="1">
      <c r="B297" s="165" t="s">
        <v>189</v>
      </c>
      <c r="C297" s="265">
        <v>0</v>
      </c>
      <c r="D297" s="265">
        <v>0</v>
      </c>
      <c r="E297" s="265">
        <v>0</v>
      </c>
      <c r="F297" s="242">
        <f t="shared" si="26"/>
        <v>0</v>
      </c>
      <c r="AF297" s="150"/>
    </row>
    <row r="298" spans="2:43" hidden="1" outlineLevel="1">
      <c r="B298" s="165" t="s">
        <v>190</v>
      </c>
      <c r="C298" s="265">
        <v>0</v>
      </c>
      <c r="D298" s="265">
        <v>0</v>
      </c>
      <c r="E298" s="265">
        <v>0</v>
      </c>
      <c r="F298" s="242">
        <f t="shared" si="26"/>
        <v>0</v>
      </c>
      <c r="AF298" s="150"/>
    </row>
    <row r="299" spans="2:43" hidden="1" outlineLevel="1">
      <c r="B299" s="165" t="s">
        <v>191</v>
      </c>
      <c r="C299" s="265">
        <v>0</v>
      </c>
      <c r="D299" s="265">
        <v>0</v>
      </c>
      <c r="E299" s="265">
        <v>0</v>
      </c>
      <c r="F299" s="242">
        <f t="shared" si="26"/>
        <v>0</v>
      </c>
      <c r="AF299" s="150"/>
    </row>
    <row r="300" spans="2:43" hidden="1" outlineLevel="1">
      <c r="B300" s="165" t="s">
        <v>193</v>
      </c>
      <c r="C300" s="265">
        <v>0</v>
      </c>
      <c r="D300" s="265">
        <v>0</v>
      </c>
      <c r="E300" s="265">
        <v>0</v>
      </c>
      <c r="F300" s="242">
        <f t="shared" si="26"/>
        <v>0</v>
      </c>
      <c r="AF300" s="150"/>
    </row>
    <row r="301" spans="2:43" hidden="1" outlineLevel="1">
      <c r="B301" s="165" t="s">
        <v>194</v>
      </c>
      <c r="C301" s="265">
        <v>0</v>
      </c>
      <c r="D301" s="265">
        <v>0</v>
      </c>
      <c r="E301" s="265">
        <v>0</v>
      </c>
      <c r="F301" s="242">
        <f t="shared" si="26"/>
        <v>0</v>
      </c>
      <c r="AF301" s="150"/>
    </row>
    <row r="302" spans="2:43" hidden="1" outlineLevel="1">
      <c r="B302" s="165" t="s">
        <v>195</v>
      </c>
      <c r="C302" s="265">
        <v>0</v>
      </c>
      <c r="D302" s="265">
        <v>0</v>
      </c>
      <c r="E302" s="265">
        <v>0</v>
      </c>
      <c r="F302" s="242">
        <f t="shared" si="26"/>
        <v>0</v>
      </c>
      <c r="AF302" s="150"/>
    </row>
    <row r="303" spans="2:43" hidden="1" outlineLevel="1">
      <c r="B303" s="165" t="s">
        <v>196</v>
      </c>
      <c r="C303" s="265">
        <v>0</v>
      </c>
      <c r="D303" s="265">
        <v>0</v>
      </c>
      <c r="E303" s="265">
        <v>0</v>
      </c>
      <c r="F303" s="242">
        <f t="shared" si="26"/>
        <v>0</v>
      </c>
      <c r="AF303" s="150"/>
    </row>
    <row r="304" spans="2:43" hidden="1" outlineLevel="1">
      <c r="B304" s="165" t="s">
        <v>197</v>
      </c>
      <c r="C304" s="265">
        <v>0</v>
      </c>
      <c r="D304" s="265">
        <v>0</v>
      </c>
      <c r="E304" s="265">
        <v>0</v>
      </c>
      <c r="F304" s="242">
        <f t="shared" si="26"/>
        <v>0</v>
      </c>
      <c r="AF304" s="150"/>
    </row>
    <row r="305" spans="2:32" hidden="1" outlineLevel="1">
      <c r="B305" s="165" t="s">
        <v>198</v>
      </c>
      <c r="C305" s="265">
        <v>0</v>
      </c>
      <c r="D305" s="265">
        <v>0</v>
      </c>
      <c r="E305" s="265">
        <v>0</v>
      </c>
      <c r="F305" s="242">
        <f t="shared" si="26"/>
        <v>0</v>
      </c>
      <c r="AF305" s="150"/>
    </row>
    <row r="306" spans="2:32" hidden="1" outlineLevel="1">
      <c r="B306" s="165" t="s">
        <v>199</v>
      </c>
      <c r="C306" s="265">
        <v>0</v>
      </c>
      <c r="D306" s="265">
        <v>0</v>
      </c>
      <c r="E306" s="265">
        <v>0</v>
      </c>
      <c r="F306" s="242">
        <f t="shared" si="26"/>
        <v>0</v>
      </c>
      <c r="AF306" s="150"/>
    </row>
    <row r="307" spans="2:32" hidden="1" outlineLevel="1">
      <c r="B307" s="165" t="s">
        <v>263</v>
      </c>
      <c r="C307" s="265">
        <v>0</v>
      </c>
      <c r="D307" s="265">
        <v>0</v>
      </c>
      <c r="E307" s="265">
        <v>0</v>
      </c>
      <c r="F307" s="242">
        <f t="shared" si="26"/>
        <v>0</v>
      </c>
      <c r="AF307" s="150"/>
    </row>
    <row r="308" spans="2:32" hidden="1" outlineLevel="1">
      <c r="B308" s="165" t="s">
        <v>200</v>
      </c>
      <c r="C308" s="265">
        <v>0</v>
      </c>
      <c r="D308" s="265">
        <v>0</v>
      </c>
      <c r="E308" s="265">
        <v>0</v>
      </c>
      <c r="F308" s="242">
        <f t="shared" si="26"/>
        <v>0</v>
      </c>
      <c r="AF308" s="150"/>
    </row>
    <row r="309" spans="2:32" hidden="1" outlineLevel="1">
      <c r="B309" s="165" t="s">
        <v>268</v>
      </c>
      <c r="C309" s="265">
        <v>0</v>
      </c>
      <c r="D309" s="265">
        <v>0</v>
      </c>
      <c r="E309" s="265">
        <v>0</v>
      </c>
      <c r="F309" s="242">
        <f t="shared" si="26"/>
        <v>0</v>
      </c>
      <c r="AF309" s="150"/>
    </row>
    <row r="310" spans="2:32" hidden="1" outlineLevel="1">
      <c r="B310" s="165" t="s">
        <v>270</v>
      </c>
      <c r="C310" s="265">
        <v>0</v>
      </c>
      <c r="D310" s="265">
        <v>0</v>
      </c>
      <c r="E310" s="265">
        <v>0</v>
      </c>
      <c r="F310" s="242">
        <f t="shared" si="26"/>
        <v>0</v>
      </c>
      <c r="AF310" s="150"/>
    </row>
    <row r="311" spans="2:32" hidden="1" outlineLevel="1">
      <c r="B311" s="165" t="s">
        <v>273</v>
      </c>
      <c r="C311" s="265">
        <v>0</v>
      </c>
      <c r="D311" s="265">
        <v>0</v>
      </c>
      <c r="E311" s="265">
        <v>0</v>
      </c>
      <c r="F311" s="242">
        <f t="shared" si="26"/>
        <v>0</v>
      </c>
      <c r="AF311" s="150"/>
    </row>
    <row r="312" spans="2:32" hidden="1" outlineLevel="1">
      <c r="B312" s="165" t="s">
        <v>274</v>
      </c>
      <c r="C312" s="265">
        <v>0</v>
      </c>
      <c r="D312" s="265">
        <v>0</v>
      </c>
      <c r="E312" s="265">
        <v>0</v>
      </c>
      <c r="F312" s="242">
        <f t="shared" si="26"/>
        <v>0</v>
      </c>
      <c r="AF312" s="150"/>
    </row>
    <row r="313" spans="2:32" hidden="1" outlineLevel="1">
      <c r="B313" s="165" t="s">
        <v>275</v>
      </c>
      <c r="C313" s="265">
        <v>0</v>
      </c>
      <c r="D313" s="265">
        <v>0</v>
      </c>
      <c r="E313" s="265">
        <v>0</v>
      </c>
      <c r="F313" s="242">
        <f t="shared" si="26"/>
        <v>0</v>
      </c>
      <c r="AF313" s="150"/>
    </row>
    <row r="314" spans="2:32" hidden="1" outlineLevel="1">
      <c r="B314" s="165" t="s">
        <v>276</v>
      </c>
      <c r="C314" s="265">
        <v>0</v>
      </c>
      <c r="D314" s="265">
        <v>0</v>
      </c>
      <c r="E314" s="265">
        <v>0</v>
      </c>
      <c r="F314" s="242">
        <f t="shared" si="26"/>
        <v>0</v>
      </c>
      <c r="AF314" s="150"/>
    </row>
    <row r="315" spans="2:32" hidden="1" outlineLevel="1">
      <c r="B315" t="s">
        <v>277</v>
      </c>
      <c r="C315" s="265">
        <v>0</v>
      </c>
      <c r="D315" s="265">
        <v>0</v>
      </c>
      <c r="E315" s="265">
        <v>0</v>
      </c>
      <c r="F315" s="242">
        <f t="shared" si="26"/>
        <v>0</v>
      </c>
      <c r="AF315" s="150"/>
    </row>
    <row r="316" spans="2:32" hidden="1" outlineLevel="1">
      <c r="B316" s="165" t="s">
        <v>288</v>
      </c>
      <c r="C316" s="265">
        <v>0</v>
      </c>
      <c r="D316" s="265">
        <v>0</v>
      </c>
      <c r="E316" s="265">
        <v>0</v>
      </c>
      <c r="F316" s="242">
        <f t="shared" si="26"/>
        <v>0</v>
      </c>
      <c r="AF316" s="150"/>
    </row>
    <row r="317" spans="2:32" hidden="1" outlineLevel="1">
      <c r="B317" s="165" t="s">
        <v>285</v>
      </c>
      <c r="C317" s="265">
        <v>0</v>
      </c>
      <c r="D317" s="265">
        <v>0</v>
      </c>
      <c r="E317" s="265">
        <v>0</v>
      </c>
      <c r="F317" s="242">
        <f t="shared" si="26"/>
        <v>0</v>
      </c>
      <c r="AF317" s="150"/>
    </row>
    <row r="318" spans="2:32" hidden="1" outlineLevel="1">
      <c r="B318" s="165" t="s">
        <v>286</v>
      </c>
      <c r="C318" s="265">
        <v>0</v>
      </c>
      <c r="D318" s="265">
        <v>0</v>
      </c>
      <c r="E318" s="265">
        <v>0</v>
      </c>
      <c r="F318" s="242">
        <f t="shared" si="26"/>
        <v>0</v>
      </c>
      <c r="AF318" s="150"/>
    </row>
    <row r="319" spans="2:32" hidden="1" outlineLevel="1">
      <c r="B319" s="165" t="s">
        <v>287</v>
      </c>
      <c r="C319" s="265">
        <v>0</v>
      </c>
      <c r="D319" s="265">
        <v>0</v>
      </c>
      <c r="E319" s="265">
        <v>0</v>
      </c>
      <c r="F319" s="242">
        <f t="shared" si="26"/>
        <v>0</v>
      </c>
      <c r="AF319" s="150"/>
    </row>
    <row r="320" spans="2:32" hidden="1" outlineLevel="1">
      <c r="B320" s="151" t="s">
        <v>201</v>
      </c>
      <c r="C320" s="262">
        <f>SUM(C296:C319)</f>
        <v>1.1700059999999998E-2</v>
      </c>
      <c r="D320" s="262">
        <f>SUM(D296:D319)</f>
        <v>5.5224053103932302E-2</v>
      </c>
      <c r="E320" s="262">
        <f>SUM(E296:E319)</f>
        <v>1.6178110556722979E-2</v>
      </c>
      <c r="F320" s="261">
        <f>SUM(F296:F318)</f>
        <v>8.3102223660655283E-2</v>
      </c>
      <c r="AF320" s="150"/>
    </row>
    <row r="321" spans="2:43" collapsed="1">
      <c r="AQ321" s="150"/>
    </row>
    <row r="322" spans="2:43">
      <c r="B322" s="165"/>
      <c r="AQ322" s="150"/>
    </row>
  </sheetData>
  <mergeCells count="23">
    <mergeCell ref="B189:D189"/>
    <mergeCell ref="B190:D190"/>
    <mergeCell ref="B291:Q291"/>
    <mergeCell ref="B236:F237"/>
    <mergeCell ref="B238:F238"/>
    <mergeCell ref="B188:D188"/>
    <mergeCell ref="B57:D57"/>
    <mergeCell ref="B58:D58"/>
    <mergeCell ref="B99:D99"/>
    <mergeCell ref="B100:D100"/>
    <mergeCell ref="B101:D101"/>
    <mergeCell ref="B102:D102"/>
    <mergeCell ref="B143:D143"/>
    <mergeCell ref="B144:D144"/>
    <mergeCell ref="B145:D145"/>
    <mergeCell ref="B146:D146"/>
    <mergeCell ref="B187:D187"/>
    <mergeCell ref="B56:D56"/>
    <mergeCell ref="B11:D11"/>
    <mergeCell ref="B12:D12"/>
    <mergeCell ref="B13:D13"/>
    <mergeCell ref="B14:D14"/>
    <mergeCell ref="B55:D55"/>
  </mergeCells>
  <conditionalFormatting sqref="C68:C78 C80:C94">
    <cfRule type="containsBlanks" dxfId="10" priority="38">
      <formula>LEN(TRIM(C68))=0</formula>
    </cfRule>
  </conditionalFormatting>
  <conditionalFormatting sqref="C97">
    <cfRule type="containsBlanks" dxfId="9" priority="34">
      <formula>LEN(TRIM(C97))=0</formula>
    </cfRule>
  </conditionalFormatting>
  <conditionalFormatting sqref="C156:C165">
    <cfRule type="containsBlanks" dxfId="8" priority="32">
      <formula>LEN(TRIM(C156))=0</formula>
    </cfRule>
  </conditionalFormatting>
  <conditionalFormatting sqref="C167:C182">
    <cfRule type="containsBlanks" dxfId="7" priority="31">
      <formula>LEN(TRIM(C167))=0</formula>
    </cfRule>
  </conditionalFormatting>
  <conditionalFormatting sqref="C95:D95">
    <cfRule type="containsBlanks" dxfId="6" priority="36">
      <formula>LEN(TRIM(C95))=0</formula>
    </cfRule>
  </conditionalFormatting>
  <conditionalFormatting sqref="C243:E244">
    <cfRule type="containsBlanks" dxfId="5" priority="25">
      <formula>LEN(TRIM(C243))=0</formula>
    </cfRule>
  </conditionalFormatting>
  <conditionalFormatting sqref="C247:E248">
    <cfRule type="containsBlanks" dxfId="4" priority="21">
      <formula>LEN(TRIM(C247))=0</formula>
    </cfRule>
  </conditionalFormatting>
  <conditionalFormatting sqref="C251:E252">
    <cfRule type="containsBlanks" dxfId="3" priority="1">
      <formula>LEN(TRIM(C251))=0</formula>
    </cfRule>
  </conditionalFormatting>
  <conditionalFormatting sqref="C255:E256">
    <cfRule type="containsBlanks" dxfId="2" priority="13">
      <formula>LEN(TRIM(C255))=0</formula>
    </cfRule>
  </conditionalFormatting>
  <conditionalFormatting sqref="C259:E260">
    <cfRule type="containsBlanks" dxfId="1" priority="9">
      <formula>LEN(TRIM(C259))=0</formula>
    </cfRule>
  </conditionalFormatting>
  <conditionalFormatting sqref="C263:E264">
    <cfRule type="containsBlanks" dxfId="0" priority="5">
      <formula>LEN(TRIM(C263))=0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221 C183 C139" formulaRange="1"/>
    <ignoredError sqref="C97 D95" unlockedFormula="1"/>
    <ignoredError sqref="C95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X48"/>
  <sheetViews>
    <sheetView showGridLines="0" zoomScale="120" zoomScaleNormal="120" workbookViewId="0">
      <pane xSplit="3" topLeftCell="CQ1" activePane="topRight" state="frozen"/>
      <selection activeCell="BN4" sqref="BN4"/>
      <selection pane="topRight" activeCell="CS14" sqref="CS14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102" s="283" customFormat="1">
      <c r="B1" s="282"/>
      <c r="AV1" s="409"/>
    </row>
    <row r="2" spans="2:102" s="283" customFormat="1" ht="14.4">
      <c r="B2" s="282"/>
      <c r="C2" s="319" t="s">
        <v>314</v>
      </c>
      <c r="AV2" s="409"/>
    </row>
    <row r="3" spans="2:102" s="283" customFormat="1">
      <c r="B3" s="282"/>
      <c r="AV3" s="409"/>
    </row>
    <row r="4" spans="2:102" s="283" customFormat="1">
      <c r="B4" s="309" t="s">
        <v>308</v>
      </c>
      <c r="AV4" s="409"/>
    </row>
    <row r="5" spans="2:102" s="283" customFormat="1">
      <c r="B5" s="309" t="s">
        <v>309</v>
      </c>
      <c r="AV5" s="409"/>
    </row>
    <row r="6" spans="2:102" s="285" customFormat="1">
      <c r="B6" s="284" t="s">
        <v>212</v>
      </c>
      <c r="C6" s="284"/>
      <c r="AV6" s="410"/>
    </row>
    <row r="7" spans="2:102" s="285" customFormat="1">
      <c r="B7" s="286" t="s">
        <v>213</v>
      </c>
      <c r="C7" s="286"/>
      <c r="AV7" s="410"/>
    </row>
    <row r="8" spans="2:102" s="285" customFormat="1">
      <c r="B8" s="287"/>
      <c r="C8" s="287"/>
      <c r="AV8" s="410"/>
    </row>
    <row r="9" spans="2:102" ht="12.75" customHeight="1">
      <c r="B9" s="469" t="s">
        <v>214</v>
      </c>
      <c r="C9" s="472" t="s">
        <v>215</v>
      </c>
      <c r="D9" s="459" t="s">
        <v>296</v>
      </c>
      <c r="E9" s="460"/>
      <c r="F9" s="460"/>
      <c r="G9" s="461"/>
      <c r="H9" s="459" t="s">
        <v>297</v>
      </c>
      <c r="I9" s="460"/>
      <c r="J9" s="460"/>
      <c r="K9" s="461"/>
      <c r="L9" s="459" t="s">
        <v>298</v>
      </c>
      <c r="M9" s="460"/>
      <c r="N9" s="460"/>
      <c r="O9" s="461"/>
      <c r="P9" s="459" t="s">
        <v>299</v>
      </c>
      <c r="Q9" s="460"/>
      <c r="R9" s="460"/>
      <c r="S9" s="461"/>
      <c r="T9" s="459" t="s">
        <v>300</v>
      </c>
      <c r="U9" s="460"/>
      <c r="V9" s="460"/>
      <c r="W9" s="461"/>
      <c r="X9" s="459" t="s">
        <v>301</v>
      </c>
      <c r="Y9" s="460"/>
      <c r="Z9" s="460"/>
      <c r="AA9" s="461"/>
      <c r="AB9" s="459" t="s">
        <v>310</v>
      </c>
      <c r="AC9" s="460"/>
      <c r="AD9" s="460"/>
      <c r="AE9" s="461"/>
      <c r="AF9" s="459">
        <v>44470</v>
      </c>
      <c r="AG9" s="460"/>
      <c r="AH9" s="460"/>
      <c r="AI9" s="461"/>
      <c r="AJ9" s="451" t="s">
        <v>311</v>
      </c>
      <c r="AK9" s="452"/>
      <c r="AL9" s="452"/>
      <c r="AM9" s="452"/>
      <c r="AN9" s="452"/>
      <c r="AO9" s="452"/>
      <c r="AP9" s="451" t="s">
        <v>315</v>
      </c>
      <c r="AQ9" s="452"/>
      <c r="AR9" s="452"/>
      <c r="AS9" s="452"/>
      <c r="AT9" s="452"/>
      <c r="AU9" s="453"/>
      <c r="AV9" s="400"/>
      <c r="AW9" s="451" t="s">
        <v>335</v>
      </c>
      <c r="AX9" s="452"/>
      <c r="AY9" s="452"/>
      <c r="AZ9" s="452"/>
      <c r="BA9" s="452"/>
      <c r="BB9" s="453"/>
      <c r="BC9" s="451" t="s">
        <v>341</v>
      </c>
      <c r="BD9" s="452"/>
      <c r="BE9" s="452"/>
      <c r="BF9" s="452"/>
      <c r="BG9" s="452"/>
      <c r="BH9" s="453"/>
      <c r="BI9" s="451" t="s">
        <v>342</v>
      </c>
      <c r="BJ9" s="452"/>
      <c r="BK9" s="452"/>
      <c r="BL9" s="452"/>
      <c r="BM9" s="452"/>
      <c r="BN9" s="453"/>
      <c r="BO9" s="451" t="s">
        <v>343</v>
      </c>
      <c r="BP9" s="452"/>
      <c r="BQ9" s="452"/>
      <c r="BR9" s="452"/>
      <c r="BS9" s="452"/>
      <c r="BT9" s="453"/>
      <c r="BU9" s="451" t="s">
        <v>344</v>
      </c>
      <c r="BV9" s="452"/>
      <c r="BW9" s="452"/>
      <c r="BX9" s="452"/>
      <c r="BY9" s="452"/>
      <c r="BZ9" s="453"/>
      <c r="CA9" s="451" t="s">
        <v>347</v>
      </c>
      <c r="CB9" s="452"/>
      <c r="CC9" s="452"/>
      <c r="CD9" s="452"/>
      <c r="CE9" s="452"/>
      <c r="CF9" s="453"/>
      <c r="CG9" s="451" t="s">
        <v>348</v>
      </c>
      <c r="CH9" s="452"/>
      <c r="CI9" s="452"/>
      <c r="CJ9" s="452"/>
      <c r="CK9" s="452"/>
      <c r="CL9" s="453"/>
      <c r="CM9" s="451" t="s">
        <v>350</v>
      </c>
      <c r="CN9" s="452"/>
      <c r="CO9" s="452"/>
      <c r="CP9" s="452"/>
      <c r="CQ9" s="452"/>
      <c r="CR9" s="453"/>
      <c r="CS9" s="451" t="s">
        <v>356</v>
      </c>
      <c r="CT9" s="452"/>
      <c r="CU9" s="452"/>
      <c r="CV9" s="452"/>
      <c r="CW9" s="452"/>
      <c r="CX9" s="453"/>
    </row>
    <row r="10" spans="2:102" ht="12.75" customHeight="1">
      <c r="B10" s="470"/>
      <c r="C10" s="473"/>
      <c r="D10" s="462" t="s">
        <v>302</v>
      </c>
      <c r="E10" s="454"/>
      <c r="F10" s="463"/>
      <c r="G10" s="464" t="s">
        <v>217</v>
      </c>
      <c r="H10" s="462" t="s">
        <v>302</v>
      </c>
      <c r="I10" s="454"/>
      <c r="J10" s="463"/>
      <c r="K10" s="464" t="s">
        <v>217</v>
      </c>
      <c r="L10" s="462" t="s">
        <v>302</v>
      </c>
      <c r="M10" s="454"/>
      <c r="N10" s="463"/>
      <c r="O10" s="464" t="s">
        <v>217</v>
      </c>
      <c r="P10" s="462" t="s">
        <v>302</v>
      </c>
      <c r="Q10" s="454"/>
      <c r="R10" s="463"/>
      <c r="S10" s="464" t="s">
        <v>217</v>
      </c>
      <c r="T10" s="462" t="s">
        <v>302</v>
      </c>
      <c r="U10" s="454"/>
      <c r="V10" s="463"/>
      <c r="W10" s="464" t="s">
        <v>217</v>
      </c>
      <c r="X10" s="462" t="s">
        <v>302</v>
      </c>
      <c r="Y10" s="454"/>
      <c r="Z10" s="463"/>
      <c r="AA10" s="464" t="s">
        <v>217</v>
      </c>
      <c r="AB10" s="462" t="s">
        <v>302</v>
      </c>
      <c r="AC10" s="454"/>
      <c r="AD10" s="463"/>
      <c r="AE10" s="464" t="s">
        <v>217</v>
      </c>
      <c r="AF10" s="462" t="s">
        <v>302</v>
      </c>
      <c r="AG10" s="454"/>
      <c r="AH10" s="463"/>
      <c r="AI10" s="464" t="s">
        <v>217</v>
      </c>
      <c r="AJ10" s="462" t="s">
        <v>302</v>
      </c>
      <c r="AK10" s="454"/>
      <c r="AL10" s="463"/>
      <c r="AM10" s="475" t="s">
        <v>217</v>
      </c>
      <c r="AN10" s="456"/>
      <c r="AO10" s="456"/>
      <c r="AP10" s="454" t="s">
        <v>316</v>
      </c>
      <c r="AQ10" s="454"/>
      <c r="AR10" s="455"/>
      <c r="AS10" s="456" t="s">
        <v>217</v>
      </c>
      <c r="AT10" s="456"/>
      <c r="AU10" s="457"/>
      <c r="AV10" s="411"/>
      <c r="AW10" s="454" t="s">
        <v>316</v>
      </c>
      <c r="AX10" s="454"/>
      <c r="AY10" s="455"/>
      <c r="AZ10" s="456" t="s">
        <v>217</v>
      </c>
      <c r="BA10" s="456"/>
      <c r="BB10" s="457"/>
      <c r="BC10" s="454" t="s">
        <v>316</v>
      </c>
      <c r="BD10" s="454"/>
      <c r="BE10" s="455"/>
      <c r="BF10" s="456" t="s">
        <v>217</v>
      </c>
      <c r="BG10" s="456"/>
      <c r="BH10" s="457"/>
      <c r="BI10" s="454" t="s">
        <v>316</v>
      </c>
      <c r="BJ10" s="454"/>
      <c r="BK10" s="455"/>
      <c r="BL10" s="456" t="s">
        <v>217</v>
      </c>
      <c r="BM10" s="456"/>
      <c r="BN10" s="457"/>
      <c r="BO10" s="454" t="s">
        <v>316</v>
      </c>
      <c r="BP10" s="454"/>
      <c r="BQ10" s="455"/>
      <c r="BR10" s="456" t="s">
        <v>217</v>
      </c>
      <c r="BS10" s="456"/>
      <c r="BT10" s="457"/>
      <c r="BU10" s="454" t="s">
        <v>316</v>
      </c>
      <c r="BV10" s="454"/>
      <c r="BW10" s="455"/>
      <c r="BX10" s="456" t="s">
        <v>217</v>
      </c>
      <c r="BY10" s="456"/>
      <c r="BZ10" s="457"/>
      <c r="CA10" s="454" t="s">
        <v>316</v>
      </c>
      <c r="CB10" s="454"/>
      <c r="CC10" s="455"/>
      <c r="CD10" s="456" t="s">
        <v>217</v>
      </c>
      <c r="CE10" s="456"/>
      <c r="CF10" s="457"/>
      <c r="CG10" s="454" t="s">
        <v>316</v>
      </c>
      <c r="CH10" s="454"/>
      <c r="CI10" s="455"/>
      <c r="CJ10" s="456" t="s">
        <v>217</v>
      </c>
      <c r="CK10" s="456"/>
      <c r="CL10" s="457"/>
      <c r="CM10" s="454" t="s">
        <v>316</v>
      </c>
      <c r="CN10" s="454"/>
      <c r="CO10" s="455"/>
      <c r="CP10" s="456" t="s">
        <v>217</v>
      </c>
      <c r="CQ10" s="456"/>
      <c r="CR10" s="457"/>
      <c r="CS10" s="454" t="s">
        <v>316</v>
      </c>
      <c r="CT10" s="454"/>
      <c r="CU10" s="455"/>
      <c r="CV10" s="456" t="s">
        <v>217</v>
      </c>
      <c r="CW10" s="456"/>
      <c r="CX10" s="457"/>
    </row>
    <row r="11" spans="2:102" ht="12.75" customHeight="1">
      <c r="B11" s="471"/>
      <c r="C11" s="474"/>
      <c r="D11" s="302" t="s">
        <v>18</v>
      </c>
      <c r="E11" s="289" t="s">
        <v>19</v>
      </c>
      <c r="F11" s="289" t="s">
        <v>20</v>
      </c>
      <c r="G11" s="465"/>
      <c r="H11" s="302" t="s">
        <v>18</v>
      </c>
      <c r="I11" s="289" t="s">
        <v>19</v>
      </c>
      <c r="J11" s="289" t="s">
        <v>20</v>
      </c>
      <c r="K11" s="465"/>
      <c r="L11" s="302" t="s">
        <v>18</v>
      </c>
      <c r="M11" s="289" t="s">
        <v>19</v>
      </c>
      <c r="N11" s="289" t="s">
        <v>20</v>
      </c>
      <c r="O11" s="465"/>
      <c r="P11" s="302" t="s">
        <v>18</v>
      </c>
      <c r="Q11" s="289" t="s">
        <v>19</v>
      </c>
      <c r="R11" s="289" t="s">
        <v>20</v>
      </c>
      <c r="S11" s="465"/>
      <c r="T11" s="302" t="s">
        <v>18</v>
      </c>
      <c r="U11" s="289" t="s">
        <v>19</v>
      </c>
      <c r="V11" s="289" t="s">
        <v>20</v>
      </c>
      <c r="W11" s="465"/>
      <c r="X11" s="302" t="s">
        <v>18</v>
      </c>
      <c r="Y11" s="289" t="s">
        <v>19</v>
      </c>
      <c r="Z11" s="289" t="s">
        <v>20</v>
      </c>
      <c r="AA11" s="465"/>
      <c r="AB11" s="302" t="s">
        <v>18</v>
      </c>
      <c r="AC11" s="289" t="s">
        <v>19</v>
      </c>
      <c r="AD11" s="289" t="s">
        <v>20</v>
      </c>
      <c r="AE11" s="465"/>
      <c r="AF11" s="302" t="s">
        <v>18</v>
      </c>
      <c r="AG11" s="289" t="s">
        <v>19</v>
      </c>
      <c r="AH11" s="289" t="s">
        <v>20</v>
      </c>
      <c r="AI11" s="465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  <c r="CG11" s="321" t="s">
        <v>18</v>
      </c>
      <c r="CH11" s="289" t="s">
        <v>19</v>
      </c>
      <c r="CI11" s="322" t="s">
        <v>20</v>
      </c>
      <c r="CJ11" s="321" t="s">
        <v>18</v>
      </c>
      <c r="CK11" s="289" t="s">
        <v>19</v>
      </c>
      <c r="CL11" s="322" t="s">
        <v>20</v>
      </c>
      <c r="CM11" s="321" t="s">
        <v>18</v>
      </c>
      <c r="CN11" s="289" t="s">
        <v>19</v>
      </c>
      <c r="CO11" s="322" t="s">
        <v>20</v>
      </c>
      <c r="CP11" s="321" t="s">
        <v>18</v>
      </c>
      <c r="CQ11" s="289" t="s">
        <v>19</v>
      </c>
      <c r="CR11" s="322" t="s">
        <v>20</v>
      </c>
      <c r="CS11" s="321" t="s">
        <v>18</v>
      </c>
      <c r="CT11" s="289" t="s">
        <v>19</v>
      </c>
      <c r="CU11" s="322" t="s">
        <v>20</v>
      </c>
      <c r="CV11" s="321" t="s">
        <v>18</v>
      </c>
      <c r="CW11" s="289" t="s">
        <v>19</v>
      </c>
      <c r="CX11" s="322" t="s">
        <v>20</v>
      </c>
    </row>
    <row r="12" spans="2:102">
      <c r="B12" s="476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  <c r="CG12" s="323"/>
      <c r="CH12" s="324"/>
      <c r="CI12" s="325"/>
      <c r="CJ12" s="323"/>
      <c r="CK12" s="324"/>
      <c r="CL12" s="326"/>
      <c r="CM12" s="323"/>
      <c r="CN12" s="324"/>
      <c r="CO12" s="325"/>
      <c r="CP12" s="323"/>
      <c r="CQ12" s="324"/>
      <c r="CR12" s="326"/>
      <c r="CS12" s="323"/>
      <c r="CT12" s="324"/>
      <c r="CU12" s="325"/>
      <c r="CV12" s="323"/>
      <c r="CW12" s="324"/>
      <c r="CX12" s="326"/>
    </row>
    <row r="13" spans="2:102">
      <c r="B13" s="477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  <c r="CG13" s="323">
        <v>46.4</v>
      </c>
      <c r="CH13" s="324">
        <v>57.85</v>
      </c>
      <c r="CI13" s="327">
        <v>52.87</v>
      </c>
      <c r="CJ13" s="323">
        <v>40.33</v>
      </c>
      <c r="CK13" s="324">
        <v>42.1</v>
      </c>
      <c r="CL13" s="328">
        <v>41.34</v>
      </c>
      <c r="CM13" s="323">
        <v>46.75</v>
      </c>
      <c r="CN13" s="324">
        <v>58.28</v>
      </c>
      <c r="CO13" s="327">
        <v>53.27</v>
      </c>
      <c r="CP13" s="323">
        <v>40.33</v>
      </c>
      <c r="CQ13" s="324">
        <v>42.1</v>
      </c>
      <c r="CR13" s="328">
        <v>41.34</v>
      </c>
      <c r="CS13" s="323">
        <v>47.38</v>
      </c>
      <c r="CT13" s="324">
        <v>59.1</v>
      </c>
      <c r="CU13" s="327">
        <v>54</v>
      </c>
      <c r="CV13" s="323">
        <v>40.33</v>
      </c>
      <c r="CW13" s="324">
        <v>42.1</v>
      </c>
      <c r="CX13" s="328">
        <v>41.34</v>
      </c>
    </row>
    <row r="14" spans="2:102">
      <c r="B14" s="477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  <c r="CG14" s="323">
        <v>46.4</v>
      </c>
      <c r="CH14" s="324">
        <f>+CH13</f>
        <v>57.85</v>
      </c>
      <c r="CI14" s="327">
        <f>+CI13</f>
        <v>52.87</v>
      </c>
      <c r="CJ14" s="323">
        <v>126.81</v>
      </c>
      <c r="CK14" s="324">
        <v>128.59</v>
      </c>
      <c r="CL14" s="328">
        <v>127.83</v>
      </c>
      <c r="CM14" s="323">
        <v>46.75</v>
      </c>
      <c r="CN14" s="324">
        <f>+CN13</f>
        <v>58.28</v>
      </c>
      <c r="CO14" s="327">
        <f>+CO13</f>
        <v>53.27</v>
      </c>
      <c r="CP14" s="323">
        <v>126.81</v>
      </c>
      <c r="CQ14" s="324">
        <v>128.59</v>
      </c>
      <c r="CR14" s="328">
        <v>127.83</v>
      </c>
      <c r="CS14" s="323">
        <v>47.38</v>
      </c>
      <c r="CT14" s="324">
        <f>CT13</f>
        <v>59.1</v>
      </c>
      <c r="CU14" s="327">
        <v>54</v>
      </c>
      <c r="CV14" s="323">
        <v>126.81</v>
      </c>
      <c r="CW14" s="324">
        <v>128.59</v>
      </c>
      <c r="CX14" s="328">
        <v>127.83</v>
      </c>
    </row>
    <row r="15" spans="2:102">
      <c r="B15" s="477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  <c r="CG15" s="323"/>
      <c r="CH15" s="324"/>
      <c r="CI15" s="327"/>
      <c r="CJ15" s="323"/>
      <c r="CK15" s="324"/>
      <c r="CL15" s="328"/>
      <c r="CM15" s="323"/>
      <c r="CN15" s="324"/>
      <c r="CO15" s="327"/>
      <c r="CP15" s="323"/>
      <c r="CQ15" s="324"/>
      <c r="CR15" s="328"/>
      <c r="CS15" s="323"/>
      <c r="CT15" s="324"/>
      <c r="CU15" s="327"/>
      <c r="CV15" s="323"/>
      <c r="CW15" s="324"/>
      <c r="CX15" s="328"/>
    </row>
    <row r="16" spans="2:102">
      <c r="B16" s="477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  <c r="CG16" s="323">
        <v>15.38</v>
      </c>
      <c r="CH16" s="324">
        <v>15.01</v>
      </c>
      <c r="CI16" s="327">
        <v>14.49</v>
      </c>
      <c r="CJ16" s="323">
        <v>5.97</v>
      </c>
      <c r="CK16" s="324">
        <v>6.05</v>
      </c>
      <c r="CL16" s="328">
        <v>6.17</v>
      </c>
      <c r="CM16" s="323">
        <v>15.82</v>
      </c>
      <c r="CN16" s="324">
        <v>15.63</v>
      </c>
      <c r="CO16" s="327">
        <v>14.82</v>
      </c>
      <c r="CP16" s="323">
        <v>5.97</v>
      </c>
      <c r="CQ16" s="324">
        <v>6.05</v>
      </c>
      <c r="CR16" s="328">
        <v>6.17</v>
      </c>
      <c r="CS16" s="323">
        <v>15.64</v>
      </c>
      <c r="CT16" s="324">
        <v>14.53</v>
      </c>
      <c r="CU16" s="327">
        <v>14.47</v>
      </c>
      <c r="CV16" s="323">
        <v>5.97</v>
      </c>
      <c r="CW16" s="324">
        <v>6.05</v>
      </c>
      <c r="CX16" s="328">
        <v>6.17</v>
      </c>
    </row>
    <row r="17" spans="2:102">
      <c r="B17" s="477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  <c r="CG17" s="323">
        <f t="shared" ref="CG17:CI19" si="6">+CG16</f>
        <v>15.38</v>
      </c>
      <c r="CH17" s="324">
        <f t="shared" si="6"/>
        <v>15.01</v>
      </c>
      <c r="CI17" s="327">
        <f t="shared" si="6"/>
        <v>14.49</v>
      </c>
      <c r="CJ17" s="323">
        <v>8.51</v>
      </c>
      <c r="CK17" s="324">
        <v>8.59</v>
      </c>
      <c r="CL17" s="328">
        <v>8.7100000000000009</v>
      </c>
      <c r="CM17" s="323">
        <f t="shared" ref="CM17:CO19" si="7">+CM16</f>
        <v>15.82</v>
      </c>
      <c r="CN17" s="324">
        <f t="shared" si="7"/>
        <v>15.63</v>
      </c>
      <c r="CO17" s="327">
        <f t="shared" si="7"/>
        <v>14.82</v>
      </c>
      <c r="CP17" s="323">
        <v>8.51</v>
      </c>
      <c r="CQ17" s="324">
        <v>8.59</v>
      </c>
      <c r="CR17" s="328">
        <v>8.7100000000000009</v>
      </c>
      <c r="CS17" s="323">
        <f t="shared" ref="CS17:CT19" si="8">CS16</f>
        <v>15.64</v>
      </c>
      <c r="CT17" s="324">
        <f t="shared" si="8"/>
        <v>14.53</v>
      </c>
      <c r="CU17" s="327">
        <v>14.47</v>
      </c>
      <c r="CV17" s="323">
        <v>8.51</v>
      </c>
      <c r="CW17" s="324">
        <v>8.59</v>
      </c>
      <c r="CX17" s="328">
        <v>8.7100000000000009</v>
      </c>
    </row>
    <row r="18" spans="2:102">
      <c r="B18" s="477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  <c r="CG18" s="323">
        <f t="shared" si="6"/>
        <v>15.38</v>
      </c>
      <c r="CH18" s="324">
        <f t="shared" si="6"/>
        <v>15.01</v>
      </c>
      <c r="CI18" s="327">
        <f t="shared" si="6"/>
        <v>14.49</v>
      </c>
      <c r="CJ18" s="323">
        <v>13.83</v>
      </c>
      <c r="CK18" s="324">
        <v>12.89</v>
      </c>
      <c r="CL18" s="328">
        <v>13.04</v>
      </c>
      <c r="CM18" s="323">
        <f t="shared" si="7"/>
        <v>15.82</v>
      </c>
      <c r="CN18" s="324">
        <f t="shared" si="7"/>
        <v>15.63</v>
      </c>
      <c r="CO18" s="327">
        <f t="shared" si="7"/>
        <v>14.82</v>
      </c>
      <c r="CP18" s="323">
        <v>13.83</v>
      </c>
      <c r="CQ18" s="324">
        <v>12.89</v>
      </c>
      <c r="CR18" s="328">
        <v>13.04</v>
      </c>
      <c r="CS18" s="323">
        <f t="shared" si="8"/>
        <v>15.64</v>
      </c>
      <c r="CT18" s="324">
        <f t="shared" si="8"/>
        <v>14.53</v>
      </c>
      <c r="CU18" s="327">
        <v>14.47</v>
      </c>
      <c r="CV18" s="323">
        <v>13.83</v>
      </c>
      <c r="CW18" s="324">
        <v>12.89</v>
      </c>
      <c r="CX18" s="328">
        <v>13.04</v>
      </c>
    </row>
    <row r="19" spans="2:102">
      <c r="B19" s="478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  <c r="CG19" s="323">
        <f t="shared" si="6"/>
        <v>15.38</v>
      </c>
      <c r="CH19" s="324">
        <f t="shared" si="6"/>
        <v>15.01</v>
      </c>
      <c r="CI19" s="327">
        <f t="shared" si="6"/>
        <v>14.49</v>
      </c>
      <c r="CJ19" s="323">
        <v>14.04</v>
      </c>
      <c r="CK19" s="324">
        <v>13.09</v>
      </c>
      <c r="CL19" s="328">
        <v>13.26</v>
      </c>
      <c r="CM19" s="323">
        <f t="shared" si="7"/>
        <v>15.82</v>
      </c>
      <c r="CN19" s="324">
        <f t="shared" si="7"/>
        <v>15.63</v>
      </c>
      <c r="CO19" s="327">
        <f t="shared" si="7"/>
        <v>14.82</v>
      </c>
      <c r="CP19" s="323">
        <v>14.04</v>
      </c>
      <c r="CQ19" s="324">
        <v>13.09</v>
      </c>
      <c r="CR19" s="328">
        <v>13.26</v>
      </c>
      <c r="CS19" s="323">
        <f t="shared" si="8"/>
        <v>15.64</v>
      </c>
      <c r="CT19" s="324">
        <f t="shared" si="8"/>
        <v>14.53</v>
      </c>
      <c r="CU19" s="327">
        <v>14.47</v>
      </c>
      <c r="CV19" s="323">
        <v>14.04</v>
      </c>
      <c r="CW19" s="324">
        <v>13.09</v>
      </c>
      <c r="CX19" s="328">
        <v>13.26</v>
      </c>
    </row>
    <row r="20" spans="2:102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  <c r="CG20" s="329"/>
      <c r="CH20" s="330"/>
      <c r="CI20" s="331"/>
      <c r="CJ20" s="329"/>
      <c r="CK20" s="330"/>
      <c r="CL20" s="332"/>
      <c r="CM20" s="329"/>
      <c r="CN20" s="330"/>
      <c r="CO20" s="331"/>
      <c r="CP20" s="329"/>
      <c r="CQ20" s="330"/>
      <c r="CR20" s="332"/>
      <c r="CS20" s="329"/>
      <c r="CT20" s="330"/>
      <c r="CU20" s="331"/>
      <c r="CV20" s="329"/>
      <c r="CW20" s="330"/>
      <c r="CX20" s="332"/>
    </row>
    <row r="21" spans="2:102">
      <c r="B21" s="479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  <c r="CG21" s="323">
        <v>46.4</v>
      </c>
      <c r="CH21" s="324">
        <v>57.85</v>
      </c>
      <c r="CI21" s="327">
        <v>52.87</v>
      </c>
      <c r="CJ21" s="323">
        <v>127.18</v>
      </c>
      <c r="CK21" s="324">
        <v>128.96</v>
      </c>
      <c r="CL21" s="328">
        <v>128.19999999999999</v>
      </c>
      <c r="CM21" s="323">
        <v>46.75</v>
      </c>
      <c r="CN21" s="324">
        <v>58.28</v>
      </c>
      <c r="CO21" s="327">
        <v>53.27</v>
      </c>
      <c r="CP21" s="323">
        <v>127.18</v>
      </c>
      <c r="CQ21" s="324">
        <v>128.96</v>
      </c>
      <c r="CR21" s="328">
        <v>128.19999999999999</v>
      </c>
      <c r="CS21" s="323">
        <v>47.38</v>
      </c>
      <c r="CT21" s="324">
        <v>59.1</v>
      </c>
      <c r="CU21" s="327">
        <v>54</v>
      </c>
      <c r="CV21" s="323">
        <v>127.18</v>
      </c>
      <c r="CW21" s="324">
        <v>128.96</v>
      </c>
      <c r="CX21" s="328">
        <v>128.19999999999999</v>
      </c>
    </row>
    <row r="22" spans="2:102">
      <c r="B22" s="479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  <c r="CG22" s="323"/>
      <c r="CH22" s="324"/>
      <c r="CI22" s="327"/>
      <c r="CJ22" s="323"/>
      <c r="CK22" s="324"/>
      <c r="CL22" s="328"/>
      <c r="CM22" s="323"/>
      <c r="CN22" s="324"/>
      <c r="CO22" s="327"/>
      <c r="CP22" s="323"/>
      <c r="CQ22" s="324"/>
      <c r="CR22" s="328"/>
      <c r="CS22" s="323"/>
      <c r="CT22" s="324"/>
      <c r="CU22" s="327"/>
      <c r="CV22" s="323"/>
      <c r="CW22" s="324"/>
      <c r="CX22" s="328"/>
    </row>
    <row r="23" spans="2:102">
      <c r="B23" s="479"/>
      <c r="C23" s="313" t="s">
        <v>223</v>
      </c>
      <c r="D23" s="290">
        <f t="shared" ref="D23:E26" si="9">D22</f>
        <v>10.46</v>
      </c>
      <c r="E23" s="290">
        <f t="shared" si="9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  <c r="CG23" s="323">
        <v>15.38</v>
      </c>
      <c r="CH23" s="324">
        <v>15.01</v>
      </c>
      <c r="CI23" s="327">
        <v>14.49</v>
      </c>
      <c r="CJ23" s="323">
        <v>9.57</v>
      </c>
      <c r="CK23" s="324">
        <v>8.6199999999999992</v>
      </c>
      <c r="CL23" s="328">
        <v>8.7899999999999991</v>
      </c>
      <c r="CM23" s="323">
        <v>15.82</v>
      </c>
      <c r="CN23" s="324">
        <v>15.63</v>
      </c>
      <c r="CO23" s="327">
        <v>14.82</v>
      </c>
      <c r="CP23" s="323">
        <v>9.57</v>
      </c>
      <c r="CQ23" s="324">
        <v>8.6199999999999992</v>
      </c>
      <c r="CR23" s="328">
        <v>8.7899999999999991</v>
      </c>
      <c r="CS23" s="323">
        <v>15.64</v>
      </c>
      <c r="CT23" s="324">
        <v>14.53</v>
      </c>
      <c r="CU23" s="327">
        <v>14.47</v>
      </c>
      <c r="CV23" s="323">
        <v>9.57</v>
      </c>
      <c r="CW23" s="324">
        <v>8.6199999999999992</v>
      </c>
      <c r="CX23" s="328">
        <v>8.7899999999999991</v>
      </c>
    </row>
    <row r="24" spans="2:102">
      <c r="B24" s="479"/>
      <c r="C24" s="313" t="s">
        <v>224</v>
      </c>
      <c r="D24" s="290">
        <f t="shared" si="9"/>
        <v>10.46</v>
      </c>
      <c r="E24" s="290">
        <f t="shared" si="9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10">+X23</f>
        <v>12.02</v>
      </c>
      <c r="Y24" s="290">
        <f t="shared" si="10"/>
        <v>11.14</v>
      </c>
      <c r="Z24" s="290">
        <f t="shared" si="10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11">+AF23</f>
        <v>12.72</v>
      </c>
      <c r="AG24" s="290">
        <f t="shared" si="11"/>
        <v>11.95</v>
      </c>
      <c r="AH24" s="290">
        <f t="shared" si="11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12">AX23</f>
        <v>13.83</v>
      </c>
      <c r="AY24" s="327">
        <f t="shared" si="12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3">+BI23</f>
        <v>16.649999999999999</v>
      </c>
      <c r="BJ24" s="324">
        <f t="shared" si="13"/>
        <v>15.34</v>
      </c>
      <c r="BK24" s="327">
        <f t="shared" si="13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4">+BO23</f>
        <v>17.190000000000001</v>
      </c>
      <c r="BP24" s="324">
        <f t="shared" si="14"/>
        <v>15.57</v>
      </c>
      <c r="BQ24" s="327">
        <f t="shared" si="14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5">+CA23</f>
        <v>15.18</v>
      </c>
      <c r="CB24" s="324">
        <f t="shared" si="15"/>
        <v>13.73</v>
      </c>
      <c r="CC24" s="327">
        <f t="shared" si="15"/>
        <v>13.7</v>
      </c>
      <c r="CD24" s="323">
        <v>11.88</v>
      </c>
      <c r="CE24" s="324">
        <v>10.93</v>
      </c>
      <c r="CF24" s="328">
        <v>11.1</v>
      </c>
      <c r="CG24" s="323">
        <v>15.38</v>
      </c>
      <c r="CH24" s="324">
        <f t="shared" ref="CH24:CI26" si="16">+CH23</f>
        <v>15.01</v>
      </c>
      <c r="CI24" s="327">
        <f t="shared" si="16"/>
        <v>14.49</v>
      </c>
      <c r="CJ24" s="323">
        <v>11.88</v>
      </c>
      <c r="CK24" s="324">
        <v>10.93</v>
      </c>
      <c r="CL24" s="328">
        <v>11.1</v>
      </c>
      <c r="CM24" s="323">
        <f t="shared" ref="CM24:CO26" si="17">+CM23</f>
        <v>15.82</v>
      </c>
      <c r="CN24" s="324">
        <f t="shared" si="17"/>
        <v>15.63</v>
      </c>
      <c r="CO24" s="327">
        <f t="shared" si="17"/>
        <v>14.82</v>
      </c>
      <c r="CP24" s="323">
        <v>11.88</v>
      </c>
      <c r="CQ24" s="324">
        <v>10.93</v>
      </c>
      <c r="CR24" s="328">
        <v>11.1</v>
      </c>
      <c r="CS24" s="323">
        <v>15.64</v>
      </c>
      <c r="CT24" s="324">
        <f>CT23</f>
        <v>14.53</v>
      </c>
      <c r="CU24" s="327">
        <v>14.47</v>
      </c>
      <c r="CV24" s="323">
        <v>11.88</v>
      </c>
      <c r="CW24" s="324">
        <v>10.93</v>
      </c>
      <c r="CX24" s="328">
        <v>11.1</v>
      </c>
    </row>
    <row r="25" spans="2:102">
      <c r="B25" s="479"/>
      <c r="C25" s="313" t="s">
        <v>225</v>
      </c>
      <c r="D25" s="290">
        <f t="shared" si="9"/>
        <v>10.46</v>
      </c>
      <c r="E25" s="290">
        <f t="shared" si="9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10"/>
        <v>12.02</v>
      </c>
      <c r="Y25" s="290">
        <f t="shared" si="10"/>
        <v>11.14</v>
      </c>
      <c r="Z25" s="290">
        <f t="shared" si="10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11"/>
        <v>12.72</v>
      </c>
      <c r="AG25" s="290">
        <f t="shared" si="11"/>
        <v>11.95</v>
      </c>
      <c r="AH25" s="290">
        <f t="shared" si="11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12"/>
        <v>13.83</v>
      </c>
      <c r="AY25" s="327">
        <f t="shared" si="12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3"/>
        <v>16.649999999999999</v>
      </c>
      <c r="BJ25" s="324">
        <f t="shared" si="13"/>
        <v>15.34</v>
      </c>
      <c r="BK25" s="327">
        <f t="shared" si="13"/>
        <v>16.22</v>
      </c>
      <c r="BL25" s="323">
        <v>14.22</v>
      </c>
      <c r="BM25" s="324">
        <v>13.26</v>
      </c>
      <c r="BN25" s="328">
        <v>13.43</v>
      </c>
      <c r="BO25" s="323">
        <f t="shared" si="14"/>
        <v>17.190000000000001</v>
      </c>
      <c r="BP25" s="324">
        <f t="shared" si="14"/>
        <v>15.57</v>
      </c>
      <c r="BQ25" s="327">
        <f t="shared" si="14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5"/>
        <v>15.18</v>
      </c>
      <c r="CB25" s="324">
        <f t="shared" si="15"/>
        <v>13.73</v>
      </c>
      <c r="CC25" s="327">
        <f t="shared" si="15"/>
        <v>13.7</v>
      </c>
      <c r="CD25" s="323">
        <v>14.22</v>
      </c>
      <c r="CE25" s="324">
        <v>13.26</v>
      </c>
      <c r="CF25" s="328">
        <v>13.43</v>
      </c>
      <c r="CG25" s="323">
        <f>+CG24</f>
        <v>15.38</v>
      </c>
      <c r="CH25" s="324">
        <f t="shared" si="16"/>
        <v>15.01</v>
      </c>
      <c r="CI25" s="327">
        <f t="shared" si="16"/>
        <v>14.49</v>
      </c>
      <c r="CJ25" s="323">
        <v>14.22</v>
      </c>
      <c r="CK25" s="324">
        <v>13.26</v>
      </c>
      <c r="CL25" s="328">
        <v>13.43</v>
      </c>
      <c r="CM25" s="323">
        <f t="shared" si="17"/>
        <v>15.82</v>
      </c>
      <c r="CN25" s="324">
        <f t="shared" si="17"/>
        <v>15.63</v>
      </c>
      <c r="CO25" s="327">
        <f t="shared" si="17"/>
        <v>14.82</v>
      </c>
      <c r="CP25" s="323">
        <v>14.22</v>
      </c>
      <c r="CQ25" s="324">
        <v>13.26</v>
      </c>
      <c r="CR25" s="328">
        <v>13.43</v>
      </c>
      <c r="CS25" s="323">
        <v>15.64</v>
      </c>
      <c r="CT25" s="324">
        <f>CT24</f>
        <v>14.53</v>
      </c>
      <c r="CU25" s="327">
        <v>14.47</v>
      </c>
      <c r="CV25" s="323">
        <v>14.22</v>
      </c>
      <c r="CW25" s="324">
        <v>13.26</v>
      </c>
      <c r="CX25" s="328">
        <v>13.43</v>
      </c>
    </row>
    <row r="26" spans="2:102">
      <c r="B26" s="480"/>
      <c r="C26" s="314" t="s">
        <v>226</v>
      </c>
      <c r="D26" s="290">
        <f t="shared" si="9"/>
        <v>10.46</v>
      </c>
      <c r="E26" s="290">
        <f t="shared" si="9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10"/>
        <v>12.02</v>
      </c>
      <c r="Y26" s="290">
        <f t="shared" si="10"/>
        <v>11.14</v>
      </c>
      <c r="Z26" s="290">
        <f t="shared" si="10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11"/>
        <v>12.72</v>
      </c>
      <c r="AG26" s="290">
        <f t="shared" si="11"/>
        <v>11.95</v>
      </c>
      <c r="AH26" s="290">
        <f t="shared" si="11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12"/>
        <v>13.83</v>
      </c>
      <c r="AY26" s="327">
        <f t="shared" si="12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3"/>
        <v>16.649999999999999</v>
      </c>
      <c r="BJ26" s="324">
        <f t="shared" si="13"/>
        <v>15.34</v>
      </c>
      <c r="BK26" s="327">
        <f t="shared" si="13"/>
        <v>16.22</v>
      </c>
      <c r="BL26" s="323">
        <v>14.38</v>
      </c>
      <c r="BM26" s="324">
        <v>13.43</v>
      </c>
      <c r="BN26" s="328">
        <v>13.59</v>
      </c>
      <c r="BO26" s="323">
        <f t="shared" si="14"/>
        <v>17.190000000000001</v>
      </c>
      <c r="BP26" s="324">
        <f t="shared" si="14"/>
        <v>15.57</v>
      </c>
      <c r="BQ26" s="327">
        <f t="shared" si="14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5"/>
        <v>15.18</v>
      </c>
      <c r="CB26" s="324">
        <f t="shared" si="15"/>
        <v>13.73</v>
      </c>
      <c r="CC26" s="327">
        <f t="shared" si="15"/>
        <v>13.7</v>
      </c>
      <c r="CD26" s="323">
        <v>14.38</v>
      </c>
      <c r="CE26" s="324">
        <v>13.43</v>
      </c>
      <c r="CF26" s="328">
        <v>13.59</v>
      </c>
      <c r="CG26" s="323">
        <f>+CG25</f>
        <v>15.38</v>
      </c>
      <c r="CH26" s="324">
        <f t="shared" si="16"/>
        <v>15.01</v>
      </c>
      <c r="CI26" s="327">
        <f t="shared" si="16"/>
        <v>14.49</v>
      </c>
      <c r="CJ26" s="323">
        <v>14.38</v>
      </c>
      <c r="CK26" s="324">
        <v>13.43</v>
      </c>
      <c r="CL26" s="328">
        <v>13.59</v>
      </c>
      <c r="CM26" s="323">
        <f t="shared" si="17"/>
        <v>15.82</v>
      </c>
      <c r="CN26" s="324">
        <f t="shared" si="17"/>
        <v>15.63</v>
      </c>
      <c r="CO26" s="327">
        <f t="shared" si="17"/>
        <v>14.82</v>
      </c>
      <c r="CP26" s="323">
        <v>14.38</v>
      </c>
      <c r="CQ26" s="324">
        <v>13.43</v>
      </c>
      <c r="CR26" s="328">
        <v>13.59</v>
      </c>
      <c r="CS26" s="323">
        <v>15.64</v>
      </c>
      <c r="CT26" s="324">
        <f>CT25</f>
        <v>14.53</v>
      </c>
      <c r="CU26" s="327">
        <v>14.47</v>
      </c>
      <c r="CV26" s="323">
        <v>14.38</v>
      </c>
      <c r="CW26" s="324">
        <v>13.43</v>
      </c>
      <c r="CX26" s="328">
        <v>13.59</v>
      </c>
    </row>
    <row r="27" spans="2:102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  <c r="CG27" s="329"/>
      <c r="CH27" s="330"/>
      <c r="CI27" s="331"/>
      <c r="CJ27" s="329"/>
      <c r="CK27" s="330"/>
      <c r="CL27" s="332"/>
      <c r="CM27" s="329"/>
      <c r="CN27" s="330"/>
      <c r="CO27" s="331"/>
      <c r="CP27" s="329"/>
      <c r="CQ27" s="330"/>
      <c r="CR27" s="332"/>
      <c r="CS27" s="329"/>
      <c r="CT27" s="330"/>
      <c r="CU27" s="331"/>
      <c r="CV27" s="329"/>
      <c r="CW27" s="330"/>
      <c r="CX27" s="332"/>
    </row>
    <row r="28" spans="2:102">
      <c r="B28" s="481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  <c r="CG28" s="333">
        <v>73.64</v>
      </c>
      <c r="CH28" s="334">
        <v>92.77</v>
      </c>
      <c r="CI28" s="335">
        <v>84.02</v>
      </c>
      <c r="CJ28" s="333">
        <v>207.14</v>
      </c>
      <c r="CK28" s="334">
        <v>210.15</v>
      </c>
      <c r="CL28" s="336">
        <v>208.78</v>
      </c>
      <c r="CM28" s="333">
        <v>74.2</v>
      </c>
      <c r="CN28" s="334">
        <v>93.47</v>
      </c>
      <c r="CO28" s="335">
        <v>84.66</v>
      </c>
      <c r="CP28" s="333">
        <v>207.14</v>
      </c>
      <c r="CQ28" s="334">
        <v>210.15</v>
      </c>
      <c r="CR28" s="336">
        <v>208.78</v>
      </c>
      <c r="CS28" s="333">
        <v>75.13</v>
      </c>
      <c r="CT28" s="334">
        <v>94.67</v>
      </c>
      <c r="CU28" s="335">
        <v>85.73</v>
      </c>
      <c r="CV28" s="333">
        <v>207.14</v>
      </c>
      <c r="CW28" s="334">
        <v>210.15</v>
      </c>
      <c r="CX28" s="336">
        <v>208.78</v>
      </c>
    </row>
    <row r="29" spans="2:102">
      <c r="B29" s="46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  <c r="CG29" s="337">
        <v>9.86</v>
      </c>
      <c r="CH29" s="338">
        <v>10.27</v>
      </c>
      <c r="CI29" s="335">
        <v>9.4600000000000009</v>
      </c>
      <c r="CJ29" s="337">
        <v>9.83</v>
      </c>
      <c r="CK29" s="338">
        <v>9.02</v>
      </c>
      <c r="CL29" s="340">
        <v>9.07</v>
      </c>
      <c r="CM29" s="337">
        <v>10.16</v>
      </c>
      <c r="CN29" s="338">
        <v>10.7</v>
      </c>
      <c r="CO29" s="335">
        <v>9.65</v>
      </c>
      <c r="CP29" s="337">
        <v>9.83</v>
      </c>
      <c r="CQ29" s="338">
        <v>9.02</v>
      </c>
      <c r="CR29" s="340">
        <v>9.07</v>
      </c>
      <c r="CS29" s="337">
        <v>9.67</v>
      </c>
      <c r="CT29" s="338">
        <v>9.41</v>
      </c>
      <c r="CU29" s="335">
        <v>8.9600000000000009</v>
      </c>
      <c r="CV29" s="337">
        <v>9.83</v>
      </c>
      <c r="CW29" s="338">
        <v>9.02</v>
      </c>
      <c r="CX29" s="340">
        <v>9.07</v>
      </c>
    </row>
    <row r="30" spans="2:102">
      <c r="B30" s="482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  <c r="CG30" s="341">
        <v>2488.14</v>
      </c>
      <c r="CH30" s="342">
        <v>1878.19</v>
      </c>
      <c r="CI30" s="339">
        <v>2202.1</v>
      </c>
      <c r="CJ30" s="341">
        <v>1310.0999999999999</v>
      </c>
      <c r="CK30" s="342">
        <v>1189.1600000000001</v>
      </c>
      <c r="CL30" s="344">
        <v>1280.8800000000001</v>
      </c>
      <c r="CM30" s="341">
        <v>2552.0700000000002</v>
      </c>
      <c r="CN30" s="342">
        <v>1947.86</v>
      </c>
      <c r="CO30" s="339">
        <v>2261.23</v>
      </c>
      <c r="CP30" s="341">
        <v>1310.0999999999999</v>
      </c>
      <c r="CQ30" s="342">
        <v>1189.1600000000001</v>
      </c>
      <c r="CR30" s="344">
        <v>1280.8800000000001</v>
      </c>
      <c r="CS30" s="341">
        <v>2719.31</v>
      </c>
      <c r="CT30" s="342">
        <v>2021.44</v>
      </c>
      <c r="CU30" s="339">
        <v>2425.9499999999998</v>
      </c>
      <c r="CV30" s="341">
        <v>1310.0999999999999</v>
      </c>
      <c r="CW30" s="342">
        <v>1189.1600000000001</v>
      </c>
      <c r="CX30" s="344">
        <v>1280.8800000000001</v>
      </c>
    </row>
    <row r="31" spans="2:102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  <c r="CG31" s="329"/>
      <c r="CH31" s="330"/>
      <c r="CI31" s="343"/>
      <c r="CJ31" s="329"/>
      <c r="CK31" s="330"/>
      <c r="CL31" s="332"/>
      <c r="CM31" s="329"/>
      <c r="CN31" s="330"/>
      <c r="CO31" s="343"/>
      <c r="CP31" s="329"/>
      <c r="CQ31" s="330"/>
      <c r="CR31" s="332"/>
      <c r="CS31" s="329"/>
      <c r="CT31" s="330"/>
      <c r="CU31" s="343"/>
      <c r="CV31" s="329"/>
      <c r="CW31" s="330"/>
      <c r="CX31" s="332"/>
    </row>
    <row r="32" spans="2:102">
      <c r="B32" s="467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  <c r="CG32" s="333">
        <v>73.64</v>
      </c>
      <c r="CH32" s="334">
        <v>92.77</v>
      </c>
      <c r="CI32" s="335">
        <v>84.02</v>
      </c>
      <c r="CJ32" s="333">
        <v>207.14</v>
      </c>
      <c r="CK32" s="345">
        <v>210.15</v>
      </c>
      <c r="CL32" s="336">
        <v>208.78</v>
      </c>
      <c r="CM32" s="333">
        <v>74.2</v>
      </c>
      <c r="CN32" s="334">
        <v>93.47</v>
      </c>
      <c r="CO32" s="335">
        <v>84.66</v>
      </c>
      <c r="CP32" s="333">
        <v>207.14</v>
      </c>
      <c r="CQ32" s="345">
        <v>210.15</v>
      </c>
      <c r="CR32" s="336">
        <v>208.78</v>
      </c>
      <c r="CS32" s="333">
        <v>75.13</v>
      </c>
      <c r="CT32" s="334">
        <v>94.67</v>
      </c>
      <c r="CU32" s="335">
        <v>85.73</v>
      </c>
      <c r="CV32" s="333">
        <v>207.14</v>
      </c>
      <c r="CW32" s="345">
        <v>210.15</v>
      </c>
      <c r="CX32" s="336">
        <v>208.78</v>
      </c>
    </row>
    <row r="33" spans="2:102">
      <c r="B33" s="458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  <c r="CG33" s="337">
        <v>9.86</v>
      </c>
      <c r="CH33" s="338">
        <v>10.27</v>
      </c>
      <c r="CI33" s="339">
        <v>9.4600000000000009</v>
      </c>
      <c r="CJ33" s="337">
        <v>9.74</v>
      </c>
      <c r="CK33" s="338">
        <v>8.92</v>
      </c>
      <c r="CL33" s="340">
        <v>8.98</v>
      </c>
      <c r="CM33" s="337">
        <v>10.16</v>
      </c>
      <c r="CN33" s="338">
        <v>10.7</v>
      </c>
      <c r="CO33" s="339">
        <v>9.65</v>
      </c>
      <c r="CP33" s="337">
        <v>9.74</v>
      </c>
      <c r="CQ33" s="338">
        <v>8.92</v>
      </c>
      <c r="CR33" s="340">
        <v>8.98</v>
      </c>
      <c r="CS33" s="337">
        <v>9.57</v>
      </c>
      <c r="CT33" s="338">
        <v>9.41</v>
      </c>
      <c r="CU33" s="339">
        <v>8.9600000000000009</v>
      </c>
      <c r="CV33" s="337">
        <v>9.74</v>
      </c>
      <c r="CW33" s="338">
        <v>8.92</v>
      </c>
      <c r="CX33" s="340">
        <v>8.98</v>
      </c>
    </row>
    <row r="34" spans="2:102">
      <c r="B34" s="458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  <c r="CG34" s="337">
        <v>1123.07</v>
      </c>
      <c r="CH34" s="338">
        <v>907.2</v>
      </c>
      <c r="CI34" s="339">
        <v>971.49</v>
      </c>
      <c r="CJ34" s="337">
        <v>393.45</v>
      </c>
      <c r="CK34" s="338">
        <v>357.24</v>
      </c>
      <c r="CL34" s="340">
        <v>376.09</v>
      </c>
      <c r="CM34" s="337">
        <v>1149.78</v>
      </c>
      <c r="CN34" s="338">
        <v>930.93</v>
      </c>
      <c r="CO34" s="339">
        <v>992.95</v>
      </c>
      <c r="CP34" s="337">
        <v>393.45</v>
      </c>
      <c r="CQ34" s="338">
        <v>357.24</v>
      </c>
      <c r="CR34" s="340">
        <v>376.09</v>
      </c>
      <c r="CS34" s="337">
        <v>1164.4000000000001</v>
      </c>
      <c r="CT34" s="338">
        <v>942.36</v>
      </c>
      <c r="CU34" s="339">
        <v>1006.47</v>
      </c>
      <c r="CV34" s="337">
        <v>393.45</v>
      </c>
      <c r="CW34" s="338">
        <v>357.24</v>
      </c>
      <c r="CX34" s="340">
        <v>376.09</v>
      </c>
    </row>
    <row r="35" spans="2:102">
      <c r="B35" s="468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  <c r="CG35" s="341">
        <v>2660.32</v>
      </c>
      <c r="CH35" s="342">
        <v>1989.07</v>
      </c>
      <c r="CI35" s="343">
        <v>2361.6999999999998</v>
      </c>
      <c r="CJ35" s="341">
        <v>1714.5</v>
      </c>
      <c r="CK35" s="342">
        <v>1579.29</v>
      </c>
      <c r="CL35" s="344">
        <v>1684.59</v>
      </c>
      <c r="CM35" s="341">
        <v>2729.36</v>
      </c>
      <c r="CN35" s="342">
        <v>2066.0300000000002</v>
      </c>
      <c r="CO35" s="343">
        <v>2426.62</v>
      </c>
      <c r="CP35" s="341">
        <v>1714.5</v>
      </c>
      <c r="CQ35" s="342">
        <v>1579.29</v>
      </c>
      <c r="CR35" s="344">
        <v>1684.59</v>
      </c>
      <c r="CS35" s="337">
        <v>2927.75</v>
      </c>
      <c r="CT35" s="342">
        <v>2151.71</v>
      </c>
      <c r="CU35" s="343">
        <v>2622.29</v>
      </c>
      <c r="CV35" s="341">
        <v>1714.5</v>
      </c>
      <c r="CW35" s="342">
        <v>1579.29</v>
      </c>
      <c r="CX35" s="344">
        <v>1684.59</v>
      </c>
    </row>
    <row r="36" spans="2:102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  <c r="CG36" s="329"/>
      <c r="CH36" s="330"/>
      <c r="CI36" s="343"/>
      <c r="CJ36" s="329"/>
      <c r="CK36" s="330"/>
      <c r="CL36" s="332"/>
      <c r="CM36" s="329"/>
      <c r="CN36" s="330"/>
      <c r="CO36" s="343"/>
      <c r="CP36" s="329"/>
      <c r="CQ36" s="330"/>
      <c r="CR36" s="332"/>
      <c r="CS36" s="329"/>
      <c r="CT36" s="330"/>
      <c r="CU36" s="343"/>
      <c r="CV36" s="329"/>
      <c r="CW36" s="330"/>
      <c r="CX36" s="332"/>
    </row>
    <row r="37" spans="2:102">
      <c r="B37" s="46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  <c r="CG37" s="333">
        <v>98.7</v>
      </c>
      <c r="CH37" s="334">
        <v>102.12</v>
      </c>
      <c r="CI37" s="335">
        <v>93.27</v>
      </c>
      <c r="CJ37" s="333">
        <v>211.19</v>
      </c>
      <c r="CK37" s="334">
        <v>211.68</v>
      </c>
      <c r="CL37" s="336">
        <v>210.29</v>
      </c>
      <c r="CM37" s="333">
        <v>99.47</v>
      </c>
      <c r="CN37" s="334">
        <v>102.91</v>
      </c>
      <c r="CO37" s="335">
        <v>93.99</v>
      </c>
      <c r="CP37" s="333">
        <v>211.19</v>
      </c>
      <c r="CQ37" s="334">
        <v>211.68</v>
      </c>
      <c r="CR37" s="336">
        <v>210.29</v>
      </c>
      <c r="CS37" s="333">
        <v>100.57</v>
      </c>
      <c r="CT37" s="334">
        <v>104.1</v>
      </c>
      <c r="CU37" s="335">
        <v>95.07</v>
      </c>
      <c r="CV37" s="333">
        <v>211.19</v>
      </c>
      <c r="CW37" s="334">
        <v>211.68</v>
      </c>
      <c r="CX37" s="336">
        <v>210.29</v>
      </c>
    </row>
    <row r="38" spans="2:102">
      <c r="B38" s="46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  <c r="CG38" s="337">
        <v>8.94</v>
      </c>
      <c r="CH38" s="338">
        <v>9.18</v>
      </c>
      <c r="CI38" s="339">
        <v>8.48</v>
      </c>
      <c r="CJ38" s="337">
        <v>9.89</v>
      </c>
      <c r="CK38" s="338">
        <v>9.1300000000000008</v>
      </c>
      <c r="CL38" s="340">
        <v>9.19</v>
      </c>
      <c r="CM38" s="337">
        <v>9.2100000000000009</v>
      </c>
      <c r="CN38" s="338">
        <v>9.57</v>
      </c>
      <c r="CO38" s="339">
        <v>8.66</v>
      </c>
      <c r="CP38" s="337">
        <v>9.89</v>
      </c>
      <c r="CQ38" s="338">
        <v>9.1300000000000008</v>
      </c>
      <c r="CR38" s="340">
        <v>9.19</v>
      </c>
      <c r="CS38" s="337">
        <v>8.76</v>
      </c>
      <c r="CT38" s="338">
        <v>8.41</v>
      </c>
      <c r="CU38" s="339">
        <v>8.0399999999999991</v>
      </c>
      <c r="CV38" s="337">
        <v>9.89</v>
      </c>
      <c r="CW38" s="338">
        <v>9.1300000000000008</v>
      </c>
      <c r="CX38" s="340">
        <v>9.19</v>
      </c>
    </row>
    <row r="39" spans="2:102">
      <c r="B39" s="46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  <c r="CG39" s="346">
        <v>1192.8</v>
      </c>
      <c r="CH39" s="347">
        <v>737.57</v>
      </c>
      <c r="CI39" s="348">
        <v>1203.57</v>
      </c>
      <c r="CJ39" s="346">
        <v>673.63</v>
      </c>
      <c r="CK39" s="347">
        <v>575.21</v>
      </c>
      <c r="CL39" s="349">
        <v>677.21</v>
      </c>
      <c r="CM39" s="346">
        <v>1224.17</v>
      </c>
      <c r="CN39" s="347">
        <v>773.26</v>
      </c>
      <c r="CO39" s="348">
        <v>1238.02</v>
      </c>
      <c r="CP39" s="346">
        <v>673.63</v>
      </c>
      <c r="CQ39" s="347">
        <v>575.21</v>
      </c>
      <c r="CR39" s="349">
        <v>677.21</v>
      </c>
      <c r="CS39" s="346">
        <v>1368.01</v>
      </c>
      <c r="CT39" s="347">
        <v>829.37</v>
      </c>
      <c r="CU39" s="348">
        <v>1369.93</v>
      </c>
      <c r="CV39" s="346">
        <v>673.63</v>
      </c>
      <c r="CW39" s="347">
        <v>575.21</v>
      </c>
      <c r="CX39" s="349">
        <v>677.21</v>
      </c>
    </row>
    <row r="40" spans="2:102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  <c r="CG40" s="329"/>
      <c r="CH40" s="330"/>
      <c r="CI40" s="348"/>
      <c r="CJ40" s="329"/>
      <c r="CK40" s="330"/>
      <c r="CL40" s="332"/>
      <c r="CM40" s="329"/>
      <c r="CN40" s="330"/>
      <c r="CO40" s="348"/>
      <c r="CP40" s="329"/>
      <c r="CQ40" s="330"/>
      <c r="CR40" s="332"/>
      <c r="CS40" s="329"/>
      <c r="CT40" s="330"/>
      <c r="CU40" s="348"/>
      <c r="CV40" s="329"/>
      <c r="CW40" s="330"/>
      <c r="CX40" s="332"/>
    </row>
    <row r="41" spans="2:102">
      <c r="B41" s="458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  <c r="CG41" s="333">
        <v>98.7</v>
      </c>
      <c r="CH41" s="350">
        <v>102.12</v>
      </c>
      <c r="CI41" s="335">
        <v>93.27</v>
      </c>
      <c r="CJ41" s="333">
        <v>211.19</v>
      </c>
      <c r="CK41" s="350">
        <v>211.68</v>
      </c>
      <c r="CL41" s="336">
        <v>210.29</v>
      </c>
      <c r="CM41" s="333">
        <v>99.47</v>
      </c>
      <c r="CN41" s="350">
        <v>102.91</v>
      </c>
      <c r="CO41" s="335">
        <v>93.99</v>
      </c>
      <c r="CP41" s="333">
        <v>211.19</v>
      </c>
      <c r="CQ41" s="350">
        <v>211.68</v>
      </c>
      <c r="CR41" s="336">
        <v>210.29</v>
      </c>
      <c r="CS41" s="333">
        <v>100.57</v>
      </c>
      <c r="CT41" s="350">
        <v>104.1</v>
      </c>
      <c r="CU41" s="335">
        <v>95.07</v>
      </c>
      <c r="CV41" s="333">
        <v>211.19</v>
      </c>
      <c r="CW41" s="350">
        <v>211.68</v>
      </c>
      <c r="CX41" s="336">
        <v>210.29</v>
      </c>
    </row>
    <row r="42" spans="2:102">
      <c r="B42" s="458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  <c r="CG42" s="337">
        <v>8.94</v>
      </c>
      <c r="CH42" s="351">
        <v>9.18</v>
      </c>
      <c r="CI42" s="339">
        <v>8.48</v>
      </c>
      <c r="CJ42" s="337">
        <v>9.52</v>
      </c>
      <c r="CK42" s="351">
        <v>8.75</v>
      </c>
      <c r="CL42" s="340">
        <v>8.81</v>
      </c>
      <c r="CM42" s="337">
        <v>9.2100000000000009</v>
      </c>
      <c r="CN42" s="351">
        <v>9.57</v>
      </c>
      <c r="CO42" s="339">
        <v>8.66</v>
      </c>
      <c r="CP42" s="337">
        <v>9.52</v>
      </c>
      <c r="CQ42" s="351">
        <v>8.75</v>
      </c>
      <c r="CR42" s="340">
        <v>8.81</v>
      </c>
      <c r="CS42" s="337">
        <v>8.76</v>
      </c>
      <c r="CT42" s="351">
        <v>8.41</v>
      </c>
      <c r="CU42" s="339">
        <v>8.0399999999999991</v>
      </c>
      <c r="CV42" s="337">
        <v>9.52</v>
      </c>
      <c r="CW42" s="351">
        <v>8.75</v>
      </c>
      <c r="CX42" s="340">
        <v>8.81</v>
      </c>
    </row>
    <row r="43" spans="2:102">
      <c r="B43" s="458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  <c r="CG43" s="352">
        <v>1192.8</v>
      </c>
      <c r="CH43" s="353">
        <v>737.57</v>
      </c>
      <c r="CI43" s="348">
        <v>1203.57</v>
      </c>
      <c r="CJ43" s="352">
        <v>546.82000000000005</v>
      </c>
      <c r="CK43" s="353">
        <v>448.41</v>
      </c>
      <c r="CL43" s="349">
        <v>550.4</v>
      </c>
      <c r="CM43" s="352">
        <v>1224.17</v>
      </c>
      <c r="CN43" s="353">
        <v>773.26</v>
      </c>
      <c r="CO43" s="348">
        <v>1238.02</v>
      </c>
      <c r="CP43" s="352">
        <v>546.82000000000005</v>
      </c>
      <c r="CQ43" s="353">
        <v>448.41</v>
      </c>
      <c r="CR43" s="349">
        <v>550.4</v>
      </c>
      <c r="CS43" s="352">
        <v>1368.01</v>
      </c>
      <c r="CT43" s="353">
        <v>826.37</v>
      </c>
      <c r="CU43" s="348">
        <v>1369.93</v>
      </c>
      <c r="CV43" s="352">
        <v>546.82000000000005</v>
      </c>
      <c r="CW43" s="353">
        <v>448.41</v>
      </c>
      <c r="CX43" s="349">
        <v>550.4</v>
      </c>
    </row>
    <row r="44" spans="2:102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  <c r="CG44" s="329"/>
      <c r="CH44" s="330"/>
      <c r="CI44" s="348"/>
      <c r="CJ44" s="329"/>
      <c r="CK44" s="330"/>
      <c r="CL44" s="332"/>
      <c r="CM44" s="329"/>
      <c r="CN44" s="330"/>
      <c r="CO44" s="348"/>
      <c r="CP44" s="329"/>
      <c r="CQ44" s="330"/>
      <c r="CR44" s="332"/>
      <c r="CS44" s="329"/>
      <c r="CT44" s="330"/>
      <c r="CU44" s="348"/>
      <c r="CV44" s="329"/>
      <c r="CW44" s="330"/>
      <c r="CX44" s="332"/>
    </row>
    <row r="45" spans="2:102">
      <c r="B45" s="46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  <c r="CG45" s="333">
        <v>98.7</v>
      </c>
      <c r="CH45" s="354">
        <v>102.12</v>
      </c>
      <c r="CI45" s="331">
        <v>93.27</v>
      </c>
      <c r="CJ45" s="333">
        <v>211.19</v>
      </c>
      <c r="CK45" s="354">
        <v>211.68</v>
      </c>
      <c r="CL45" s="336">
        <v>210.29</v>
      </c>
      <c r="CM45" s="333">
        <v>99.47</v>
      </c>
      <c r="CN45" s="354">
        <v>102.91</v>
      </c>
      <c r="CO45" s="331">
        <v>93.99</v>
      </c>
      <c r="CP45" s="333">
        <v>211.19</v>
      </c>
      <c r="CQ45" s="354">
        <v>211.68</v>
      </c>
      <c r="CR45" s="336">
        <v>210.29</v>
      </c>
      <c r="CS45" s="333">
        <v>100.57</v>
      </c>
      <c r="CT45" s="354">
        <v>104.1</v>
      </c>
      <c r="CU45" s="331">
        <v>95.07</v>
      </c>
      <c r="CV45" s="333">
        <v>211.19</v>
      </c>
      <c r="CW45" s="354">
        <v>211.68</v>
      </c>
      <c r="CX45" s="336">
        <v>210.29</v>
      </c>
    </row>
    <row r="46" spans="2:102">
      <c r="B46" s="46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  <c r="CG46" s="337">
        <v>8.94</v>
      </c>
      <c r="CH46" s="351">
        <v>9.18</v>
      </c>
      <c r="CI46" s="335">
        <v>8.48</v>
      </c>
      <c r="CJ46" s="337">
        <v>9.42</v>
      </c>
      <c r="CK46" s="351">
        <v>8.64</v>
      </c>
      <c r="CL46" s="340">
        <v>8.6999999999999993</v>
      </c>
      <c r="CM46" s="337">
        <v>9.2100000000000009</v>
      </c>
      <c r="CN46" s="351">
        <v>9.57</v>
      </c>
      <c r="CO46" s="335">
        <v>8.66</v>
      </c>
      <c r="CP46" s="337">
        <v>9.42</v>
      </c>
      <c r="CQ46" s="351">
        <v>8.64</v>
      </c>
      <c r="CR46" s="340">
        <v>8.6999999999999993</v>
      </c>
      <c r="CS46" s="337">
        <v>8.76</v>
      </c>
      <c r="CT46" s="351">
        <v>8.41</v>
      </c>
      <c r="CU46" s="335">
        <v>8.0399999999999991</v>
      </c>
      <c r="CV46" s="337">
        <v>9.42</v>
      </c>
      <c r="CW46" s="351">
        <v>8.64</v>
      </c>
      <c r="CX46" s="340">
        <v>8.6999999999999993</v>
      </c>
    </row>
    <row r="47" spans="2:102">
      <c r="B47" s="46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  <c r="CG47" s="355">
        <v>332.71</v>
      </c>
      <c r="CH47" s="351">
        <v>222.93</v>
      </c>
      <c r="CI47" s="339">
        <v>436.6</v>
      </c>
      <c r="CJ47" s="355">
        <v>142.59</v>
      </c>
      <c r="CK47" s="351">
        <v>122.73</v>
      </c>
      <c r="CL47" s="340">
        <v>160.56</v>
      </c>
      <c r="CM47" s="355">
        <v>339.48</v>
      </c>
      <c r="CN47" s="351">
        <v>227.71</v>
      </c>
      <c r="CO47" s="339">
        <v>445.4</v>
      </c>
      <c r="CP47" s="355">
        <v>142.59</v>
      </c>
      <c r="CQ47" s="351">
        <v>122.73</v>
      </c>
      <c r="CR47" s="340">
        <v>160.56</v>
      </c>
      <c r="CS47" s="355">
        <v>344.36</v>
      </c>
      <c r="CT47" s="351">
        <v>230.99</v>
      </c>
      <c r="CU47" s="339">
        <v>452</v>
      </c>
      <c r="CV47" s="355">
        <v>142.59</v>
      </c>
      <c r="CW47" s="351">
        <v>122.73</v>
      </c>
      <c r="CX47" s="340">
        <v>160.56</v>
      </c>
    </row>
    <row r="48" spans="2:102">
      <c r="B48" s="46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  <c r="CG48" s="352">
        <v>1325.88</v>
      </c>
      <c r="CH48" s="353">
        <v>826.74</v>
      </c>
      <c r="CI48" s="348">
        <v>1378.21</v>
      </c>
      <c r="CJ48" s="352">
        <v>1131.6099999999999</v>
      </c>
      <c r="CK48" s="353">
        <v>1025.25</v>
      </c>
      <c r="CL48" s="349">
        <v>1142.3599999999999</v>
      </c>
      <c r="CM48" s="352">
        <v>1359.96</v>
      </c>
      <c r="CN48" s="353">
        <v>864.34</v>
      </c>
      <c r="CO48" s="348">
        <v>1416.18</v>
      </c>
      <c r="CP48" s="352">
        <v>1131.6099999999999</v>
      </c>
      <c r="CQ48" s="353">
        <v>1025.25</v>
      </c>
      <c r="CR48" s="349">
        <v>1142.3599999999999</v>
      </c>
      <c r="CS48" s="352">
        <v>1505.75</v>
      </c>
      <c r="CT48" s="353">
        <v>918.76</v>
      </c>
      <c r="CU48" s="348">
        <v>1550.73</v>
      </c>
      <c r="CV48" s="352">
        <v>1131.6099999999999</v>
      </c>
      <c r="CW48" s="353">
        <v>1025.25</v>
      </c>
      <c r="CX48" s="349">
        <v>1142.3599999999999</v>
      </c>
    </row>
  </sheetData>
  <mergeCells count="66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G9:CL9"/>
    <mergeCell ref="CG10:CI10"/>
    <mergeCell ref="CJ10:CL10"/>
    <mergeCell ref="CA9:CF9"/>
    <mergeCell ref="CA10:CC10"/>
    <mergeCell ref="CD10:CF10"/>
    <mergeCell ref="CS9:CX9"/>
    <mergeCell ref="CS10:CU10"/>
    <mergeCell ref="CV10:CX10"/>
    <mergeCell ref="CM9:CR9"/>
    <mergeCell ref="CM10:CO10"/>
    <mergeCell ref="CP10:CR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G63" sqref="G63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312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92" t="s">
        <v>214</v>
      </c>
      <c r="C6" s="492" t="s">
        <v>215</v>
      </c>
      <c r="D6" s="490">
        <v>40179</v>
      </c>
      <c r="E6" s="491"/>
      <c r="F6" s="490">
        <v>40210</v>
      </c>
      <c r="G6" s="491"/>
      <c r="H6" s="490">
        <v>40238</v>
      </c>
      <c r="I6" s="491"/>
      <c r="J6" s="490">
        <v>40269</v>
      </c>
      <c r="K6" s="491"/>
      <c r="L6" s="490">
        <v>40299</v>
      </c>
      <c r="M6" s="491"/>
      <c r="N6" s="490">
        <v>40330</v>
      </c>
      <c r="O6" s="491"/>
      <c r="P6" s="490">
        <v>40360</v>
      </c>
      <c r="Q6" s="491"/>
      <c r="R6" s="490">
        <v>40391</v>
      </c>
      <c r="S6" s="491"/>
      <c r="T6" s="490">
        <v>40422</v>
      </c>
      <c r="U6" s="491"/>
      <c r="V6" s="490">
        <v>40452</v>
      </c>
      <c r="W6" s="491"/>
      <c r="X6" s="490">
        <v>40483</v>
      </c>
      <c r="Y6" s="491"/>
      <c r="Z6" s="490">
        <v>40513</v>
      </c>
      <c r="AA6" s="491"/>
      <c r="AB6" s="490">
        <v>40544</v>
      </c>
      <c r="AC6" s="491"/>
      <c r="AD6" s="490">
        <v>40575</v>
      </c>
      <c r="AE6" s="491"/>
      <c r="AF6" s="490">
        <v>40603</v>
      </c>
      <c r="AG6" s="491"/>
      <c r="AH6" s="490">
        <v>40634</v>
      </c>
      <c r="AI6" s="491"/>
      <c r="AJ6" s="490">
        <v>40664</v>
      </c>
      <c r="AK6" s="491"/>
      <c r="AL6" s="490">
        <v>40695</v>
      </c>
      <c r="AM6" s="491"/>
      <c r="AN6" s="490">
        <v>40725</v>
      </c>
      <c r="AO6" s="491"/>
      <c r="AP6" s="490">
        <v>40756</v>
      </c>
      <c r="AQ6" s="491"/>
      <c r="AR6" s="490">
        <v>40787</v>
      </c>
      <c r="AS6" s="491"/>
      <c r="AT6" s="490">
        <v>40817</v>
      </c>
      <c r="AU6" s="491"/>
      <c r="AV6" s="490">
        <v>40848</v>
      </c>
      <c r="AW6" s="491"/>
      <c r="AX6" s="490">
        <v>40878</v>
      </c>
      <c r="AY6" s="491"/>
      <c r="AZ6" s="490">
        <v>40909</v>
      </c>
      <c r="BA6" s="491"/>
      <c r="BB6" s="490">
        <v>40940</v>
      </c>
      <c r="BC6" s="491"/>
      <c r="BD6" s="490">
        <v>40969</v>
      </c>
      <c r="BE6" s="491"/>
      <c r="BF6" s="490">
        <v>41000</v>
      </c>
      <c r="BG6" s="491"/>
      <c r="BH6" s="490">
        <v>41030</v>
      </c>
      <c r="BI6" s="491"/>
      <c r="BJ6" s="490">
        <v>41061</v>
      </c>
      <c r="BK6" s="491"/>
      <c r="BL6" s="490">
        <v>41091</v>
      </c>
      <c r="BM6" s="491"/>
      <c r="BN6" s="490">
        <v>41122</v>
      </c>
      <c r="BO6" s="491"/>
      <c r="BP6" s="490">
        <v>41153</v>
      </c>
      <c r="BQ6" s="491"/>
      <c r="BR6" s="490">
        <v>41183</v>
      </c>
      <c r="BS6" s="491"/>
      <c r="BT6" s="490">
        <v>41214</v>
      </c>
      <c r="BU6" s="491"/>
      <c r="BV6" s="490">
        <v>41244</v>
      </c>
      <c r="BW6" s="491"/>
      <c r="BX6" s="490">
        <v>41275</v>
      </c>
      <c r="BY6" s="491"/>
      <c r="BZ6" s="490">
        <v>41306</v>
      </c>
      <c r="CA6" s="491"/>
      <c r="CB6" s="490">
        <v>41334</v>
      </c>
      <c r="CC6" s="491"/>
      <c r="CD6" s="490">
        <v>41365</v>
      </c>
      <c r="CE6" s="491"/>
      <c r="CF6" s="490">
        <v>41395</v>
      </c>
      <c r="CG6" s="491"/>
      <c r="CH6" s="490">
        <v>41426</v>
      </c>
      <c r="CI6" s="491"/>
    </row>
    <row r="7" spans="1:87" ht="12.75" customHeight="1">
      <c r="B7" s="492"/>
      <c r="C7" s="492"/>
      <c r="D7" s="486" t="s">
        <v>217</v>
      </c>
      <c r="E7" s="488" t="s">
        <v>216</v>
      </c>
      <c r="F7" s="486" t="s">
        <v>217</v>
      </c>
      <c r="G7" s="488" t="s">
        <v>216</v>
      </c>
      <c r="H7" s="486" t="s">
        <v>217</v>
      </c>
      <c r="I7" s="488" t="s">
        <v>216</v>
      </c>
      <c r="J7" s="486" t="s">
        <v>217</v>
      </c>
      <c r="K7" s="488" t="s">
        <v>216</v>
      </c>
      <c r="L7" s="486" t="s">
        <v>217</v>
      </c>
      <c r="M7" s="488" t="s">
        <v>216</v>
      </c>
      <c r="N7" s="486" t="s">
        <v>217</v>
      </c>
      <c r="O7" s="488" t="s">
        <v>216</v>
      </c>
      <c r="P7" s="486" t="s">
        <v>217</v>
      </c>
      <c r="Q7" s="488" t="s">
        <v>216</v>
      </c>
      <c r="R7" s="486" t="s">
        <v>217</v>
      </c>
      <c r="S7" s="488" t="s">
        <v>216</v>
      </c>
      <c r="T7" s="486" t="s">
        <v>217</v>
      </c>
      <c r="U7" s="488" t="s">
        <v>216</v>
      </c>
      <c r="V7" s="486" t="s">
        <v>217</v>
      </c>
      <c r="W7" s="488" t="s">
        <v>216</v>
      </c>
      <c r="X7" s="486" t="s">
        <v>217</v>
      </c>
      <c r="Y7" s="488" t="s">
        <v>216</v>
      </c>
      <c r="Z7" s="486" t="s">
        <v>217</v>
      </c>
      <c r="AA7" s="488" t="s">
        <v>216</v>
      </c>
      <c r="AB7" s="486" t="s">
        <v>217</v>
      </c>
      <c r="AC7" s="488" t="s">
        <v>216</v>
      </c>
      <c r="AD7" s="486" t="s">
        <v>217</v>
      </c>
      <c r="AE7" s="488" t="s">
        <v>216</v>
      </c>
      <c r="AF7" s="486" t="s">
        <v>217</v>
      </c>
      <c r="AG7" s="488" t="s">
        <v>216</v>
      </c>
      <c r="AH7" s="486" t="s">
        <v>217</v>
      </c>
      <c r="AI7" s="488" t="s">
        <v>216</v>
      </c>
      <c r="AJ7" s="486" t="s">
        <v>217</v>
      </c>
      <c r="AK7" s="488" t="s">
        <v>216</v>
      </c>
      <c r="AL7" s="486" t="s">
        <v>217</v>
      </c>
      <c r="AM7" s="488" t="s">
        <v>216</v>
      </c>
      <c r="AN7" s="486" t="s">
        <v>217</v>
      </c>
      <c r="AO7" s="488" t="s">
        <v>216</v>
      </c>
      <c r="AP7" s="486" t="s">
        <v>217</v>
      </c>
      <c r="AQ7" s="488" t="s">
        <v>216</v>
      </c>
      <c r="AR7" s="486" t="s">
        <v>217</v>
      </c>
      <c r="AS7" s="488" t="s">
        <v>216</v>
      </c>
      <c r="AT7" s="486" t="s">
        <v>217</v>
      </c>
      <c r="AU7" s="488" t="s">
        <v>216</v>
      </c>
      <c r="AV7" s="486" t="s">
        <v>217</v>
      </c>
      <c r="AW7" s="488" t="s">
        <v>216</v>
      </c>
      <c r="AX7" s="486" t="s">
        <v>217</v>
      </c>
      <c r="AY7" s="488" t="s">
        <v>216</v>
      </c>
      <c r="AZ7" s="486" t="s">
        <v>217</v>
      </c>
      <c r="BA7" s="488" t="s">
        <v>216</v>
      </c>
      <c r="BB7" s="486" t="s">
        <v>217</v>
      </c>
      <c r="BC7" s="488" t="s">
        <v>216</v>
      </c>
      <c r="BD7" s="486" t="s">
        <v>217</v>
      </c>
      <c r="BE7" s="488" t="s">
        <v>216</v>
      </c>
      <c r="BF7" s="486" t="s">
        <v>217</v>
      </c>
      <c r="BG7" s="488" t="s">
        <v>216</v>
      </c>
      <c r="BH7" s="486" t="s">
        <v>217</v>
      </c>
      <c r="BI7" s="488" t="s">
        <v>216</v>
      </c>
      <c r="BJ7" s="486" t="s">
        <v>217</v>
      </c>
      <c r="BK7" s="488" t="s">
        <v>216</v>
      </c>
      <c r="BL7" s="486" t="s">
        <v>217</v>
      </c>
      <c r="BM7" s="488" t="s">
        <v>216</v>
      </c>
      <c r="BN7" s="486" t="s">
        <v>217</v>
      </c>
      <c r="BO7" s="488" t="s">
        <v>216</v>
      </c>
      <c r="BP7" s="486" t="s">
        <v>217</v>
      </c>
      <c r="BQ7" s="488" t="s">
        <v>216</v>
      </c>
      <c r="BR7" s="486" t="s">
        <v>217</v>
      </c>
      <c r="BS7" s="488" t="s">
        <v>216</v>
      </c>
      <c r="BT7" s="486" t="s">
        <v>217</v>
      </c>
      <c r="BU7" s="488" t="s">
        <v>216</v>
      </c>
      <c r="BV7" s="486" t="s">
        <v>217</v>
      </c>
      <c r="BW7" s="488" t="s">
        <v>216</v>
      </c>
      <c r="BX7" s="486" t="s">
        <v>217</v>
      </c>
      <c r="BY7" s="488" t="s">
        <v>216</v>
      </c>
      <c r="BZ7" s="486" t="s">
        <v>217</v>
      </c>
      <c r="CA7" s="488" t="s">
        <v>216</v>
      </c>
      <c r="CB7" s="486" t="s">
        <v>217</v>
      </c>
      <c r="CC7" s="488" t="s">
        <v>216</v>
      </c>
      <c r="CD7" s="486" t="s">
        <v>217</v>
      </c>
      <c r="CE7" s="488" t="s">
        <v>216</v>
      </c>
      <c r="CF7" s="486" t="s">
        <v>217</v>
      </c>
      <c r="CG7" s="488" t="s">
        <v>216</v>
      </c>
      <c r="CH7" s="486" t="s">
        <v>217</v>
      </c>
      <c r="CI7" s="488" t="s">
        <v>216</v>
      </c>
    </row>
    <row r="8" spans="1:87">
      <c r="B8" s="492"/>
      <c r="C8" s="492"/>
      <c r="D8" s="487"/>
      <c r="E8" s="489"/>
      <c r="F8" s="487"/>
      <c r="G8" s="489"/>
      <c r="H8" s="487"/>
      <c r="I8" s="489"/>
      <c r="J8" s="487"/>
      <c r="K8" s="489"/>
      <c r="L8" s="487"/>
      <c r="M8" s="489"/>
      <c r="N8" s="487"/>
      <c r="O8" s="489"/>
      <c r="P8" s="487"/>
      <c r="Q8" s="489"/>
      <c r="R8" s="487"/>
      <c r="S8" s="489"/>
      <c r="T8" s="487"/>
      <c r="U8" s="489"/>
      <c r="V8" s="487"/>
      <c r="W8" s="489"/>
      <c r="X8" s="487"/>
      <c r="Y8" s="489"/>
      <c r="Z8" s="487"/>
      <c r="AA8" s="489"/>
      <c r="AB8" s="487"/>
      <c r="AC8" s="489"/>
      <c r="AD8" s="487"/>
      <c r="AE8" s="489"/>
      <c r="AF8" s="487"/>
      <c r="AG8" s="489"/>
      <c r="AH8" s="487"/>
      <c r="AI8" s="489"/>
      <c r="AJ8" s="487"/>
      <c r="AK8" s="489"/>
      <c r="AL8" s="487"/>
      <c r="AM8" s="489"/>
      <c r="AN8" s="487"/>
      <c r="AO8" s="489"/>
      <c r="AP8" s="487"/>
      <c r="AQ8" s="489"/>
      <c r="AR8" s="487"/>
      <c r="AS8" s="489"/>
      <c r="AT8" s="487"/>
      <c r="AU8" s="489"/>
      <c r="AV8" s="487"/>
      <c r="AW8" s="489"/>
      <c r="AX8" s="487"/>
      <c r="AY8" s="489"/>
      <c r="AZ8" s="487"/>
      <c r="BA8" s="489"/>
      <c r="BB8" s="487"/>
      <c r="BC8" s="489"/>
      <c r="BD8" s="487"/>
      <c r="BE8" s="489"/>
      <c r="BF8" s="487"/>
      <c r="BG8" s="489"/>
      <c r="BH8" s="487"/>
      <c r="BI8" s="489"/>
      <c r="BJ8" s="487"/>
      <c r="BK8" s="489"/>
      <c r="BL8" s="487"/>
      <c r="BM8" s="489"/>
      <c r="BN8" s="487"/>
      <c r="BO8" s="489"/>
      <c r="BP8" s="487"/>
      <c r="BQ8" s="489"/>
      <c r="BR8" s="487"/>
      <c r="BS8" s="489"/>
      <c r="BT8" s="487"/>
      <c r="BU8" s="489"/>
      <c r="BV8" s="487"/>
      <c r="BW8" s="489"/>
      <c r="BX8" s="487"/>
      <c r="BY8" s="489"/>
      <c r="BZ8" s="487"/>
      <c r="CA8" s="489"/>
      <c r="CB8" s="487"/>
      <c r="CC8" s="489"/>
      <c r="CD8" s="487"/>
      <c r="CE8" s="489"/>
      <c r="CF8" s="487"/>
      <c r="CG8" s="489"/>
      <c r="CH8" s="487"/>
      <c r="CI8" s="489"/>
    </row>
    <row r="9" spans="1:87">
      <c r="B9" s="483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4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4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4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4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4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4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4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4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4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4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4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4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4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4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4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4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5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3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4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4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4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4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4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4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4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4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5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3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4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5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3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4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4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5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3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4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5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3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4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5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3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4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4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5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jmedina@cdeee.gob.do</dc:creator>
  <cp:lastModifiedBy>Johanny Evangelina Medina Sanchez</cp:lastModifiedBy>
  <cp:lastPrinted>2016-04-28T23:57:38Z</cp:lastPrinted>
  <dcterms:created xsi:type="dcterms:W3CDTF">2014-09-23T23:42:05Z</dcterms:created>
  <dcterms:modified xsi:type="dcterms:W3CDTF">2024-07-29T15:27:20Z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