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nsongliu/Documents/GitHub/HiMCM/"/>
    </mc:Choice>
  </mc:AlternateContent>
  <xr:revisionPtr revIDLastSave="0" documentId="13_ncr:1_{AFD2CAAB-1564-3E4F-A4E4-66DA094F763B}" xr6:coauthVersionLast="40" xr6:coauthVersionMax="40" xr10:uidLastSave="{00000000-0000-0000-0000-000000000000}"/>
  <bookViews>
    <workbookView xWindow="0" yWindow="0" windowWidth="25600" windowHeight="16000" tabRatio="500" activeTab="2" xr2:uid="{00000000-000D-0000-FFFF-FFFF00000000}"/>
  </bookViews>
  <sheets>
    <sheet name="RollerCoasterData" sheetId="8" r:id="rId1"/>
    <sheet name="Sheet1" sheetId="9" r:id="rId2"/>
    <sheet name="Formal" sheetId="10" r:id="rId3"/>
  </sheets>
  <definedNames>
    <definedName name="_xlnm.Print_Area" localSheetId="0">RollerCoasterData!$A$296:$I$301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05" i="10" l="1"/>
  <c r="L306" i="10"/>
  <c r="M152" i="10"/>
  <c r="B305" i="10"/>
  <c r="B306" i="10"/>
  <c r="C152" i="10"/>
  <c r="D305" i="10"/>
  <c r="D306" i="10"/>
  <c r="E152" i="10"/>
  <c r="F305" i="10"/>
  <c r="F306" i="10"/>
  <c r="G152" i="10"/>
  <c r="H305" i="10"/>
  <c r="H306" i="10"/>
  <c r="I152" i="10"/>
  <c r="J305" i="10"/>
  <c r="J306" i="10"/>
  <c r="K152" i="10"/>
  <c r="O152" i="10"/>
  <c r="M278" i="10"/>
  <c r="C278" i="10"/>
  <c r="E278" i="10"/>
  <c r="G278" i="10"/>
  <c r="I278" i="10"/>
  <c r="K278" i="10"/>
  <c r="O278" i="10"/>
  <c r="M140" i="10"/>
  <c r="C140" i="10"/>
  <c r="E140" i="10"/>
  <c r="G140" i="10"/>
  <c r="I140" i="10"/>
  <c r="K140" i="10"/>
  <c r="O140" i="10"/>
  <c r="M40" i="10"/>
  <c r="C40" i="10"/>
  <c r="E40" i="10"/>
  <c r="G40" i="10"/>
  <c r="I40" i="10"/>
  <c r="K40" i="10"/>
  <c r="O40" i="10"/>
  <c r="M222" i="10"/>
  <c r="C222" i="10"/>
  <c r="E222" i="10"/>
  <c r="G222" i="10"/>
  <c r="I222" i="10"/>
  <c r="K222" i="10"/>
  <c r="O222" i="10"/>
  <c r="M162" i="10"/>
  <c r="C162" i="10"/>
  <c r="E162" i="10"/>
  <c r="G162" i="10"/>
  <c r="I162" i="10"/>
  <c r="K162" i="10"/>
  <c r="O162" i="10"/>
  <c r="M92" i="10"/>
  <c r="C92" i="10"/>
  <c r="E92" i="10"/>
  <c r="G92" i="10"/>
  <c r="I92" i="10"/>
  <c r="K92" i="10"/>
  <c r="O92" i="10"/>
  <c r="M151" i="10"/>
  <c r="C151" i="10"/>
  <c r="E151" i="10"/>
  <c r="G151" i="10"/>
  <c r="I151" i="10"/>
  <c r="K151" i="10"/>
  <c r="O151" i="10"/>
  <c r="M188" i="10"/>
  <c r="C188" i="10"/>
  <c r="E188" i="10"/>
  <c r="G188" i="10"/>
  <c r="I188" i="10"/>
  <c r="K188" i="10"/>
  <c r="O188" i="10"/>
  <c r="M234" i="10"/>
  <c r="C234" i="10"/>
  <c r="E234" i="10"/>
  <c r="G234" i="10"/>
  <c r="I234" i="10"/>
  <c r="K234" i="10"/>
  <c r="O234" i="10"/>
  <c r="M30" i="10"/>
  <c r="C30" i="10"/>
  <c r="E30" i="10"/>
  <c r="G30" i="10"/>
  <c r="I30" i="10"/>
  <c r="K30" i="10"/>
  <c r="O30" i="10"/>
  <c r="M276" i="10"/>
  <c r="C276" i="10"/>
  <c r="E276" i="10"/>
  <c r="G276" i="10"/>
  <c r="I276" i="10"/>
  <c r="K276" i="10"/>
  <c r="O276" i="10"/>
  <c r="M292" i="10"/>
  <c r="C292" i="10"/>
  <c r="E292" i="10"/>
  <c r="G292" i="10"/>
  <c r="I292" i="10"/>
  <c r="K292" i="10"/>
  <c r="O292" i="10"/>
  <c r="M170" i="10"/>
  <c r="C170" i="10"/>
  <c r="E170" i="10"/>
  <c r="G170" i="10"/>
  <c r="I170" i="10"/>
  <c r="K170" i="10"/>
  <c r="O170" i="10"/>
  <c r="M202" i="10"/>
  <c r="C202" i="10"/>
  <c r="E202" i="10"/>
  <c r="G202" i="10"/>
  <c r="I202" i="10"/>
  <c r="K202" i="10"/>
  <c r="O202" i="10"/>
  <c r="M50" i="10"/>
  <c r="C50" i="10"/>
  <c r="E50" i="10"/>
  <c r="G50" i="10"/>
  <c r="I50" i="10"/>
  <c r="K50" i="10"/>
  <c r="O50" i="10"/>
  <c r="M264" i="10"/>
  <c r="C264" i="10"/>
  <c r="E264" i="10"/>
  <c r="G264" i="10"/>
  <c r="I264" i="10"/>
  <c r="K264" i="10"/>
  <c r="O264" i="10"/>
  <c r="M169" i="10"/>
  <c r="C169" i="10"/>
  <c r="E169" i="10"/>
  <c r="G169" i="10"/>
  <c r="I169" i="10"/>
  <c r="K169" i="10"/>
  <c r="O169" i="10"/>
  <c r="M200" i="10"/>
  <c r="C200" i="10"/>
  <c r="E200" i="10"/>
  <c r="G200" i="10"/>
  <c r="I200" i="10"/>
  <c r="K200" i="10"/>
  <c r="O200" i="10"/>
  <c r="M199" i="10"/>
  <c r="C199" i="10"/>
  <c r="E199" i="10"/>
  <c r="G199" i="10"/>
  <c r="I199" i="10"/>
  <c r="K199" i="10"/>
  <c r="O199" i="10"/>
  <c r="M173" i="10"/>
  <c r="C173" i="10"/>
  <c r="E173" i="10"/>
  <c r="G173" i="10"/>
  <c r="I173" i="10"/>
  <c r="K173" i="10"/>
  <c r="O173" i="10"/>
  <c r="M175" i="10"/>
  <c r="C175" i="10"/>
  <c r="E175" i="10"/>
  <c r="G175" i="10"/>
  <c r="I175" i="10"/>
  <c r="K175" i="10"/>
  <c r="O175" i="10"/>
  <c r="M174" i="10"/>
  <c r="C174" i="10"/>
  <c r="E174" i="10"/>
  <c r="G174" i="10"/>
  <c r="I174" i="10"/>
  <c r="K174" i="10"/>
  <c r="O174" i="10"/>
  <c r="M211" i="10"/>
  <c r="C211" i="10"/>
  <c r="E211" i="10"/>
  <c r="G211" i="10"/>
  <c r="I211" i="10"/>
  <c r="K211" i="10"/>
  <c r="O211" i="10"/>
  <c r="M134" i="10"/>
  <c r="C134" i="10"/>
  <c r="E134" i="10"/>
  <c r="G134" i="10"/>
  <c r="I134" i="10"/>
  <c r="K134" i="10"/>
  <c r="O134" i="10"/>
  <c r="M129" i="10"/>
  <c r="C129" i="10"/>
  <c r="E129" i="10"/>
  <c r="G129" i="10"/>
  <c r="I129" i="10"/>
  <c r="K129" i="10"/>
  <c r="O129" i="10"/>
  <c r="M96" i="10"/>
  <c r="C96" i="10"/>
  <c r="E96" i="10"/>
  <c r="G96" i="10"/>
  <c r="I96" i="10"/>
  <c r="K96" i="10"/>
  <c r="O96" i="10"/>
  <c r="M60" i="10"/>
  <c r="C60" i="10"/>
  <c r="E60" i="10"/>
  <c r="G60" i="10"/>
  <c r="I60" i="10"/>
  <c r="K60" i="10"/>
  <c r="O60" i="10"/>
  <c r="M47" i="10"/>
  <c r="C47" i="10"/>
  <c r="E47" i="10"/>
  <c r="G47" i="10"/>
  <c r="I47" i="10"/>
  <c r="K47" i="10"/>
  <c r="O47" i="10"/>
  <c r="M243" i="10"/>
  <c r="C243" i="10"/>
  <c r="E243" i="10"/>
  <c r="G243" i="10"/>
  <c r="I243" i="10"/>
  <c r="K243" i="10"/>
  <c r="O243" i="10"/>
  <c r="M25" i="10"/>
  <c r="C25" i="10"/>
  <c r="E25" i="10"/>
  <c r="G25" i="10"/>
  <c r="I25" i="10"/>
  <c r="K25" i="10"/>
  <c r="O25" i="10"/>
  <c r="M224" i="10"/>
  <c r="C224" i="10"/>
  <c r="E224" i="10"/>
  <c r="G224" i="10"/>
  <c r="I224" i="10"/>
  <c r="K224" i="10"/>
  <c r="O224" i="10"/>
  <c r="M273" i="10"/>
  <c r="C273" i="10"/>
  <c r="E273" i="10"/>
  <c r="G273" i="10"/>
  <c r="I273" i="10"/>
  <c r="K273" i="10"/>
  <c r="O273" i="10"/>
  <c r="M98" i="10"/>
  <c r="C98" i="10"/>
  <c r="E98" i="10"/>
  <c r="G98" i="10"/>
  <c r="I98" i="10"/>
  <c r="K98" i="10"/>
  <c r="O98" i="10"/>
  <c r="M197" i="10"/>
  <c r="C197" i="10"/>
  <c r="E197" i="10"/>
  <c r="G197" i="10"/>
  <c r="I197" i="10"/>
  <c r="K197" i="10"/>
  <c r="O197" i="10"/>
  <c r="M113" i="10"/>
  <c r="C113" i="10"/>
  <c r="E113" i="10"/>
  <c r="G113" i="10"/>
  <c r="I113" i="10"/>
  <c r="K113" i="10"/>
  <c r="O113" i="10"/>
  <c r="M166" i="10"/>
  <c r="C166" i="10"/>
  <c r="E166" i="10"/>
  <c r="G166" i="10"/>
  <c r="I166" i="10"/>
  <c r="K166" i="10"/>
  <c r="O166" i="10"/>
  <c r="M272" i="10"/>
  <c r="C272" i="10"/>
  <c r="E272" i="10"/>
  <c r="G272" i="10"/>
  <c r="I272" i="10"/>
  <c r="K272" i="10"/>
  <c r="O272" i="10"/>
  <c r="M207" i="10"/>
  <c r="C207" i="10"/>
  <c r="E207" i="10"/>
  <c r="G207" i="10"/>
  <c r="I207" i="10"/>
  <c r="K207" i="10"/>
  <c r="O207" i="10"/>
  <c r="M287" i="10"/>
  <c r="C287" i="10"/>
  <c r="E287" i="10"/>
  <c r="G287" i="10"/>
  <c r="I287" i="10"/>
  <c r="K287" i="10"/>
  <c r="O287" i="10"/>
  <c r="M176" i="10"/>
  <c r="C176" i="10"/>
  <c r="E176" i="10"/>
  <c r="G176" i="10"/>
  <c r="I176" i="10"/>
  <c r="K176" i="10"/>
  <c r="O176" i="10"/>
  <c r="M177" i="10"/>
  <c r="C177" i="10"/>
  <c r="E177" i="10"/>
  <c r="G177" i="10"/>
  <c r="I177" i="10"/>
  <c r="K177" i="10"/>
  <c r="O177" i="10"/>
  <c r="M178" i="10"/>
  <c r="C178" i="10"/>
  <c r="E178" i="10"/>
  <c r="G178" i="10"/>
  <c r="I178" i="10"/>
  <c r="K178" i="10"/>
  <c r="O178" i="10"/>
  <c r="M179" i="10"/>
  <c r="C179" i="10"/>
  <c r="E179" i="10"/>
  <c r="G179" i="10"/>
  <c r="I179" i="10"/>
  <c r="K179" i="10"/>
  <c r="O179" i="10"/>
  <c r="M180" i="10"/>
  <c r="C180" i="10"/>
  <c r="E180" i="10"/>
  <c r="G180" i="10"/>
  <c r="I180" i="10"/>
  <c r="K180" i="10"/>
  <c r="O180" i="10"/>
  <c r="M181" i="10"/>
  <c r="C181" i="10"/>
  <c r="E181" i="10"/>
  <c r="G181" i="10"/>
  <c r="I181" i="10"/>
  <c r="K181" i="10"/>
  <c r="O181" i="10"/>
  <c r="M182" i="10"/>
  <c r="C182" i="10"/>
  <c r="E182" i="10"/>
  <c r="G182" i="10"/>
  <c r="I182" i="10"/>
  <c r="K182" i="10"/>
  <c r="O182" i="10"/>
  <c r="M183" i="10"/>
  <c r="C183" i="10"/>
  <c r="E183" i="10"/>
  <c r="G183" i="10"/>
  <c r="I183" i="10"/>
  <c r="K183" i="10"/>
  <c r="O183" i="10"/>
  <c r="M184" i="10"/>
  <c r="C184" i="10"/>
  <c r="E184" i="10"/>
  <c r="G184" i="10"/>
  <c r="I184" i="10"/>
  <c r="K184" i="10"/>
  <c r="O184" i="10"/>
  <c r="M185" i="10"/>
  <c r="C185" i="10"/>
  <c r="E185" i="10"/>
  <c r="G185" i="10"/>
  <c r="I185" i="10"/>
  <c r="K185" i="10"/>
  <c r="O185" i="10"/>
  <c r="M95" i="10"/>
  <c r="C95" i="10"/>
  <c r="E95" i="10"/>
  <c r="G95" i="10"/>
  <c r="I95" i="10"/>
  <c r="K95" i="10"/>
  <c r="O95" i="10"/>
  <c r="M122" i="10"/>
  <c r="C122" i="10"/>
  <c r="E122" i="10"/>
  <c r="G122" i="10"/>
  <c r="I122" i="10"/>
  <c r="K122" i="10"/>
  <c r="O122" i="10"/>
  <c r="M62" i="10"/>
  <c r="C62" i="10"/>
  <c r="E62" i="10"/>
  <c r="G62" i="10"/>
  <c r="I62" i="10"/>
  <c r="K62" i="10"/>
  <c r="O62" i="10"/>
  <c r="M97" i="10"/>
  <c r="C97" i="10"/>
  <c r="E97" i="10"/>
  <c r="G97" i="10"/>
  <c r="I97" i="10"/>
  <c r="K97" i="10"/>
  <c r="O97" i="10"/>
  <c r="M283" i="10"/>
  <c r="C283" i="10"/>
  <c r="E283" i="10"/>
  <c r="G283" i="10"/>
  <c r="I283" i="10"/>
  <c r="K283" i="10"/>
  <c r="O283" i="10"/>
  <c r="M137" i="10"/>
  <c r="C137" i="10"/>
  <c r="E137" i="10"/>
  <c r="G137" i="10"/>
  <c r="I137" i="10"/>
  <c r="K137" i="10"/>
  <c r="O137" i="10"/>
  <c r="M268" i="10"/>
  <c r="C268" i="10"/>
  <c r="E268" i="10"/>
  <c r="G268" i="10"/>
  <c r="I268" i="10"/>
  <c r="K268" i="10"/>
  <c r="O268" i="10"/>
  <c r="M14" i="10"/>
  <c r="C14" i="10"/>
  <c r="E14" i="10"/>
  <c r="G14" i="10"/>
  <c r="I14" i="10"/>
  <c r="K14" i="10"/>
  <c r="O14" i="10"/>
  <c r="M239" i="10"/>
  <c r="C239" i="10"/>
  <c r="E239" i="10"/>
  <c r="G239" i="10"/>
  <c r="I239" i="10"/>
  <c r="K239" i="10"/>
  <c r="O239" i="10"/>
  <c r="M205" i="10"/>
  <c r="C205" i="10"/>
  <c r="E205" i="10"/>
  <c r="G205" i="10"/>
  <c r="I205" i="10"/>
  <c r="K205" i="10"/>
  <c r="O205" i="10"/>
  <c r="M269" i="10"/>
  <c r="C269" i="10"/>
  <c r="E269" i="10"/>
  <c r="G269" i="10"/>
  <c r="I269" i="10"/>
  <c r="K269" i="10"/>
  <c r="O269" i="10"/>
  <c r="M249" i="10"/>
  <c r="C249" i="10"/>
  <c r="E249" i="10"/>
  <c r="G249" i="10"/>
  <c r="I249" i="10"/>
  <c r="K249" i="10"/>
  <c r="O249" i="10"/>
  <c r="M247" i="10"/>
  <c r="C247" i="10"/>
  <c r="E247" i="10"/>
  <c r="G247" i="10"/>
  <c r="I247" i="10"/>
  <c r="K247" i="10"/>
  <c r="O247" i="10"/>
  <c r="M280" i="10"/>
  <c r="C280" i="10"/>
  <c r="E280" i="10"/>
  <c r="G280" i="10"/>
  <c r="I280" i="10"/>
  <c r="K280" i="10"/>
  <c r="O280" i="10"/>
  <c r="M164" i="10"/>
  <c r="C164" i="10"/>
  <c r="E164" i="10"/>
  <c r="G164" i="10"/>
  <c r="I164" i="10"/>
  <c r="K164" i="10"/>
  <c r="O164" i="10"/>
  <c r="M237" i="10"/>
  <c r="C237" i="10"/>
  <c r="E237" i="10"/>
  <c r="G237" i="10"/>
  <c r="I237" i="10"/>
  <c r="K237" i="10"/>
  <c r="O237" i="10"/>
  <c r="M227" i="10"/>
  <c r="C227" i="10"/>
  <c r="E227" i="10"/>
  <c r="G227" i="10"/>
  <c r="I227" i="10"/>
  <c r="K227" i="10"/>
  <c r="O227" i="10"/>
  <c r="M210" i="10"/>
  <c r="C210" i="10"/>
  <c r="E210" i="10"/>
  <c r="G210" i="10"/>
  <c r="I210" i="10"/>
  <c r="K210" i="10"/>
  <c r="O210" i="10"/>
  <c r="M212" i="10"/>
  <c r="C212" i="10"/>
  <c r="E212" i="10"/>
  <c r="G212" i="10"/>
  <c r="I212" i="10"/>
  <c r="K212" i="10"/>
  <c r="O212" i="10"/>
  <c r="M256" i="10"/>
  <c r="C256" i="10"/>
  <c r="E256" i="10"/>
  <c r="G256" i="10"/>
  <c r="I256" i="10"/>
  <c r="K256" i="10"/>
  <c r="O256" i="10"/>
  <c r="M12" i="10"/>
  <c r="C12" i="10"/>
  <c r="E12" i="10"/>
  <c r="G12" i="10"/>
  <c r="I12" i="10"/>
  <c r="K12" i="10"/>
  <c r="O12" i="10"/>
  <c r="M20" i="10"/>
  <c r="C20" i="10"/>
  <c r="E20" i="10"/>
  <c r="G20" i="10"/>
  <c r="I20" i="10"/>
  <c r="K20" i="10"/>
  <c r="O20" i="10"/>
  <c r="M65" i="10"/>
  <c r="C65" i="10"/>
  <c r="E65" i="10"/>
  <c r="G65" i="10"/>
  <c r="I65" i="10"/>
  <c r="K65" i="10"/>
  <c r="O65" i="10"/>
  <c r="M70" i="10"/>
  <c r="C70" i="10"/>
  <c r="E70" i="10"/>
  <c r="G70" i="10"/>
  <c r="I70" i="10"/>
  <c r="K70" i="10"/>
  <c r="O70" i="10"/>
  <c r="M232" i="10"/>
  <c r="C232" i="10"/>
  <c r="E232" i="10"/>
  <c r="G232" i="10"/>
  <c r="I232" i="10"/>
  <c r="K232" i="10"/>
  <c r="O232" i="10"/>
  <c r="M53" i="10"/>
  <c r="C53" i="10"/>
  <c r="E53" i="10"/>
  <c r="G53" i="10"/>
  <c r="I53" i="10"/>
  <c r="K53" i="10"/>
  <c r="O53" i="10"/>
  <c r="M84" i="10"/>
  <c r="C84" i="10"/>
  <c r="E84" i="10"/>
  <c r="G84" i="10"/>
  <c r="I84" i="10"/>
  <c r="K84" i="10"/>
  <c r="O84" i="10"/>
  <c r="M91" i="10"/>
  <c r="C91" i="10"/>
  <c r="E91" i="10"/>
  <c r="G91" i="10"/>
  <c r="I91" i="10"/>
  <c r="K91" i="10"/>
  <c r="O91" i="10"/>
  <c r="M54" i="10"/>
  <c r="C54" i="10"/>
  <c r="E54" i="10"/>
  <c r="G54" i="10"/>
  <c r="I54" i="10"/>
  <c r="K54" i="10"/>
  <c r="O54" i="10"/>
  <c r="M56" i="10"/>
  <c r="C56" i="10"/>
  <c r="E56" i="10"/>
  <c r="G56" i="10"/>
  <c r="I56" i="10"/>
  <c r="K56" i="10"/>
  <c r="O56" i="10"/>
  <c r="M275" i="10"/>
  <c r="C275" i="10"/>
  <c r="E275" i="10"/>
  <c r="G275" i="10"/>
  <c r="I275" i="10"/>
  <c r="K275" i="10"/>
  <c r="O275" i="10"/>
  <c r="M253" i="10"/>
  <c r="C253" i="10"/>
  <c r="E253" i="10"/>
  <c r="G253" i="10"/>
  <c r="I253" i="10"/>
  <c r="K253" i="10"/>
  <c r="O253" i="10"/>
  <c r="M58" i="10"/>
  <c r="C58" i="10"/>
  <c r="E58" i="10"/>
  <c r="G58" i="10"/>
  <c r="I58" i="10"/>
  <c r="K58" i="10"/>
  <c r="O58" i="10"/>
  <c r="M80" i="10"/>
  <c r="C80" i="10"/>
  <c r="E80" i="10"/>
  <c r="G80" i="10"/>
  <c r="I80" i="10"/>
  <c r="K80" i="10"/>
  <c r="O80" i="10"/>
  <c r="M150" i="10"/>
  <c r="C150" i="10"/>
  <c r="E150" i="10"/>
  <c r="G150" i="10"/>
  <c r="I150" i="10"/>
  <c r="K150" i="10"/>
  <c r="O150" i="10"/>
  <c r="M130" i="10"/>
  <c r="C130" i="10"/>
  <c r="E130" i="10"/>
  <c r="G130" i="10"/>
  <c r="I130" i="10"/>
  <c r="K130" i="10"/>
  <c r="O130" i="10"/>
  <c r="M213" i="10"/>
  <c r="C213" i="10"/>
  <c r="E213" i="10"/>
  <c r="G213" i="10"/>
  <c r="I213" i="10"/>
  <c r="K213" i="10"/>
  <c r="O213" i="10"/>
  <c r="M15" i="10"/>
  <c r="C15" i="10"/>
  <c r="E15" i="10"/>
  <c r="G15" i="10"/>
  <c r="I15" i="10"/>
  <c r="K15" i="10"/>
  <c r="O15" i="10"/>
  <c r="M186" i="10"/>
  <c r="C186" i="10"/>
  <c r="E186" i="10"/>
  <c r="G186" i="10"/>
  <c r="I186" i="10"/>
  <c r="K186" i="10"/>
  <c r="O186" i="10"/>
  <c r="M229" i="10"/>
  <c r="C229" i="10"/>
  <c r="E229" i="10"/>
  <c r="G229" i="10"/>
  <c r="I229" i="10"/>
  <c r="K229" i="10"/>
  <c r="O229" i="10"/>
  <c r="M214" i="10"/>
  <c r="C214" i="10"/>
  <c r="E214" i="10"/>
  <c r="G214" i="10"/>
  <c r="I214" i="10"/>
  <c r="K214" i="10"/>
  <c r="O214" i="10"/>
  <c r="M156" i="10"/>
  <c r="C156" i="10"/>
  <c r="E156" i="10"/>
  <c r="G156" i="10"/>
  <c r="I156" i="10"/>
  <c r="K156" i="10"/>
  <c r="O156" i="10"/>
  <c r="M157" i="10"/>
  <c r="C157" i="10"/>
  <c r="E157" i="10"/>
  <c r="G157" i="10"/>
  <c r="I157" i="10"/>
  <c r="K157" i="10"/>
  <c r="O157" i="10"/>
  <c r="M196" i="10"/>
  <c r="C196" i="10"/>
  <c r="E196" i="10"/>
  <c r="G196" i="10"/>
  <c r="I196" i="10"/>
  <c r="K196" i="10"/>
  <c r="O196" i="10"/>
  <c r="M191" i="10"/>
  <c r="C191" i="10"/>
  <c r="E191" i="10"/>
  <c r="G191" i="10"/>
  <c r="I191" i="10"/>
  <c r="K191" i="10"/>
  <c r="O191" i="10"/>
  <c r="M194" i="10"/>
  <c r="C194" i="10"/>
  <c r="E194" i="10"/>
  <c r="G194" i="10"/>
  <c r="I194" i="10"/>
  <c r="K194" i="10"/>
  <c r="O194" i="10"/>
  <c r="M17" i="10"/>
  <c r="C17" i="10"/>
  <c r="E17" i="10"/>
  <c r="G17" i="10"/>
  <c r="I17" i="10"/>
  <c r="K17" i="10"/>
  <c r="O17" i="10"/>
  <c r="M286" i="10"/>
  <c r="C286" i="10"/>
  <c r="E286" i="10"/>
  <c r="G286" i="10"/>
  <c r="I286" i="10"/>
  <c r="K286" i="10"/>
  <c r="O286" i="10"/>
  <c r="M55" i="10"/>
  <c r="C55" i="10"/>
  <c r="E55" i="10"/>
  <c r="G55" i="10"/>
  <c r="I55" i="10"/>
  <c r="K55" i="10"/>
  <c r="O55" i="10"/>
  <c r="M11" i="10"/>
  <c r="C11" i="10"/>
  <c r="E11" i="10"/>
  <c r="G11" i="10"/>
  <c r="I11" i="10"/>
  <c r="K11" i="10"/>
  <c r="O11" i="10"/>
  <c r="M127" i="10"/>
  <c r="C127" i="10"/>
  <c r="E127" i="10"/>
  <c r="G127" i="10"/>
  <c r="I127" i="10"/>
  <c r="K127" i="10"/>
  <c r="O127" i="10"/>
  <c r="M132" i="10"/>
  <c r="C132" i="10"/>
  <c r="E132" i="10"/>
  <c r="G132" i="10"/>
  <c r="I132" i="10"/>
  <c r="K132" i="10"/>
  <c r="O132" i="10"/>
  <c r="M4" i="10"/>
  <c r="C4" i="10"/>
  <c r="E4" i="10"/>
  <c r="G4" i="10"/>
  <c r="I4" i="10"/>
  <c r="K4" i="10"/>
  <c r="O4" i="10"/>
  <c r="M114" i="10"/>
  <c r="C114" i="10"/>
  <c r="E114" i="10"/>
  <c r="G114" i="10"/>
  <c r="I114" i="10"/>
  <c r="K114" i="10"/>
  <c r="O114" i="10"/>
  <c r="M44" i="10"/>
  <c r="C44" i="10"/>
  <c r="E44" i="10"/>
  <c r="G44" i="10"/>
  <c r="I44" i="10"/>
  <c r="K44" i="10"/>
  <c r="O44" i="10"/>
  <c r="M126" i="10"/>
  <c r="C126" i="10"/>
  <c r="E126" i="10"/>
  <c r="G126" i="10"/>
  <c r="I126" i="10"/>
  <c r="K126" i="10"/>
  <c r="O126" i="10"/>
  <c r="M131" i="10"/>
  <c r="C131" i="10"/>
  <c r="E131" i="10"/>
  <c r="G131" i="10"/>
  <c r="I131" i="10"/>
  <c r="K131" i="10"/>
  <c r="O131" i="10"/>
  <c r="M245" i="10"/>
  <c r="C245" i="10"/>
  <c r="E245" i="10"/>
  <c r="G245" i="10"/>
  <c r="I245" i="10"/>
  <c r="K245" i="10"/>
  <c r="O245" i="10"/>
  <c r="M252" i="10"/>
  <c r="C252" i="10"/>
  <c r="E252" i="10"/>
  <c r="G252" i="10"/>
  <c r="I252" i="10"/>
  <c r="K252" i="10"/>
  <c r="O252" i="10"/>
  <c r="M19" i="10"/>
  <c r="C19" i="10"/>
  <c r="E19" i="10"/>
  <c r="G19" i="10"/>
  <c r="I19" i="10"/>
  <c r="K19" i="10"/>
  <c r="O19" i="10"/>
  <c r="M52" i="10"/>
  <c r="C52" i="10"/>
  <c r="E52" i="10"/>
  <c r="G52" i="10"/>
  <c r="I52" i="10"/>
  <c r="K52" i="10"/>
  <c r="O52" i="10"/>
  <c r="M190" i="10"/>
  <c r="C190" i="10"/>
  <c r="E190" i="10"/>
  <c r="G190" i="10"/>
  <c r="I190" i="10"/>
  <c r="K190" i="10"/>
  <c r="O190" i="10"/>
  <c r="M74" i="10"/>
  <c r="C74" i="10"/>
  <c r="E74" i="10"/>
  <c r="G74" i="10"/>
  <c r="I74" i="10"/>
  <c r="K74" i="10"/>
  <c r="O74" i="10"/>
  <c r="M72" i="10"/>
  <c r="C72" i="10"/>
  <c r="E72" i="10"/>
  <c r="G72" i="10"/>
  <c r="I72" i="10"/>
  <c r="K72" i="10"/>
  <c r="O72" i="10"/>
  <c r="M133" i="10"/>
  <c r="C133" i="10"/>
  <c r="E133" i="10"/>
  <c r="G133" i="10"/>
  <c r="I133" i="10"/>
  <c r="K133" i="10"/>
  <c r="O133" i="10"/>
  <c r="M135" i="10"/>
  <c r="C135" i="10"/>
  <c r="E135" i="10"/>
  <c r="G135" i="10"/>
  <c r="I135" i="10"/>
  <c r="K135" i="10"/>
  <c r="O135" i="10"/>
  <c r="M263" i="10"/>
  <c r="C263" i="10"/>
  <c r="E263" i="10"/>
  <c r="G263" i="10"/>
  <c r="I263" i="10"/>
  <c r="K263" i="10"/>
  <c r="O263" i="10"/>
  <c r="M82" i="10"/>
  <c r="C82" i="10"/>
  <c r="E82" i="10"/>
  <c r="G82" i="10"/>
  <c r="I82" i="10"/>
  <c r="K82" i="10"/>
  <c r="O82" i="10"/>
  <c r="M228" i="10"/>
  <c r="C228" i="10"/>
  <c r="E228" i="10"/>
  <c r="G228" i="10"/>
  <c r="I228" i="10"/>
  <c r="K228" i="10"/>
  <c r="O228" i="10"/>
  <c r="M90" i="10"/>
  <c r="C90" i="10"/>
  <c r="E90" i="10"/>
  <c r="G90" i="10"/>
  <c r="I90" i="10"/>
  <c r="K90" i="10"/>
  <c r="O90" i="10"/>
  <c r="M261" i="10"/>
  <c r="C261" i="10"/>
  <c r="E261" i="10"/>
  <c r="G261" i="10"/>
  <c r="I261" i="10"/>
  <c r="K261" i="10"/>
  <c r="O261" i="10"/>
  <c r="M277" i="10"/>
  <c r="C277" i="10"/>
  <c r="E277" i="10"/>
  <c r="G277" i="10"/>
  <c r="I277" i="10"/>
  <c r="K277" i="10"/>
  <c r="O277" i="10"/>
  <c r="M296" i="10"/>
  <c r="C296" i="10"/>
  <c r="E296" i="10"/>
  <c r="G296" i="10"/>
  <c r="I296" i="10"/>
  <c r="K296" i="10"/>
  <c r="O296" i="10"/>
  <c r="M64" i="10"/>
  <c r="C64" i="10"/>
  <c r="E64" i="10"/>
  <c r="G64" i="10"/>
  <c r="I64" i="10"/>
  <c r="K64" i="10"/>
  <c r="O64" i="10"/>
  <c r="M147" i="10"/>
  <c r="C147" i="10"/>
  <c r="E147" i="10"/>
  <c r="G147" i="10"/>
  <c r="I147" i="10"/>
  <c r="K147" i="10"/>
  <c r="O147" i="10"/>
  <c r="M16" i="10"/>
  <c r="C16" i="10"/>
  <c r="E16" i="10"/>
  <c r="G16" i="10"/>
  <c r="I16" i="10"/>
  <c r="K16" i="10"/>
  <c r="O16" i="10"/>
  <c r="M2" i="10"/>
  <c r="C2" i="10"/>
  <c r="E2" i="10"/>
  <c r="G2" i="10"/>
  <c r="I2" i="10"/>
  <c r="K2" i="10"/>
  <c r="O2" i="10"/>
  <c r="M86" i="10"/>
  <c r="C86" i="10"/>
  <c r="E86" i="10"/>
  <c r="G86" i="10"/>
  <c r="I86" i="10"/>
  <c r="K86" i="10"/>
  <c r="O86" i="10"/>
  <c r="M107" i="10"/>
  <c r="C107" i="10"/>
  <c r="E107" i="10"/>
  <c r="G107" i="10"/>
  <c r="I107" i="10"/>
  <c r="K107" i="10"/>
  <c r="O107" i="10"/>
  <c r="M22" i="10"/>
  <c r="C22" i="10"/>
  <c r="E22" i="10"/>
  <c r="G22" i="10"/>
  <c r="I22" i="10"/>
  <c r="K22" i="10"/>
  <c r="O22" i="10"/>
  <c r="M8" i="10"/>
  <c r="C8" i="10"/>
  <c r="E8" i="10"/>
  <c r="G8" i="10"/>
  <c r="I8" i="10"/>
  <c r="K8" i="10"/>
  <c r="O8" i="10"/>
  <c r="M158" i="10"/>
  <c r="C158" i="10"/>
  <c r="E158" i="10"/>
  <c r="G158" i="10"/>
  <c r="I158" i="10"/>
  <c r="K158" i="10"/>
  <c r="O158" i="10"/>
  <c r="M271" i="10"/>
  <c r="C271" i="10"/>
  <c r="E271" i="10"/>
  <c r="G271" i="10"/>
  <c r="I271" i="10"/>
  <c r="K271" i="10"/>
  <c r="O271" i="10"/>
  <c r="M76" i="10"/>
  <c r="C76" i="10"/>
  <c r="E76" i="10"/>
  <c r="G76" i="10"/>
  <c r="I76" i="10"/>
  <c r="K76" i="10"/>
  <c r="O76" i="10"/>
  <c r="M103" i="10"/>
  <c r="C103" i="10"/>
  <c r="E103" i="10"/>
  <c r="G103" i="10"/>
  <c r="I103" i="10"/>
  <c r="K103" i="10"/>
  <c r="O103" i="10"/>
  <c r="M250" i="10"/>
  <c r="C250" i="10"/>
  <c r="E250" i="10"/>
  <c r="G250" i="10"/>
  <c r="I250" i="10"/>
  <c r="K250" i="10"/>
  <c r="O250" i="10"/>
  <c r="M172" i="10"/>
  <c r="C172" i="10"/>
  <c r="E172" i="10"/>
  <c r="G172" i="10"/>
  <c r="I172" i="10"/>
  <c r="K172" i="10"/>
  <c r="O172" i="10"/>
  <c r="M285" i="10"/>
  <c r="C285" i="10"/>
  <c r="E285" i="10"/>
  <c r="G285" i="10"/>
  <c r="I285" i="10"/>
  <c r="K285" i="10"/>
  <c r="O285" i="10"/>
  <c r="M297" i="10"/>
  <c r="C297" i="10"/>
  <c r="E297" i="10"/>
  <c r="G297" i="10"/>
  <c r="I297" i="10"/>
  <c r="K297" i="10"/>
  <c r="O297" i="10"/>
  <c r="M265" i="10"/>
  <c r="C265" i="10"/>
  <c r="E265" i="10"/>
  <c r="G265" i="10"/>
  <c r="I265" i="10"/>
  <c r="K265" i="10"/>
  <c r="O265" i="10"/>
  <c r="M149" i="10"/>
  <c r="C149" i="10"/>
  <c r="E149" i="10"/>
  <c r="G149" i="10"/>
  <c r="I149" i="10"/>
  <c r="K149" i="10"/>
  <c r="O149" i="10"/>
  <c r="M123" i="10"/>
  <c r="C123" i="10"/>
  <c r="E123" i="10"/>
  <c r="G123" i="10"/>
  <c r="I123" i="10"/>
  <c r="K123" i="10"/>
  <c r="O123" i="10"/>
  <c r="M241" i="10"/>
  <c r="C241" i="10"/>
  <c r="E241" i="10"/>
  <c r="G241" i="10"/>
  <c r="I241" i="10"/>
  <c r="K241" i="10"/>
  <c r="O241" i="10"/>
  <c r="M51" i="10"/>
  <c r="C51" i="10"/>
  <c r="E51" i="10"/>
  <c r="G51" i="10"/>
  <c r="I51" i="10"/>
  <c r="K51" i="10"/>
  <c r="O51" i="10"/>
  <c r="M235" i="10"/>
  <c r="C235" i="10"/>
  <c r="E235" i="10"/>
  <c r="G235" i="10"/>
  <c r="I235" i="10"/>
  <c r="K235" i="10"/>
  <c r="O235" i="10"/>
  <c r="M37" i="10"/>
  <c r="C37" i="10"/>
  <c r="E37" i="10"/>
  <c r="G37" i="10"/>
  <c r="I37" i="10"/>
  <c r="K37" i="10"/>
  <c r="O37" i="10"/>
  <c r="M215" i="10"/>
  <c r="C215" i="10"/>
  <c r="E215" i="10"/>
  <c r="G215" i="10"/>
  <c r="I215" i="10"/>
  <c r="K215" i="10"/>
  <c r="O215" i="10"/>
  <c r="M59" i="10"/>
  <c r="C59" i="10"/>
  <c r="E59" i="10"/>
  <c r="G59" i="10"/>
  <c r="I59" i="10"/>
  <c r="K59" i="10"/>
  <c r="O59" i="10"/>
  <c r="M71" i="10"/>
  <c r="C71" i="10"/>
  <c r="E71" i="10"/>
  <c r="G71" i="10"/>
  <c r="I71" i="10"/>
  <c r="K71" i="10"/>
  <c r="O71" i="10"/>
  <c r="M160" i="10"/>
  <c r="C160" i="10"/>
  <c r="E160" i="10"/>
  <c r="G160" i="10"/>
  <c r="I160" i="10"/>
  <c r="K160" i="10"/>
  <c r="O160" i="10"/>
  <c r="M6" i="10"/>
  <c r="C6" i="10"/>
  <c r="E6" i="10"/>
  <c r="G6" i="10"/>
  <c r="I6" i="10"/>
  <c r="K6" i="10"/>
  <c r="O6" i="10"/>
  <c r="M57" i="10"/>
  <c r="C57" i="10"/>
  <c r="E57" i="10"/>
  <c r="G57" i="10"/>
  <c r="I57" i="10"/>
  <c r="K57" i="10"/>
  <c r="O57" i="10"/>
  <c r="M216" i="10"/>
  <c r="C216" i="10"/>
  <c r="E216" i="10"/>
  <c r="G216" i="10"/>
  <c r="I216" i="10"/>
  <c r="K216" i="10"/>
  <c r="O216" i="10"/>
  <c r="M39" i="10"/>
  <c r="C39" i="10"/>
  <c r="E39" i="10"/>
  <c r="G39" i="10"/>
  <c r="I39" i="10"/>
  <c r="K39" i="10"/>
  <c r="O39" i="10"/>
  <c r="M42" i="10"/>
  <c r="C42" i="10"/>
  <c r="E42" i="10"/>
  <c r="G42" i="10"/>
  <c r="I42" i="10"/>
  <c r="K42" i="10"/>
  <c r="O42" i="10"/>
  <c r="M26" i="10"/>
  <c r="C26" i="10"/>
  <c r="E26" i="10"/>
  <c r="G26" i="10"/>
  <c r="I26" i="10"/>
  <c r="K26" i="10"/>
  <c r="O26" i="10"/>
  <c r="M231" i="10"/>
  <c r="C231" i="10"/>
  <c r="E231" i="10"/>
  <c r="G231" i="10"/>
  <c r="I231" i="10"/>
  <c r="K231" i="10"/>
  <c r="O231" i="10"/>
  <c r="M111" i="10"/>
  <c r="C111" i="10"/>
  <c r="E111" i="10"/>
  <c r="G111" i="10"/>
  <c r="I111" i="10"/>
  <c r="K111" i="10"/>
  <c r="O111" i="10"/>
  <c r="M270" i="10"/>
  <c r="C270" i="10"/>
  <c r="E270" i="10"/>
  <c r="G270" i="10"/>
  <c r="I270" i="10"/>
  <c r="K270" i="10"/>
  <c r="O270" i="10"/>
  <c r="M101" i="10"/>
  <c r="C101" i="10"/>
  <c r="E101" i="10"/>
  <c r="G101" i="10"/>
  <c r="I101" i="10"/>
  <c r="K101" i="10"/>
  <c r="O101" i="10"/>
  <c r="M28" i="10"/>
  <c r="C28" i="10"/>
  <c r="E28" i="10"/>
  <c r="G28" i="10"/>
  <c r="I28" i="10"/>
  <c r="K28" i="10"/>
  <c r="O28" i="10"/>
  <c r="M168" i="10"/>
  <c r="C168" i="10"/>
  <c r="E168" i="10"/>
  <c r="G168" i="10"/>
  <c r="I168" i="10"/>
  <c r="K168" i="10"/>
  <c r="O168" i="10"/>
  <c r="M5" i="10"/>
  <c r="C5" i="10"/>
  <c r="E5" i="10"/>
  <c r="G5" i="10"/>
  <c r="I5" i="10"/>
  <c r="K5" i="10"/>
  <c r="O5" i="10"/>
  <c r="M217" i="10"/>
  <c r="C217" i="10"/>
  <c r="E217" i="10"/>
  <c r="G217" i="10"/>
  <c r="I217" i="10"/>
  <c r="K217" i="10"/>
  <c r="O217" i="10"/>
  <c r="M218" i="10"/>
  <c r="C218" i="10"/>
  <c r="E218" i="10"/>
  <c r="G218" i="10"/>
  <c r="I218" i="10"/>
  <c r="K218" i="10"/>
  <c r="O218" i="10"/>
  <c r="M260" i="10"/>
  <c r="C260" i="10"/>
  <c r="E260" i="10"/>
  <c r="G260" i="10"/>
  <c r="I260" i="10"/>
  <c r="K260" i="10"/>
  <c r="O260" i="10"/>
  <c r="M110" i="10"/>
  <c r="C110" i="10"/>
  <c r="E110" i="10"/>
  <c r="G110" i="10"/>
  <c r="I110" i="10"/>
  <c r="K110" i="10"/>
  <c r="O110" i="10"/>
  <c r="M167" i="10"/>
  <c r="C167" i="10"/>
  <c r="E167" i="10"/>
  <c r="G167" i="10"/>
  <c r="I167" i="10"/>
  <c r="K167" i="10"/>
  <c r="O167" i="10"/>
  <c r="M295" i="10"/>
  <c r="C295" i="10"/>
  <c r="E295" i="10"/>
  <c r="G295" i="10"/>
  <c r="I295" i="10"/>
  <c r="K295" i="10"/>
  <c r="O295" i="10"/>
  <c r="M301" i="10"/>
  <c r="C301" i="10"/>
  <c r="E301" i="10"/>
  <c r="G301" i="10"/>
  <c r="I301" i="10"/>
  <c r="K301" i="10"/>
  <c r="O301" i="10"/>
  <c r="M233" i="10"/>
  <c r="C233" i="10"/>
  <c r="E233" i="10"/>
  <c r="G233" i="10"/>
  <c r="I233" i="10"/>
  <c r="K233" i="10"/>
  <c r="O233" i="10"/>
  <c r="M141" i="10"/>
  <c r="C141" i="10"/>
  <c r="E141" i="10"/>
  <c r="G141" i="10"/>
  <c r="I141" i="10"/>
  <c r="K141" i="10"/>
  <c r="O141" i="10"/>
  <c r="M69" i="10"/>
  <c r="C69" i="10"/>
  <c r="E69" i="10"/>
  <c r="G69" i="10"/>
  <c r="I69" i="10"/>
  <c r="K69" i="10"/>
  <c r="O69" i="10"/>
  <c r="M219" i="10"/>
  <c r="C219" i="10"/>
  <c r="E219" i="10"/>
  <c r="G219" i="10"/>
  <c r="I219" i="10"/>
  <c r="K219" i="10"/>
  <c r="O219" i="10"/>
  <c r="M144" i="10"/>
  <c r="C144" i="10"/>
  <c r="E144" i="10"/>
  <c r="G144" i="10"/>
  <c r="I144" i="10"/>
  <c r="K144" i="10"/>
  <c r="O144" i="10"/>
  <c r="M145" i="10"/>
  <c r="C145" i="10"/>
  <c r="E145" i="10"/>
  <c r="G145" i="10"/>
  <c r="I145" i="10"/>
  <c r="K145" i="10"/>
  <c r="O145" i="10"/>
  <c r="M192" i="10"/>
  <c r="C192" i="10"/>
  <c r="E192" i="10"/>
  <c r="G192" i="10"/>
  <c r="I192" i="10"/>
  <c r="K192" i="10"/>
  <c r="O192" i="10"/>
  <c r="M240" i="10"/>
  <c r="C240" i="10"/>
  <c r="E240" i="10"/>
  <c r="G240" i="10"/>
  <c r="I240" i="10"/>
  <c r="K240" i="10"/>
  <c r="O240" i="10"/>
  <c r="M163" i="10"/>
  <c r="C163" i="10"/>
  <c r="E163" i="10"/>
  <c r="G163" i="10"/>
  <c r="I163" i="10"/>
  <c r="K163" i="10"/>
  <c r="O163" i="10"/>
  <c r="M255" i="10"/>
  <c r="C255" i="10"/>
  <c r="E255" i="10"/>
  <c r="G255" i="10"/>
  <c r="I255" i="10"/>
  <c r="K255" i="10"/>
  <c r="O255" i="10"/>
  <c r="M116" i="10"/>
  <c r="C116" i="10"/>
  <c r="E116" i="10"/>
  <c r="G116" i="10"/>
  <c r="I116" i="10"/>
  <c r="K116" i="10"/>
  <c r="O116" i="10"/>
  <c r="M78" i="10"/>
  <c r="C78" i="10"/>
  <c r="E78" i="10"/>
  <c r="G78" i="10"/>
  <c r="I78" i="10"/>
  <c r="K78" i="10"/>
  <c r="O78" i="10"/>
  <c r="M251" i="10"/>
  <c r="C251" i="10"/>
  <c r="E251" i="10"/>
  <c r="G251" i="10"/>
  <c r="I251" i="10"/>
  <c r="K251" i="10"/>
  <c r="O251" i="10"/>
  <c r="M18" i="10"/>
  <c r="C18" i="10"/>
  <c r="E18" i="10"/>
  <c r="G18" i="10"/>
  <c r="I18" i="10"/>
  <c r="K18" i="10"/>
  <c r="O18" i="10"/>
  <c r="M159" i="10"/>
  <c r="C159" i="10"/>
  <c r="E159" i="10"/>
  <c r="G159" i="10"/>
  <c r="I159" i="10"/>
  <c r="K159" i="10"/>
  <c r="O159" i="10"/>
  <c r="M73" i="10"/>
  <c r="C73" i="10"/>
  <c r="E73" i="10"/>
  <c r="G73" i="10"/>
  <c r="I73" i="10"/>
  <c r="K73" i="10"/>
  <c r="O73" i="10"/>
  <c r="M108" i="10"/>
  <c r="C108" i="10"/>
  <c r="E108" i="10"/>
  <c r="G108" i="10"/>
  <c r="I108" i="10"/>
  <c r="K108" i="10"/>
  <c r="O108" i="10"/>
  <c r="M299" i="10"/>
  <c r="C299" i="10"/>
  <c r="E299" i="10"/>
  <c r="G299" i="10"/>
  <c r="I299" i="10"/>
  <c r="K299" i="10"/>
  <c r="O299" i="10"/>
  <c r="M298" i="10"/>
  <c r="C298" i="10"/>
  <c r="E298" i="10"/>
  <c r="G298" i="10"/>
  <c r="I298" i="10"/>
  <c r="K298" i="10"/>
  <c r="O298" i="10"/>
  <c r="M104" i="10"/>
  <c r="C104" i="10"/>
  <c r="E104" i="10"/>
  <c r="G104" i="10"/>
  <c r="I104" i="10"/>
  <c r="K104" i="10"/>
  <c r="O104" i="10"/>
  <c r="M124" i="10"/>
  <c r="C124" i="10"/>
  <c r="E124" i="10"/>
  <c r="G124" i="10"/>
  <c r="I124" i="10"/>
  <c r="K124" i="10"/>
  <c r="O124" i="10"/>
  <c r="M67" i="10"/>
  <c r="C67" i="10"/>
  <c r="E67" i="10"/>
  <c r="G67" i="10"/>
  <c r="I67" i="10"/>
  <c r="K67" i="10"/>
  <c r="O67" i="10"/>
  <c r="M242" i="10"/>
  <c r="C242" i="10"/>
  <c r="E242" i="10"/>
  <c r="G242" i="10"/>
  <c r="I242" i="10"/>
  <c r="K242" i="10"/>
  <c r="O242" i="10"/>
  <c r="M236" i="10"/>
  <c r="C236" i="10"/>
  <c r="E236" i="10"/>
  <c r="G236" i="10"/>
  <c r="I236" i="10"/>
  <c r="K236" i="10"/>
  <c r="O236" i="10"/>
  <c r="M139" i="10"/>
  <c r="C139" i="10"/>
  <c r="E139" i="10"/>
  <c r="G139" i="10"/>
  <c r="I139" i="10"/>
  <c r="K139" i="10"/>
  <c r="O139" i="10"/>
  <c r="M225" i="10"/>
  <c r="C225" i="10"/>
  <c r="E225" i="10"/>
  <c r="G225" i="10"/>
  <c r="I225" i="10"/>
  <c r="K225" i="10"/>
  <c r="O225" i="10"/>
  <c r="M89" i="10"/>
  <c r="C89" i="10"/>
  <c r="E89" i="10"/>
  <c r="G89" i="10"/>
  <c r="I89" i="10"/>
  <c r="K89" i="10"/>
  <c r="O89" i="10"/>
  <c r="M77" i="10"/>
  <c r="C77" i="10"/>
  <c r="E77" i="10"/>
  <c r="G77" i="10"/>
  <c r="I77" i="10"/>
  <c r="K77" i="10"/>
  <c r="O77" i="10"/>
  <c r="M106" i="10"/>
  <c r="C106" i="10"/>
  <c r="E106" i="10"/>
  <c r="G106" i="10"/>
  <c r="I106" i="10"/>
  <c r="K106" i="10"/>
  <c r="O106" i="10"/>
  <c r="M230" i="10"/>
  <c r="C230" i="10"/>
  <c r="E230" i="10"/>
  <c r="G230" i="10"/>
  <c r="I230" i="10"/>
  <c r="K230" i="10"/>
  <c r="O230" i="10"/>
  <c r="M35" i="10"/>
  <c r="C35" i="10"/>
  <c r="E35" i="10"/>
  <c r="G35" i="10"/>
  <c r="I35" i="10"/>
  <c r="K35" i="10"/>
  <c r="O35" i="10"/>
  <c r="M238" i="10"/>
  <c r="C238" i="10"/>
  <c r="E238" i="10"/>
  <c r="G238" i="10"/>
  <c r="I238" i="10"/>
  <c r="K238" i="10"/>
  <c r="O238" i="10"/>
  <c r="M282" i="10"/>
  <c r="C282" i="10"/>
  <c r="E282" i="10"/>
  <c r="G282" i="10"/>
  <c r="I282" i="10"/>
  <c r="K282" i="10"/>
  <c r="O282" i="10"/>
  <c r="M99" i="10"/>
  <c r="C99" i="10"/>
  <c r="E99" i="10"/>
  <c r="G99" i="10"/>
  <c r="I99" i="10"/>
  <c r="K99" i="10"/>
  <c r="O99" i="10"/>
  <c r="M220" i="10"/>
  <c r="C220" i="10"/>
  <c r="E220" i="10"/>
  <c r="G220" i="10"/>
  <c r="I220" i="10"/>
  <c r="K220" i="10"/>
  <c r="O220" i="10"/>
  <c r="M257" i="10"/>
  <c r="C257" i="10"/>
  <c r="E257" i="10"/>
  <c r="G257" i="10"/>
  <c r="I257" i="10"/>
  <c r="K257" i="10"/>
  <c r="O257" i="10"/>
  <c r="M208" i="10"/>
  <c r="C208" i="10"/>
  <c r="E208" i="10"/>
  <c r="G208" i="10"/>
  <c r="I208" i="10"/>
  <c r="K208" i="10"/>
  <c r="O208" i="10"/>
  <c r="M85" i="10"/>
  <c r="C85" i="10"/>
  <c r="E85" i="10"/>
  <c r="G85" i="10"/>
  <c r="I85" i="10"/>
  <c r="K85" i="10"/>
  <c r="O85" i="10"/>
  <c r="M223" i="10"/>
  <c r="C223" i="10"/>
  <c r="E223" i="10"/>
  <c r="G223" i="10"/>
  <c r="I223" i="10"/>
  <c r="K223" i="10"/>
  <c r="O223" i="10"/>
  <c r="M294" i="10"/>
  <c r="C294" i="10"/>
  <c r="E294" i="10"/>
  <c r="G294" i="10"/>
  <c r="I294" i="10"/>
  <c r="K294" i="10"/>
  <c r="O294" i="10"/>
  <c r="M221" i="10"/>
  <c r="C221" i="10"/>
  <c r="E221" i="10"/>
  <c r="G221" i="10"/>
  <c r="I221" i="10"/>
  <c r="K221" i="10"/>
  <c r="O221" i="10"/>
  <c r="M38" i="10"/>
  <c r="C38" i="10"/>
  <c r="E38" i="10"/>
  <c r="G38" i="10"/>
  <c r="I38" i="10"/>
  <c r="K38" i="10"/>
  <c r="O38" i="10"/>
  <c r="M31" i="10"/>
  <c r="C31" i="10"/>
  <c r="E31" i="10"/>
  <c r="G31" i="10"/>
  <c r="I31" i="10"/>
  <c r="K31" i="10"/>
  <c r="O31" i="10"/>
  <c r="M281" i="10"/>
  <c r="C281" i="10"/>
  <c r="E281" i="10"/>
  <c r="G281" i="10"/>
  <c r="I281" i="10"/>
  <c r="K281" i="10"/>
  <c r="O281" i="10"/>
  <c r="M112" i="10"/>
  <c r="C112" i="10"/>
  <c r="E112" i="10"/>
  <c r="G112" i="10"/>
  <c r="I112" i="10"/>
  <c r="K112" i="10"/>
  <c r="O112" i="10"/>
  <c r="M81" i="10"/>
  <c r="C81" i="10"/>
  <c r="E81" i="10"/>
  <c r="G81" i="10"/>
  <c r="I81" i="10"/>
  <c r="K81" i="10"/>
  <c r="O81" i="10"/>
  <c r="M209" i="10"/>
  <c r="C209" i="10"/>
  <c r="E209" i="10"/>
  <c r="G209" i="10"/>
  <c r="I209" i="10"/>
  <c r="K209" i="10"/>
  <c r="O209" i="10"/>
  <c r="M23" i="10"/>
  <c r="C23" i="10"/>
  <c r="E23" i="10"/>
  <c r="G23" i="10"/>
  <c r="I23" i="10"/>
  <c r="K23" i="10"/>
  <c r="O23" i="10"/>
  <c r="M66" i="10"/>
  <c r="C66" i="10"/>
  <c r="E66" i="10"/>
  <c r="G66" i="10"/>
  <c r="I66" i="10"/>
  <c r="K66" i="10"/>
  <c r="O66" i="10"/>
  <c r="M244" i="10"/>
  <c r="C244" i="10"/>
  <c r="E244" i="10"/>
  <c r="G244" i="10"/>
  <c r="I244" i="10"/>
  <c r="K244" i="10"/>
  <c r="O244" i="10"/>
  <c r="M9" i="10"/>
  <c r="C9" i="10"/>
  <c r="E9" i="10"/>
  <c r="G9" i="10"/>
  <c r="I9" i="10"/>
  <c r="K9" i="10"/>
  <c r="O9" i="10"/>
  <c r="M138" i="10"/>
  <c r="C138" i="10"/>
  <c r="E138" i="10"/>
  <c r="G138" i="10"/>
  <c r="I138" i="10"/>
  <c r="K138" i="10"/>
  <c r="O138" i="10"/>
  <c r="M284" i="10"/>
  <c r="C284" i="10"/>
  <c r="E284" i="10"/>
  <c r="G284" i="10"/>
  <c r="I284" i="10"/>
  <c r="K284" i="10"/>
  <c r="O284" i="10"/>
  <c r="M117" i="10"/>
  <c r="C117" i="10"/>
  <c r="E117" i="10"/>
  <c r="G117" i="10"/>
  <c r="I117" i="10"/>
  <c r="K117" i="10"/>
  <c r="O117" i="10"/>
  <c r="M10" i="10"/>
  <c r="C10" i="10"/>
  <c r="E10" i="10"/>
  <c r="G10" i="10"/>
  <c r="I10" i="10"/>
  <c r="K10" i="10"/>
  <c r="O10" i="10"/>
  <c r="M203" i="10"/>
  <c r="C203" i="10"/>
  <c r="E203" i="10"/>
  <c r="G203" i="10"/>
  <c r="I203" i="10"/>
  <c r="K203" i="10"/>
  <c r="O203" i="10"/>
  <c r="M125" i="10"/>
  <c r="C125" i="10"/>
  <c r="E125" i="10"/>
  <c r="G125" i="10"/>
  <c r="I125" i="10"/>
  <c r="K125" i="10"/>
  <c r="O125" i="10"/>
  <c r="M94" i="10"/>
  <c r="C94" i="10"/>
  <c r="E94" i="10"/>
  <c r="G94" i="10"/>
  <c r="I94" i="10"/>
  <c r="K94" i="10"/>
  <c r="O94" i="10"/>
  <c r="M105" i="10"/>
  <c r="C105" i="10"/>
  <c r="E105" i="10"/>
  <c r="G105" i="10"/>
  <c r="I105" i="10"/>
  <c r="K105" i="10"/>
  <c r="O105" i="10"/>
  <c r="M121" i="10"/>
  <c r="C121" i="10"/>
  <c r="E121" i="10"/>
  <c r="G121" i="10"/>
  <c r="I121" i="10"/>
  <c r="K121" i="10"/>
  <c r="O121" i="10"/>
  <c r="M45" i="10"/>
  <c r="C45" i="10"/>
  <c r="E45" i="10"/>
  <c r="G45" i="10"/>
  <c r="I45" i="10"/>
  <c r="K45" i="10"/>
  <c r="O45" i="10"/>
  <c r="M87" i="10"/>
  <c r="C87" i="10"/>
  <c r="E87" i="10"/>
  <c r="G87" i="10"/>
  <c r="I87" i="10"/>
  <c r="K87" i="10"/>
  <c r="O87" i="10"/>
  <c r="M248" i="10"/>
  <c r="C248" i="10"/>
  <c r="E248" i="10"/>
  <c r="G248" i="10"/>
  <c r="I248" i="10"/>
  <c r="K248" i="10"/>
  <c r="O248" i="10"/>
  <c r="M288" i="10"/>
  <c r="C288" i="10"/>
  <c r="E288" i="10"/>
  <c r="G288" i="10"/>
  <c r="I288" i="10"/>
  <c r="K288" i="10"/>
  <c r="O288" i="10"/>
  <c r="M246" i="10"/>
  <c r="C246" i="10"/>
  <c r="E246" i="10"/>
  <c r="G246" i="10"/>
  <c r="I246" i="10"/>
  <c r="K246" i="10"/>
  <c r="O246" i="10"/>
  <c r="M267" i="10"/>
  <c r="C267" i="10"/>
  <c r="E267" i="10"/>
  <c r="G267" i="10"/>
  <c r="I267" i="10"/>
  <c r="K267" i="10"/>
  <c r="O267" i="10"/>
  <c r="M198" i="10"/>
  <c r="C198" i="10"/>
  <c r="E198" i="10"/>
  <c r="G198" i="10"/>
  <c r="I198" i="10"/>
  <c r="K198" i="10"/>
  <c r="O198" i="10"/>
  <c r="M143" i="10"/>
  <c r="C143" i="10"/>
  <c r="E143" i="10"/>
  <c r="G143" i="10"/>
  <c r="I143" i="10"/>
  <c r="K143" i="10"/>
  <c r="O143" i="10"/>
  <c r="M3" i="10"/>
  <c r="C3" i="10"/>
  <c r="E3" i="10"/>
  <c r="G3" i="10"/>
  <c r="I3" i="10"/>
  <c r="K3" i="10"/>
  <c r="O3" i="10"/>
  <c r="M100" i="10"/>
  <c r="C100" i="10"/>
  <c r="E100" i="10"/>
  <c r="G100" i="10"/>
  <c r="I100" i="10"/>
  <c r="K100" i="10"/>
  <c r="O100" i="10"/>
  <c r="M27" i="10"/>
  <c r="C27" i="10"/>
  <c r="E27" i="10"/>
  <c r="G27" i="10"/>
  <c r="I27" i="10"/>
  <c r="K27" i="10"/>
  <c r="O27" i="10"/>
  <c r="M7" i="10"/>
  <c r="C7" i="10"/>
  <c r="E7" i="10"/>
  <c r="G7" i="10"/>
  <c r="I7" i="10"/>
  <c r="K7" i="10"/>
  <c r="O7" i="10"/>
  <c r="M136" i="10"/>
  <c r="C136" i="10"/>
  <c r="E136" i="10"/>
  <c r="G136" i="10"/>
  <c r="I136" i="10"/>
  <c r="K136" i="10"/>
  <c r="O136" i="10"/>
  <c r="M195" i="10"/>
  <c r="C195" i="10"/>
  <c r="E195" i="10"/>
  <c r="G195" i="10"/>
  <c r="I195" i="10"/>
  <c r="K195" i="10"/>
  <c r="O195" i="10"/>
  <c r="M83" i="10"/>
  <c r="C83" i="10"/>
  <c r="E83" i="10"/>
  <c r="G83" i="10"/>
  <c r="I83" i="10"/>
  <c r="K83" i="10"/>
  <c r="O83" i="10"/>
  <c r="M75" i="10"/>
  <c r="C75" i="10"/>
  <c r="E75" i="10"/>
  <c r="G75" i="10"/>
  <c r="I75" i="10"/>
  <c r="K75" i="10"/>
  <c r="O75" i="10"/>
  <c r="M289" i="10"/>
  <c r="C289" i="10"/>
  <c r="E289" i="10"/>
  <c r="G289" i="10"/>
  <c r="I289" i="10"/>
  <c r="K289" i="10"/>
  <c r="O289" i="10"/>
  <c r="M34" i="10"/>
  <c r="C34" i="10"/>
  <c r="E34" i="10"/>
  <c r="G34" i="10"/>
  <c r="I34" i="10"/>
  <c r="K34" i="10"/>
  <c r="O34" i="10"/>
  <c r="M193" i="10"/>
  <c r="C193" i="10"/>
  <c r="E193" i="10"/>
  <c r="G193" i="10"/>
  <c r="I193" i="10"/>
  <c r="K193" i="10"/>
  <c r="O193" i="10"/>
  <c r="M93" i="10"/>
  <c r="C93" i="10"/>
  <c r="E93" i="10"/>
  <c r="G93" i="10"/>
  <c r="I93" i="10"/>
  <c r="K93" i="10"/>
  <c r="O93" i="10"/>
  <c r="M24" i="10"/>
  <c r="C24" i="10"/>
  <c r="E24" i="10"/>
  <c r="G24" i="10"/>
  <c r="I24" i="10"/>
  <c r="K24" i="10"/>
  <c r="O24" i="10"/>
  <c r="M68" i="10"/>
  <c r="C68" i="10"/>
  <c r="E68" i="10"/>
  <c r="G68" i="10"/>
  <c r="I68" i="10"/>
  <c r="K68" i="10"/>
  <c r="O68" i="10"/>
  <c r="M21" i="10"/>
  <c r="C21" i="10"/>
  <c r="E21" i="10"/>
  <c r="G21" i="10"/>
  <c r="I21" i="10"/>
  <c r="K21" i="10"/>
  <c r="O21" i="10"/>
  <c r="M48" i="10"/>
  <c r="C48" i="10"/>
  <c r="E48" i="10"/>
  <c r="G48" i="10"/>
  <c r="I48" i="10"/>
  <c r="K48" i="10"/>
  <c r="O48" i="10"/>
  <c r="M120" i="10"/>
  <c r="C120" i="10"/>
  <c r="E120" i="10"/>
  <c r="G120" i="10"/>
  <c r="I120" i="10"/>
  <c r="K120" i="10"/>
  <c r="O120" i="10"/>
  <c r="M61" i="10"/>
  <c r="C61" i="10"/>
  <c r="E61" i="10"/>
  <c r="G61" i="10"/>
  <c r="I61" i="10"/>
  <c r="K61" i="10"/>
  <c r="O61" i="10"/>
  <c r="M109" i="10"/>
  <c r="C109" i="10"/>
  <c r="E109" i="10"/>
  <c r="G109" i="10"/>
  <c r="I109" i="10"/>
  <c r="K109" i="10"/>
  <c r="O109" i="10"/>
  <c r="M119" i="10"/>
  <c r="C119" i="10"/>
  <c r="E119" i="10"/>
  <c r="G119" i="10"/>
  <c r="I119" i="10"/>
  <c r="K119" i="10"/>
  <c r="O119" i="10"/>
  <c r="M128" i="10"/>
  <c r="C128" i="10"/>
  <c r="E128" i="10"/>
  <c r="G128" i="10"/>
  <c r="I128" i="10"/>
  <c r="K128" i="10"/>
  <c r="O128" i="10"/>
  <c r="M79" i="10"/>
  <c r="C79" i="10"/>
  <c r="E79" i="10"/>
  <c r="G79" i="10"/>
  <c r="I79" i="10"/>
  <c r="K79" i="10"/>
  <c r="O79" i="10"/>
  <c r="M300" i="10"/>
  <c r="C300" i="10"/>
  <c r="E300" i="10"/>
  <c r="G300" i="10"/>
  <c r="I300" i="10"/>
  <c r="K300" i="10"/>
  <c r="O300" i="10"/>
  <c r="M266" i="10"/>
  <c r="C266" i="10"/>
  <c r="E266" i="10"/>
  <c r="G266" i="10"/>
  <c r="I266" i="10"/>
  <c r="K266" i="10"/>
  <c r="O266" i="10"/>
  <c r="M258" i="10"/>
  <c r="C258" i="10"/>
  <c r="E258" i="10"/>
  <c r="G258" i="10"/>
  <c r="I258" i="10"/>
  <c r="K258" i="10"/>
  <c r="O258" i="10"/>
  <c r="M206" i="10"/>
  <c r="C206" i="10"/>
  <c r="E206" i="10"/>
  <c r="G206" i="10"/>
  <c r="I206" i="10"/>
  <c r="K206" i="10"/>
  <c r="O206" i="10"/>
  <c r="M43" i="10"/>
  <c r="C43" i="10"/>
  <c r="E43" i="10"/>
  <c r="G43" i="10"/>
  <c r="I43" i="10"/>
  <c r="K43" i="10"/>
  <c r="O43" i="10"/>
  <c r="M279" i="10"/>
  <c r="C279" i="10"/>
  <c r="E279" i="10"/>
  <c r="G279" i="10"/>
  <c r="I279" i="10"/>
  <c r="K279" i="10"/>
  <c r="O279" i="10"/>
  <c r="M155" i="10"/>
  <c r="C155" i="10"/>
  <c r="E155" i="10"/>
  <c r="G155" i="10"/>
  <c r="I155" i="10"/>
  <c r="K155" i="10"/>
  <c r="O155" i="10"/>
  <c r="M262" i="10"/>
  <c r="C262" i="10"/>
  <c r="E262" i="10"/>
  <c r="G262" i="10"/>
  <c r="I262" i="10"/>
  <c r="K262" i="10"/>
  <c r="O262" i="10"/>
  <c r="M187" i="10"/>
  <c r="C187" i="10"/>
  <c r="E187" i="10"/>
  <c r="G187" i="10"/>
  <c r="I187" i="10"/>
  <c r="K187" i="10"/>
  <c r="O187" i="10"/>
  <c r="M13" i="10"/>
  <c r="C13" i="10"/>
  <c r="E13" i="10"/>
  <c r="G13" i="10"/>
  <c r="I13" i="10"/>
  <c r="K13" i="10"/>
  <c r="O13" i="10"/>
  <c r="M254" i="10"/>
  <c r="C254" i="10"/>
  <c r="E254" i="10"/>
  <c r="G254" i="10"/>
  <c r="I254" i="10"/>
  <c r="K254" i="10"/>
  <c r="O254" i="10"/>
  <c r="M189" i="10"/>
  <c r="C189" i="10"/>
  <c r="E189" i="10"/>
  <c r="G189" i="10"/>
  <c r="I189" i="10"/>
  <c r="K189" i="10"/>
  <c r="O189" i="10"/>
  <c r="M46" i="10"/>
  <c r="C46" i="10"/>
  <c r="E46" i="10"/>
  <c r="G46" i="10"/>
  <c r="I46" i="10"/>
  <c r="K46" i="10"/>
  <c r="O46" i="10"/>
  <c r="M290" i="10"/>
  <c r="C290" i="10"/>
  <c r="E290" i="10"/>
  <c r="G290" i="10"/>
  <c r="I290" i="10"/>
  <c r="K290" i="10"/>
  <c r="O290" i="10"/>
  <c r="M49" i="10"/>
  <c r="C49" i="10"/>
  <c r="E49" i="10"/>
  <c r="G49" i="10"/>
  <c r="I49" i="10"/>
  <c r="K49" i="10"/>
  <c r="O49" i="10"/>
  <c r="M102" i="10"/>
  <c r="C102" i="10"/>
  <c r="E102" i="10"/>
  <c r="G102" i="10"/>
  <c r="I102" i="10"/>
  <c r="K102" i="10"/>
  <c r="O102" i="10"/>
  <c r="M153" i="10"/>
  <c r="C153" i="10"/>
  <c r="E153" i="10"/>
  <c r="G153" i="10"/>
  <c r="I153" i="10"/>
  <c r="K153" i="10"/>
  <c r="O153" i="10"/>
  <c r="M148" i="10"/>
  <c r="C148" i="10"/>
  <c r="E148" i="10"/>
  <c r="G148" i="10"/>
  <c r="I148" i="10"/>
  <c r="K148" i="10"/>
  <c r="O148" i="10"/>
  <c r="M226" i="10"/>
  <c r="C226" i="10"/>
  <c r="E226" i="10"/>
  <c r="G226" i="10"/>
  <c r="I226" i="10"/>
  <c r="K226" i="10"/>
  <c r="O226" i="10"/>
  <c r="M33" i="10"/>
  <c r="C33" i="10"/>
  <c r="E33" i="10"/>
  <c r="G33" i="10"/>
  <c r="I33" i="10"/>
  <c r="K33" i="10"/>
  <c r="O33" i="10"/>
  <c r="M115" i="10"/>
  <c r="C115" i="10"/>
  <c r="E115" i="10"/>
  <c r="G115" i="10"/>
  <c r="I115" i="10"/>
  <c r="K115" i="10"/>
  <c r="O115" i="10"/>
  <c r="M165" i="10"/>
  <c r="C165" i="10"/>
  <c r="E165" i="10"/>
  <c r="G165" i="10"/>
  <c r="I165" i="10"/>
  <c r="K165" i="10"/>
  <c r="O165" i="10"/>
  <c r="M171" i="10"/>
  <c r="C171" i="10"/>
  <c r="E171" i="10"/>
  <c r="G171" i="10"/>
  <c r="I171" i="10"/>
  <c r="K171" i="10"/>
  <c r="O171" i="10"/>
  <c r="M41" i="10"/>
  <c r="C41" i="10"/>
  <c r="E41" i="10"/>
  <c r="G41" i="10"/>
  <c r="I41" i="10"/>
  <c r="K41" i="10"/>
  <c r="O41" i="10"/>
  <c r="M201" i="10"/>
  <c r="C201" i="10"/>
  <c r="E201" i="10"/>
  <c r="G201" i="10"/>
  <c r="I201" i="10"/>
  <c r="K201" i="10"/>
  <c r="O201" i="10"/>
  <c r="M88" i="10"/>
  <c r="C88" i="10"/>
  <c r="E88" i="10"/>
  <c r="G88" i="10"/>
  <c r="I88" i="10"/>
  <c r="K88" i="10"/>
  <c r="O88" i="10"/>
  <c r="M63" i="10"/>
  <c r="C63" i="10"/>
  <c r="E63" i="10"/>
  <c r="G63" i="10"/>
  <c r="I63" i="10"/>
  <c r="K63" i="10"/>
  <c r="O63" i="10"/>
  <c r="M291" i="10"/>
  <c r="C291" i="10"/>
  <c r="E291" i="10"/>
  <c r="G291" i="10"/>
  <c r="I291" i="10"/>
  <c r="K291" i="10"/>
  <c r="O291" i="10"/>
  <c r="M259" i="10"/>
  <c r="C259" i="10"/>
  <c r="E259" i="10"/>
  <c r="G259" i="10"/>
  <c r="I259" i="10"/>
  <c r="K259" i="10"/>
  <c r="O259" i="10"/>
  <c r="M154" i="10"/>
  <c r="C154" i="10"/>
  <c r="E154" i="10"/>
  <c r="G154" i="10"/>
  <c r="I154" i="10"/>
  <c r="K154" i="10"/>
  <c r="O154" i="10"/>
  <c r="M118" i="10"/>
  <c r="C118" i="10"/>
  <c r="E118" i="10"/>
  <c r="G118" i="10"/>
  <c r="I118" i="10"/>
  <c r="K118" i="10"/>
  <c r="O118" i="10"/>
  <c r="M161" i="10"/>
  <c r="C161" i="10"/>
  <c r="E161" i="10"/>
  <c r="G161" i="10"/>
  <c r="I161" i="10"/>
  <c r="K161" i="10"/>
  <c r="O161" i="10"/>
  <c r="M32" i="10"/>
  <c r="C32" i="10"/>
  <c r="E32" i="10"/>
  <c r="G32" i="10"/>
  <c r="I32" i="10"/>
  <c r="K32" i="10"/>
  <c r="O32" i="10"/>
  <c r="M274" i="10"/>
  <c r="C274" i="10"/>
  <c r="E274" i="10"/>
  <c r="G274" i="10"/>
  <c r="I274" i="10"/>
  <c r="K274" i="10"/>
  <c r="O274" i="10"/>
  <c r="M29" i="10"/>
  <c r="C29" i="10"/>
  <c r="E29" i="10"/>
  <c r="G29" i="10"/>
  <c r="I29" i="10"/>
  <c r="K29" i="10"/>
  <c r="O29" i="10"/>
  <c r="M293" i="10"/>
  <c r="C293" i="10"/>
  <c r="E293" i="10"/>
  <c r="G293" i="10"/>
  <c r="I293" i="10"/>
  <c r="K293" i="10"/>
  <c r="O293" i="10"/>
  <c r="M146" i="10"/>
  <c r="C146" i="10"/>
  <c r="E146" i="10"/>
  <c r="G146" i="10"/>
  <c r="I146" i="10"/>
  <c r="K146" i="10"/>
  <c r="O146" i="10"/>
  <c r="M36" i="10"/>
  <c r="C36" i="10"/>
  <c r="E36" i="10"/>
  <c r="G36" i="10"/>
  <c r="I36" i="10"/>
  <c r="K36" i="10"/>
  <c r="O36" i="10"/>
  <c r="M142" i="10"/>
  <c r="C142" i="10"/>
  <c r="E142" i="10"/>
  <c r="G142" i="10"/>
  <c r="I142" i="10"/>
  <c r="K142" i="10"/>
  <c r="O142" i="10"/>
  <c r="M204" i="10"/>
  <c r="C204" i="10"/>
  <c r="E204" i="10"/>
  <c r="G204" i="10"/>
  <c r="I204" i="10"/>
  <c r="K204" i="10"/>
  <c r="O204" i="10"/>
  <c r="Q8" i="10"/>
  <c r="S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301" i="9"/>
  <c r="R305" i="9"/>
  <c r="R304" i="9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N305" i="9"/>
  <c r="N304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J305" i="9"/>
  <c r="J304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F305" i="9"/>
  <c r="F304" i="9"/>
  <c r="B304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B305" i="9"/>
  <c r="N2" i="8"/>
  <c r="N5" i="8"/>
  <c r="N6" i="8"/>
  <c r="N8" i="8"/>
  <c r="N18" i="8"/>
  <c r="N22" i="8"/>
  <c r="N24" i="8"/>
  <c r="N39" i="8"/>
  <c r="N67" i="8"/>
  <c r="N78" i="8"/>
  <c r="N87" i="8"/>
  <c r="N96" i="8"/>
  <c r="N98" i="8"/>
  <c r="N107" i="8"/>
  <c r="N117" i="8"/>
  <c r="N126" i="8"/>
  <c r="N146" i="8"/>
  <c r="N150" i="8"/>
  <c r="N151" i="8"/>
  <c r="N166" i="8"/>
  <c r="N175" i="8"/>
  <c r="N199" i="8"/>
  <c r="N231" i="8"/>
  <c r="N233" i="8"/>
  <c r="N248" i="8"/>
  <c r="N252" i="8"/>
  <c r="N259" i="8"/>
</calcChain>
</file>

<file path=xl/sharedStrings.xml><?xml version="1.0" encoding="utf-8"?>
<sst xmlns="http://schemas.openxmlformats.org/spreadsheetml/2006/main" count="4839" uniqueCount="700">
  <si>
    <t>Batman The Ride</t>
  </si>
  <si>
    <t>Six Flags Magic Mountain</t>
  </si>
  <si>
    <t>Valencia</t>
  </si>
  <si>
    <t>Steel</t>
  </si>
  <si>
    <t>Big Thunder Mountain Railroad</t>
  </si>
  <si>
    <t>Disneyland</t>
  </si>
  <si>
    <t>Anaheim</t>
  </si>
  <si>
    <t>Boomerang</t>
  </si>
  <si>
    <t>Knott's Berry Farm</t>
  </si>
  <si>
    <t>Buena Park</t>
  </si>
  <si>
    <t>Boomerang Coast to Coaster</t>
  </si>
  <si>
    <t>Six Flags Discovery Kingdom</t>
  </si>
  <si>
    <t>Vallejo</t>
  </si>
  <si>
    <t>Colossus</t>
  </si>
  <si>
    <t>Wood</t>
  </si>
  <si>
    <t>Demon</t>
  </si>
  <si>
    <t>California's Great America</t>
  </si>
  <si>
    <t>Santa Clara</t>
  </si>
  <si>
    <t>Flight Deck</t>
  </si>
  <si>
    <t>GhostRider</t>
  </si>
  <si>
    <t>Giant Dipper</t>
  </si>
  <si>
    <t>Belmont Park</t>
  </si>
  <si>
    <t>San Diego</t>
  </si>
  <si>
    <t>Santa Cruz Beach Boardwalk</t>
  </si>
  <si>
    <t>Santa Cruz</t>
  </si>
  <si>
    <t>Goliath</t>
  </si>
  <si>
    <t>Grizzly</t>
  </si>
  <si>
    <t>Invertigo</t>
  </si>
  <si>
    <t>Journey to Atlantis</t>
  </si>
  <si>
    <t>SeaWorld San Diego</t>
  </si>
  <si>
    <t>Kong</t>
  </si>
  <si>
    <t>Scandia Amusement Park</t>
  </si>
  <si>
    <t>Ontario</t>
  </si>
  <si>
    <t>Medusa</t>
  </si>
  <si>
    <t>Montezooma's Revenge</t>
  </si>
  <si>
    <t>Ninja</t>
  </si>
  <si>
    <t>Universal Studios Hollywood</t>
  </si>
  <si>
    <t>Universal City</t>
  </si>
  <si>
    <t>Riddler's Revenge</t>
  </si>
  <si>
    <t>Scream!</t>
  </si>
  <si>
    <t>Screamer</t>
  </si>
  <si>
    <t>Silver Bullet</t>
  </si>
  <si>
    <t>Tatsu</t>
  </si>
  <si>
    <t>Terminator Salvation: The Coaster</t>
  </si>
  <si>
    <t>V2: Vertical Velocity</t>
  </si>
  <si>
    <t>Viper</t>
  </si>
  <si>
    <t>Vortex</t>
  </si>
  <si>
    <t>X2</t>
  </si>
  <si>
    <t>Xcelerator</t>
  </si>
  <si>
    <t>Coaster Thrill Ride</t>
  </si>
  <si>
    <t>Puyallup Fair</t>
  </si>
  <si>
    <t>Puyallup</t>
  </si>
  <si>
    <t>Wild Waves Theme Park</t>
  </si>
  <si>
    <t>Federal Way</t>
  </si>
  <si>
    <t>Timberhawk: Ride of Prey</t>
  </si>
  <si>
    <t>Wild Thing</t>
  </si>
  <si>
    <t>Oaks Amusement Park</t>
  </si>
  <si>
    <t>Portland</t>
  </si>
  <si>
    <t>Holiday World</t>
  </si>
  <si>
    <t>Santa Claus</t>
  </si>
  <si>
    <t>Legend</t>
  </si>
  <si>
    <t>Raven</t>
  </si>
  <si>
    <t>Voyage</t>
  </si>
  <si>
    <t>Six Flags Over Texas</t>
  </si>
  <si>
    <t>Arlington</t>
  </si>
  <si>
    <t>Wonderland Amusement Park</t>
  </si>
  <si>
    <t>Amarillo</t>
  </si>
  <si>
    <t>Boardwalk Bullet</t>
  </si>
  <si>
    <t>Kemah Boardwalk</t>
  </si>
  <si>
    <t>Kemah</t>
  </si>
  <si>
    <t>Six Flags Fiesta Texas</t>
  </si>
  <si>
    <t>San Antonio</t>
  </si>
  <si>
    <t>Cyclone</t>
  </si>
  <si>
    <t>Flashback</t>
  </si>
  <si>
    <t>Great White</t>
  </si>
  <si>
    <t>SeaWorld San Antonio</t>
  </si>
  <si>
    <t>Judge Roy Scream</t>
  </si>
  <si>
    <t>Poltergeist</t>
  </si>
  <si>
    <t>Road Runner Express</t>
  </si>
  <si>
    <t>Steel Eel</t>
  </si>
  <si>
    <t>Superman Krypton Coaster</t>
  </si>
  <si>
    <t>Texas Tornado</t>
  </si>
  <si>
    <t>Titan</t>
  </si>
  <si>
    <t>American Eagle</t>
  </si>
  <si>
    <t>Six Flags Great America</t>
  </si>
  <si>
    <t>Gurnee</t>
  </si>
  <si>
    <t>Raging Bull</t>
  </si>
  <si>
    <t>Superman - Ultimate Flight</t>
  </si>
  <si>
    <t>Vertical Velocity</t>
  </si>
  <si>
    <t>Whizzer</t>
  </si>
  <si>
    <t>Kings Island</t>
  </si>
  <si>
    <t>Kings Mills</t>
  </si>
  <si>
    <t>Backlot Stunt Coaster</t>
  </si>
  <si>
    <t>Beast</t>
  </si>
  <si>
    <t>Blue Streak</t>
  </si>
  <si>
    <t>Cedar Point</t>
  </si>
  <si>
    <t>Sandusky</t>
  </si>
  <si>
    <t>Cedar Creek Mine Ride</t>
  </si>
  <si>
    <t>Corkscrew</t>
  </si>
  <si>
    <t>Diamondback</t>
  </si>
  <si>
    <t>Firehawk</t>
  </si>
  <si>
    <t>Flight of Fear</t>
  </si>
  <si>
    <t>Gemini</t>
  </si>
  <si>
    <t>Iron Dragon</t>
  </si>
  <si>
    <t>Magnum XL-200</t>
  </si>
  <si>
    <t>Maverick</t>
  </si>
  <si>
    <t>Millennium Force</t>
  </si>
  <si>
    <t>Racer</t>
  </si>
  <si>
    <t>Raptor</t>
  </si>
  <si>
    <t>Top Thrill Dragster</t>
  </si>
  <si>
    <t>Tornado</t>
  </si>
  <si>
    <t>Wicked Twister</t>
  </si>
  <si>
    <t>Elitch Gardens</t>
  </si>
  <si>
    <t>Denver</t>
  </si>
  <si>
    <t>Lakeside Amusement Park</t>
  </si>
  <si>
    <t>Half Pipe</t>
  </si>
  <si>
    <t>Mind Eraser</t>
  </si>
  <si>
    <t>Sidewinder</t>
  </si>
  <si>
    <t>Twister II</t>
  </si>
  <si>
    <t>Batman the Ride</t>
  </si>
  <si>
    <t>Six Flags Mexico</t>
  </si>
  <si>
    <t>Mexico City</t>
  </si>
  <si>
    <t>La Feria Chapultpec</t>
  </si>
  <si>
    <t>Guadalajara</t>
  </si>
  <si>
    <t>Titan Cascabel</t>
  </si>
  <si>
    <t>Guadalupe</t>
  </si>
  <si>
    <t>Bocaraca</t>
  </si>
  <si>
    <t>Katapul</t>
  </si>
  <si>
    <t>Hopi Hari</t>
  </si>
  <si>
    <t>Super Tornado</t>
  </si>
  <si>
    <t>Firewhip</t>
  </si>
  <si>
    <t>Beto Carrero World</t>
  </si>
  <si>
    <t>Montezum</t>
  </si>
  <si>
    <t>Tigre</t>
  </si>
  <si>
    <t>Parque de la Costa</t>
  </si>
  <si>
    <t>Desafio</t>
  </si>
  <si>
    <t>Fantasilandia</t>
  </si>
  <si>
    <t>VulQano Park</t>
  </si>
  <si>
    <t>Quito</t>
  </si>
  <si>
    <t>Anaconda</t>
  </si>
  <si>
    <t>Walygator Parc</t>
  </si>
  <si>
    <t>Big Thunder Mountain</t>
  </si>
  <si>
    <t>Disneyland Resort Paris - Disneyland Park</t>
  </si>
  <si>
    <t>Goudurix</t>
  </si>
  <si>
    <t>Rock 'n' Roller Coaster</t>
  </si>
  <si>
    <t>Nigloland</t>
  </si>
  <si>
    <t>Tonnerre de Zeus</t>
  </si>
  <si>
    <t>Europa Park</t>
  </si>
  <si>
    <t>Atlantica SuperSplash</t>
  </si>
  <si>
    <t>Movie Park Germany</t>
  </si>
  <si>
    <t>Bandit</t>
  </si>
  <si>
    <t>Big Loop</t>
  </si>
  <si>
    <t>Heide-Park Soltau</t>
  </si>
  <si>
    <t>Black Mamba</t>
  </si>
  <si>
    <t>Phantasialand</t>
  </si>
  <si>
    <t>blue fire Megacoaster</t>
  </si>
  <si>
    <t>Freizeit-Land Geiselwind</t>
  </si>
  <si>
    <t>Skyline Park</t>
  </si>
  <si>
    <t>Colorado Adventure</t>
  </si>
  <si>
    <t>Hansa Park</t>
  </si>
  <si>
    <t>Desert Race</t>
  </si>
  <si>
    <t>Fort Fun Abenteuerland</t>
  </si>
  <si>
    <t>El Toro</t>
  </si>
  <si>
    <t>Freizeitpark Plohn</t>
  </si>
  <si>
    <t>Expedition GeForce</t>
  </si>
  <si>
    <t>Holiday Park</t>
  </si>
  <si>
    <t>Fluch von Novgorod</t>
  </si>
  <si>
    <t>Schwaben Park</t>
  </si>
  <si>
    <t>Erlebnispark Tripsdrill</t>
  </si>
  <si>
    <t>Wild- und Freizeitpark Klotten/Cochem</t>
  </si>
  <si>
    <t>Limit</t>
  </si>
  <si>
    <t>Mammut</t>
  </si>
  <si>
    <t>Zoo Safari- und Hollywoodpark Stukenbrock</t>
  </si>
  <si>
    <t>MP-Xpress</t>
  </si>
  <si>
    <t>Nessie Superrollercoaster</t>
  </si>
  <si>
    <t>Silver Star</t>
  </si>
  <si>
    <t>Sky Wheel</t>
  </si>
  <si>
    <t>Taunusblitz</t>
  </si>
  <si>
    <t>Taunus Wunderland</t>
  </si>
  <si>
    <t>Temple of the Night Hawk</t>
  </si>
  <si>
    <t>Winjas</t>
  </si>
  <si>
    <t>North America</t>
  </si>
  <si>
    <t>Europe</t>
  </si>
  <si>
    <t>Name</t>
  </si>
  <si>
    <t>Park</t>
  </si>
  <si>
    <t>Type</t>
  </si>
  <si>
    <t>Number of Inversions</t>
  </si>
  <si>
    <t>G Force</t>
  </si>
  <si>
    <t>Kingda Ka</t>
  </si>
  <si>
    <t>Six Flags Great Adventure</t>
  </si>
  <si>
    <t>United States</t>
  </si>
  <si>
    <t>Dreamworld</t>
  </si>
  <si>
    <t>Australia</t>
  </si>
  <si>
    <t>Red Force</t>
  </si>
  <si>
    <t>Ferrari Land</t>
  </si>
  <si>
    <t>Spain</t>
  </si>
  <si>
    <t>Fury 325</t>
  </si>
  <si>
    <t>Carowinds</t>
  </si>
  <si>
    <t>Steel Dragon 2000</t>
  </si>
  <si>
    <t>Nagashima Spa Land</t>
  </si>
  <si>
    <t>Japan</t>
  </si>
  <si>
    <t>Leviathan</t>
  </si>
  <si>
    <t>Canada's Wonderland</t>
  </si>
  <si>
    <t>Canada</t>
  </si>
  <si>
    <t>Intimidator 305</t>
  </si>
  <si>
    <t>Kings Dominion</t>
  </si>
  <si>
    <t>Formula Rossa</t>
  </si>
  <si>
    <t>Do-Dodonpa</t>
  </si>
  <si>
    <t>Superman: Escape from Krypton</t>
  </si>
  <si>
    <t>Tower of Terror II</t>
  </si>
  <si>
    <t>Ultimate</t>
  </si>
  <si>
    <t>Fujiyama</t>
  </si>
  <si>
    <t>Incredicoaster</t>
  </si>
  <si>
    <t>Desperado</t>
  </si>
  <si>
    <t>Hyperion</t>
  </si>
  <si>
    <t>Coaster Through the Clouds</t>
  </si>
  <si>
    <t>Shambhala</t>
  </si>
  <si>
    <t>Smiler</t>
  </si>
  <si>
    <t>10 Inversion Roller Coaster</t>
  </si>
  <si>
    <t>Altair</t>
  </si>
  <si>
    <t>Crazy Coaster</t>
  </si>
  <si>
    <t>Velikolukskiy Myasokombinat-2</t>
  </si>
  <si>
    <t>Dragon Khan</t>
  </si>
  <si>
    <t>Flight of the Phoenix</t>
  </si>
  <si>
    <t>Six Flags Over Georgia</t>
  </si>
  <si>
    <t>Thorpe Park</t>
  </si>
  <si>
    <t>Alton Towers</t>
  </si>
  <si>
    <t>Six Flags New England</t>
  </si>
  <si>
    <t>Busch Gardens Tampa</t>
  </si>
  <si>
    <t>Energylandia</t>
  </si>
  <si>
    <t>Hersheypark</t>
  </si>
  <si>
    <t>Darien Lake</t>
  </si>
  <si>
    <t>Six Flags America</t>
  </si>
  <si>
    <t>Wonder Island</t>
  </si>
  <si>
    <t>Status</t>
  </si>
  <si>
    <t>Ferrari World Abu Dhabi</t>
  </si>
  <si>
    <t>Sit Down</t>
  </si>
  <si>
    <t>Operating</t>
  </si>
  <si>
    <t>Fuji-Q Highland</t>
  </si>
  <si>
    <t>Phantom's Revenge</t>
  </si>
  <si>
    <t>Kennywood</t>
  </si>
  <si>
    <t>Nanchang Wanda Theme Park</t>
  </si>
  <si>
    <t>Furius Baco</t>
  </si>
  <si>
    <t>PortAventura Park</t>
  </si>
  <si>
    <t>Wing</t>
  </si>
  <si>
    <t>Extreme Rusher</t>
  </si>
  <si>
    <t>Happy Valley</t>
  </si>
  <si>
    <t>Bullet Coaster</t>
  </si>
  <si>
    <t>OCT Thrust SSC1000</t>
  </si>
  <si>
    <t>Thunder Dolphin</t>
  </si>
  <si>
    <t>Tokyo Dome City</t>
  </si>
  <si>
    <t>Eejanaika</t>
  </si>
  <si>
    <t>Schwur des Kärnan</t>
  </si>
  <si>
    <t>Intimidator</t>
  </si>
  <si>
    <t>Nitro</t>
  </si>
  <si>
    <t>Behemoth</t>
  </si>
  <si>
    <t>Buffalo Bill's Resort &amp; Casino</t>
  </si>
  <si>
    <t>Superman the Ride</t>
  </si>
  <si>
    <t>Lightwater Valley</t>
  </si>
  <si>
    <t>Chimelong Paradise</t>
  </si>
  <si>
    <t>Loca Joy Holiday Theme Park</t>
  </si>
  <si>
    <t>Cinecittà World</t>
  </si>
  <si>
    <t>Harborland</t>
  </si>
  <si>
    <t>Montu</t>
  </si>
  <si>
    <t>Inverted</t>
  </si>
  <si>
    <t>Kumba</t>
  </si>
  <si>
    <t>Bizarro</t>
  </si>
  <si>
    <t>Incredible Hulk</t>
  </si>
  <si>
    <t>Universal Studios Islands of Adventure</t>
  </si>
  <si>
    <t>Kraken</t>
  </si>
  <si>
    <t>SeaWorld Orlando</t>
  </si>
  <si>
    <t>Superman / la Atracción de Acero</t>
  </si>
  <si>
    <t>Parque Warner Madrid</t>
  </si>
  <si>
    <t>Hydra the Revenge</t>
  </si>
  <si>
    <t>Dorney Park &amp; Wildwater Kingdom</t>
  </si>
  <si>
    <t>Banshee</t>
  </si>
  <si>
    <t>Takabisha</t>
  </si>
  <si>
    <t>Helix</t>
  </si>
  <si>
    <t>Liseberg</t>
  </si>
  <si>
    <t>Alpengeist</t>
  </si>
  <si>
    <t>Busch Gardens Williamsburg</t>
  </si>
  <si>
    <t>Stand Up</t>
  </si>
  <si>
    <t>Afterburn</t>
  </si>
  <si>
    <t>Katun</t>
  </si>
  <si>
    <t>Mirabilandia</t>
  </si>
  <si>
    <t>Pyrenees</t>
  </si>
  <si>
    <t>Parque Espana-Shima Spain Village</t>
  </si>
  <si>
    <t>Phaethon</t>
  </si>
  <si>
    <t>Gyeongju World</t>
  </si>
  <si>
    <t>Fahrenheit</t>
  </si>
  <si>
    <t>Monster</t>
  </si>
  <si>
    <t>Dragon's Run</t>
  </si>
  <si>
    <t>Dragon Park</t>
  </si>
  <si>
    <t>GateKeeper</t>
  </si>
  <si>
    <t>Soaring Dragon &amp; Dancing Phoenix</t>
  </si>
  <si>
    <t>Happy Angel</t>
  </si>
  <si>
    <t>Wanda Theme Park</t>
  </si>
  <si>
    <t>Blue Hawk</t>
  </si>
  <si>
    <t>Six Flags St. Louis</t>
  </si>
  <si>
    <t>Fly the Great Nor'Easter</t>
  </si>
  <si>
    <t>Morey's Piers</t>
  </si>
  <si>
    <t>Disney California Adventure Park</t>
  </si>
  <si>
    <t>Steel Vengeance</t>
  </si>
  <si>
    <t>Steel Force</t>
  </si>
  <si>
    <t>Mamba</t>
  </si>
  <si>
    <t>Worlds of Fun</t>
  </si>
  <si>
    <t>Superman el Último Escape</t>
  </si>
  <si>
    <t>Dragon Mountain</t>
  </si>
  <si>
    <t>Marineland Theme Park</t>
  </si>
  <si>
    <t>Big One</t>
  </si>
  <si>
    <t>Blackpool Pleasure Beach</t>
  </si>
  <si>
    <t>Valleyfair!</t>
  </si>
  <si>
    <t>Gao</t>
  </si>
  <si>
    <t>Greenland</t>
  </si>
  <si>
    <t>Ride of Steel</t>
  </si>
  <si>
    <t>T Express</t>
  </si>
  <si>
    <t>Everland</t>
  </si>
  <si>
    <t>Valravn</t>
  </si>
  <si>
    <t>Apollo's Chariot</t>
  </si>
  <si>
    <t>Superman - Ride Of Steel</t>
  </si>
  <si>
    <t>Mako</t>
  </si>
  <si>
    <t>200 ft</t>
  </si>
  <si>
    <t>Flash</t>
  </si>
  <si>
    <t>Lewa Adventure</t>
  </si>
  <si>
    <t>Hyper Coaster</t>
  </si>
  <si>
    <t>Land of Legends Theme Park</t>
  </si>
  <si>
    <t>Oblivion</t>
  </si>
  <si>
    <t>Storm Runner</t>
  </si>
  <si>
    <t>Dinoconda</t>
  </si>
  <si>
    <t>China Dinosaurs Park</t>
  </si>
  <si>
    <t>Mr. Freeze Reverse Blast</t>
  </si>
  <si>
    <t>Cannibal</t>
  </si>
  <si>
    <t>Lagoon</t>
  </si>
  <si>
    <t>Flying Aces</t>
  </si>
  <si>
    <t>Stealth</t>
  </si>
  <si>
    <t>Griffon</t>
  </si>
  <si>
    <t>Big Apple Coaster</t>
  </si>
  <si>
    <t>New York, New York Hotel &amp; Casino</t>
  </si>
  <si>
    <t xml:space="preserve"> </t>
  </si>
  <si>
    <t>Soaring with Dragon</t>
  </si>
  <si>
    <t>Hefei Wanda Theme Park</t>
  </si>
  <si>
    <t>Skyrush</t>
  </si>
  <si>
    <t>iSpeed</t>
  </si>
  <si>
    <t>Year/Date Opened</t>
  </si>
  <si>
    <t>Panyu</t>
  </si>
  <si>
    <t>Guangzhou, Guangdong</t>
  </si>
  <si>
    <t>China</t>
  </si>
  <si>
    <t>Yongchuan</t>
  </si>
  <si>
    <t>Chongqing</t>
  </si>
  <si>
    <t>Nanshan</t>
  </si>
  <si>
    <t>Shenzhen, Guanagdong</t>
  </si>
  <si>
    <t>Agawam</t>
  </si>
  <si>
    <t>Asia</t>
  </si>
  <si>
    <t>Charlotte</t>
  </si>
  <si>
    <t>Williamsburg</t>
  </si>
  <si>
    <t>Rome</t>
  </si>
  <si>
    <t>Italy</t>
  </si>
  <si>
    <t xml:space="preserve">Maizieres-les-Metz </t>
  </si>
  <si>
    <t>Lorraine</t>
  </si>
  <si>
    <t>France</t>
  </si>
  <si>
    <t>Duration (min:sec)</t>
  </si>
  <si>
    <t>Germany</t>
  </si>
  <si>
    <t xml:space="preserve">Rust </t>
  </si>
  <si>
    <t>Baden Wuerttemberg</t>
  </si>
  <si>
    <t>North Rhine-Westphali</t>
  </si>
  <si>
    <t xml:space="preserve">Bottrop </t>
  </si>
  <si>
    <t>Mason</t>
  </si>
  <si>
    <t>Jackson</t>
  </si>
  <si>
    <t>Mexico</t>
  </si>
  <si>
    <t>Eureka</t>
  </si>
  <si>
    <t>Vaughan</t>
  </si>
  <si>
    <t>Onterio</t>
  </si>
  <si>
    <t>Las Vegas</t>
  </si>
  <si>
    <t>Heide-Park Resort</t>
  </si>
  <si>
    <t>Soltau</t>
  </si>
  <si>
    <t>Lower Saxony</t>
  </si>
  <si>
    <t>Blackpool</t>
  </si>
  <si>
    <t>United Kingdom</t>
  </si>
  <si>
    <t>Lancashire, England</t>
  </si>
  <si>
    <t xml:space="preserve">Disneyland Resort Paris </t>
  </si>
  <si>
    <t>Ile-de-France</t>
  </si>
  <si>
    <t>Marne la Vallee</t>
  </si>
  <si>
    <r>
      <t>Br</t>
    </r>
    <r>
      <rPr>
        <sz val="11"/>
        <color theme="1"/>
        <rFont val="Lucida Grande"/>
      </rPr>
      <t>u</t>
    </r>
    <r>
      <rPr>
        <sz val="11"/>
        <color theme="1"/>
        <rFont val="Arial"/>
      </rPr>
      <t xml:space="preserve">hl </t>
    </r>
  </si>
  <si>
    <t>Austell</t>
  </si>
  <si>
    <t>Construction</t>
  </si>
  <si>
    <t xml:space="preserve">Parque de Diversiones </t>
  </si>
  <si>
    <t>La Uruca</t>
  </si>
  <si>
    <t>San Jose</t>
  </si>
  <si>
    <t>Costa Rica</t>
  </si>
  <si>
    <t>North Rhine-Westphalia</t>
  </si>
  <si>
    <t>City/State/Region</t>
  </si>
  <si>
    <t xml:space="preserve">Santiago </t>
  </si>
  <si>
    <t>Metropolitan Region</t>
  </si>
  <si>
    <t xml:space="preserve">Geiselwind </t>
  </si>
  <si>
    <t>Bavaria</t>
  </si>
  <si>
    <r>
      <t>Walibi Rh</t>
    </r>
    <r>
      <rPr>
        <sz val="11"/>
        <color theme="1"/>
        <rFont val="Lucida Grande"/>
      </rPr>
      <t>o</t>
    </r>
    <r>
      <rPr>
        <sz val="11"/>
        <color theme="1"/>
        <rFont val="Arial"/>
      </rPr>
      <t>ne-Alpes</t>
    </r>
  </si>
  <si>
    <r>
      <t>Les Aveni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res</t>
    </r>
  </si>
  <si>
    <r>
      <t>Auvergne-Rh</t>
    </r>
    <r>
      <rPr>
        <sz val="11"/>
        <color theme="1"/>
        <rFont val="Lucida Grande"/>
      </rPr>
      <t>o</t>
    </r>
    <r>
      <rPr>
        <sz val="11"/>
        <color theme="1"/>
        <rFont val="Arial"/>
      </rPr>
      <t>ne-Alpes</t>
    </r>
  </si>
  <si>
    <t>Alton</t>
  </si>
  <si>
    <t>Staffordshire, England</t>
  </si>
  <si>
    <t>Penha</t>
  </si>
  <si>
    <t>Santa Catarina</t>
  </si>
  <si>
    <t>Star Mountain</t>
  </si>
  <si>
    <r>
      <t>Bosque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gico</t>
    </r>
  </si>
  <si>
    <t>Nuevo Leon</t>
  </si>
  <si>
    <t>Primm</t>
  </si>
  <si>
    <t>Tampa</t>
  </si>
  <si>
    <t>RailBlazer</t>
  </si>
  <si>
    <t>Suspended</t>
  </si>
  <si>
    <t>Rougarou</t>
  </si>
  <si>
    <t>Xinbei</t>
  </si>
  <si>
    <t>Changzhou, Jiangsu</t>
  </si>
  <si>
    <t>Darien Center</t>
  </si>
  <si>
    <t>Star Wars Hyperspace Mountain: Rebel Mission</t>
  </si>
  <si>
    <t>Disneyland Paris - Walt Disney Studios Park</t>
  </si>
  <si>
    <t>Allentown</t>
  </si>
  <si>
    <t>Ha Long</t>
  </si>
  <si>
    <t>Quang Ninh</t>
  </si>
  <si>
    <t>Vietnam</t>
  </si>
  <si>
    <t>Coomera</t>
  </si>
  <si>
    <t>Queensland</t>
  </si>
  <si>
    <t>Zator</t>
  </si>
  <si>
    <t>Malopolskie</t>
  </si>
  <si>
    <t>Poland</t>
  </si>
  <si>
    <t>Wodan Timbur Coaster</t>
  </si>
  <si>
    <t>Eurosat Can Can Coaster</t>
  </si>
  <si>
    <t>Yongin-si</t>
  </si>
  <si>
    <t>Gyeonggi-do</t>
  </si>
  <si>
    <t>South Korea</t>
  </si>
  <si>
    <t>Salou</t>
  </si>
  <si>
    <t>Tarragona</t>
  </si>
  <si>
    <t>Abu Dhabi</t>
  </si>
  <si>
    <t>Middle East</t>
  </si>
  <si>
    <t>Wasserfall</t>
  </si>
  <si>
    <t>SpeedSnake FREE</t>
  </si>
  <si>
    <t>Saxony</t>
  </si>
  <si>
    <t xml:space="preserve">Lengenfeld </t>
  </si>
  <si>
    <t>Fujiyoshida</t>
  </si>
  <si>
    <t>Yamanashi</t>
  </si>
  <si>
    <t>Arao</t>
  </si>
  <si>
    <t>Kumamoto</t>
  </si>
  <si>
    <t>Gyeongju</t>
  </si>
  <si>
    <t>Gyeongsangbuk-do</t>
  </si>
  <si>
    <t>Sierksdorf</t>
  </si>
  <si>
    <t>Schleswig-Holstein</t>
  </si>
  <si>
    <t>Snow Mountain Flying Dragon</t>
  </si>
  <si>
    <t>Operaitng</t>
  </si>
  <si>
    <t>Chaoyang</t>
  </si>
  <si>
    <t>Beijing</t>
  </si>
  <si>
    <t>Hongshan</t>
  </si>
  <si>
    <t>Wuhan, Hubei</t>
  </si>
  <si>
    <t>Beilun</t>
  </si>
  <si>
    <t>Ningbo, Shejiang</t>
  </si>
  <si>
    <t>Baohe</t>
  </si>
  <si>
    <t>Hefei, Anjui</t>
  </si>
  <si>
    <t>Hershey</t>
  </si>
  <si>
    <t>Hassloch</t>
  </si>
  <si>
    <t>Rhineland-Palatinate</t>
  </si>
  <si>
    <t>Vinhedo</t>
  </si>
  <si>
    <t>Sao Palo</t>
  </si>
  <si>
    <t>West Miflin</t>
  </si>
  <si>
    <t>Doswell</t>
  </si>
  <si>
    <t>Flying</t>
  </si>
  <si>
    <t>Bat</t>
  </si>
  <si>
    <t>Montana  Rusa</t>
  </si>
  <si>
    <t>Quimera</t>
  </si>
  <si>
    <t>Farmington</t>
  </si>
  <si>
    <t>Antalya</t>
  </si>
  <si>
    <t>Turkey</t>
  </si>
  <si>
    <t>Jingyang</t>
  </si>
  <si>
    <t>Xianyang,Shaanxi</t>
  </si>
  <si>
    <t>Ripn</t>
  </si>
  <si>
    <t>North Yorkshire, England</t>
  </si>
  <si>
    <t>Gothenburg</t>
  </si>
  <si>
    <t>Vastra Gotaland</t>
  </si>
  <si>
    <t>Sweden</t>
  </si>
  <si>
    <t>Niagra Falls</t>
  </si>
  <si>
    <t>Savio</t>
  </si>
  <si>
    <t>Emilia-Romagna</t>
  </si>
  <si>
    <t>Wildwood</t>
  </si>
  <si>
    <t>Nagashima</t>
  </si>
  <si>
    <t>Kuwana,, Mie</t>
  </si>
  <si>
    <t>Xinjian</t>
  </si>
  <si>
    <t>Nanchang, Jiangxi</t>
  </si>
  <si>
    <r>
      <t>Spatiale Exp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rience</t>
    </r>
  </si>
  <si>
    <t>Dolancourt</t>
  </si>
  <si>
    <t>Champagne-Ardenne</t>
  </si>
  <si>
    <t>Alpina Blitz</t>
  </si>
  <si>
    <t>Cleebronn</t>
  </si>
  <si>
    <t>Adrenaline Peak</t>
  </si>
  <si>
    <t xml:space="preserve">Operating </t>
  </si>
  <si>
    <t>Plailly</t>
  </si>
  <si>
    <t>Picardie</t>
  </si>
  <si>
    <r>
      <t>Parc Ast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rix</t>
    </r>
  </si>
  <si>
    <t>Buenos Aires</t>
  </si>
  <si>
    <t>Shima</t>
  </si>
  <si>
    <t>Mie</t>
  </si>
  <si>
    <t>San Martin de la Vega</t>
  </si>
  <si>
    <t>Madrid</t>
  </si>
  <si>
    <t>Stunt Fall</t>
  </si>
  <si>
    <t>Coaster Express</t>
  </si>
  <si>
    <t>Batman: Arkham Asylum</t>
  </si>
  <si>
    <r>
      <t>Br</t>
    </r>
    <r>
      <rPr>
        <sz val="11"/>
        <color rgb="FF000000"/>
        <rFont val="Lucida Grande"/>
      </rPr>
      <t>u</t>
    </r>
    <r>
      <rPr>
        <sz val="11"/>
        <color rgb="FF000000"/>
        <rFont val="Arial"/>
      </rPr>
      <t xml:space="preserve">hl </t>
    </r>
  </si>
  <si>
    <t>Taron</t>
  </si>
  <si>
    <t>Brazil</t>
  </si>
  <si>
    <t>Stampida</t>
  </si>
  <si>
    <t>Ranier Rush</t>
  </si>
  <si>
    <r>
      <t>Salitre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gico</t>
    </r>
  </si>
  <si>
    <r>
      <t>Bogot</t>
    </r>
    <r>
      <rPr>
        <sz val="11"/>
        <color theme="1"/>
        <rFont val="Lucida Grande"/>
      </rPr>
      <t>a</t>
    </r>
  </si>
  <si>
    <t>Cundinamarca</t>
  </si>
  <si>
    <t>Colombia</t>
  </si>
  <si>
    <r>
      <t>Salitre M</t>
    </r>
    <r>
      <rPr>
        <sz val="11"/>
        <color rgb="FF000000"/>
        <rFont val="Lucida Grande"/>
      </rPr>
      <t>a</t>
    </r>
    <r>
      <rPr>
        <sz val="11"/>
        <color rgb="FF000000"/>
        <rFont val="Arial"/>
      </rPr>
      <t>gico</t>
    </r>
  </si>
  <si>
    <r>
      <t>Bogot</t>
    </r>
    <r>
      <rPr>
        <sz val="11"/>
        <color rgb="FF000000"/>
        <rFont val="Lucida Grande"/>
      </rPr>
      <t>a</t>
    </r>
  </si>
  <si>
    <t>Doble Loop</t>
  </si>
  <si>
    <t>Montana Rusa</t>
  </si>
  <si>
    <t>Force One</t>
  </si>
  <si>
    <t>Kaisersbach</t>
  </si>
  <si>
    <t>Orlando</t>
  </si>
  <si>
    <t xml:space="preserve">Steel </t>
  </si>
  <si>
    <t>Manta</t>
  </si>
  <si>
    <r>
      <t>Selva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gica</t>
    </r>
  </si>
  <si>
    <t>Jalisco</t>
  </si>
  <si>
    <t>Upper Marlboro</t>
  </si>
  <si>
    <t>Apocalypse</t>
  </si>
  <si>
    <t>Wild One</t>
  </si>
  <si>
    <t>Joker</t>
  </si>
  <si>
    <t>Iron Rattler</t>
  </si>
  <si>
    <t>Pandemonium</t>
  </si>
  <si>
    <t>Apocalypse the Ride</t>
  </si>
  <si>
    <t>Full Throttle</t>
  </si>
  <si>
    <t>New Revolution</t>
  </si>
  <si>
    <t>Twisted Colossus</t>
  </si>
  <si>
    <t>Medusa Steel Coaster</t>
  </si>
  <si>
    <t>Batman - The Dark Knight</t>
  </si>
  <si>
    <t>Riddler Revenge</t>
  </si>
  <si>
    <t>Wicked Cyclone</t>
  </si>
  <si>
    <t>New Texas Giant</t>
  </si>
  <si>
    <t>Shock Wave</t>
  </si>
  <si>
    <t>Boss</t>
  </si>
  <si>
    <r>
      <t>Bad W</t>
    </r>
    <r>
      <rPr>
        <sz val="11"/>
        <color theme="1"/>
        <rFont val="Lucida Grande"/>
      </rPr>
      <t>o</t>
    </r>
    <r>
      <rPr>
        <sz val="11"/>
        <color theme="1"/>
        <rFont val="Arial"/>
      </rPr>
      <t>rishofen</t>
    </r>
  </si>
  <si>
    <t>Schlangenbad</t>
  </si>
  <si>
    <t>Hesse</t>
  </si>
  <si>
    <t>Chertsey</t>
  </si>
  <si>
    <t>Surrey, England</t>
  </si>
  <si>
    <t>Nemisis Inferno</t>
  </si>
  <si>
    <t>Saw - The Ride</t>
  </si>
  <si>
    <t>Swarm</t>
  </si>
  <si>
    <t>Bunkyo</t>
  </si>
  <si>
    <t>Tokyo</t>
  </si>
  <si>
    <t>Revenge of the Mummy the Ride</t>
  </si>
  <si>
    <t>Shakopee</t>
  </si>
  <si>
    <t>Steel Venom</t>
  </si>
  <si>
    <t>Renegade</t>
  </si>
  <si>
    <r>
      <t>Monta</t>
    </r>
    <r>
      <rPr>
        <sz val="11"/>
        <color theme="1"/>
        <rFont val="Lucida Grande"/>
      </rPr>
      <t>n</t>
    </r>
    <r>
      <rPr>
        <sz val="11"/>
        <color theme="1"/>
        <rFont val="Arial"/>
      </rPr>
      <t>a Rusa</t>
    </r>
  </si>
  <si>
    <t>Pichincha</t>
  </si>
  <si>
    <t>Ecuador</t>
  </si>
  <si>
    <t>Comet</t>
  </si>
  <si>
    <t>Harbin</t>
  </si>
  <si>
    <t>Heilongjiang</t>
  </si>
  <si>
    <t>Klotten</t>
  </si>
  <si>
    <t>HeiBe Fahrt</t>
  </si>
  <si>
    <t>Saint Petersburg</t>
  </si>
  <si>
    <t>Russia</t>
  </si>
  <si>
    <t xml:space="preserve">Velikolukskiy Myasokombinat </t>
  </si>
  <si>
    <t>Whirl Wind Looping Coaster</t>
  </si>
  <si>
    <t>Kansas City</t>
  </si>
  <si>
    <t>Patriot</t>
  </si>
  <si>
    <t>Prowler</t>
  </si>
  <si>
    <t>Timber Wolf</t>
  </si>
  <si>
    <t>Stukenbrock</t>
  </si>
  <si>
    <t>Chile</t>
  </si>
  <si>
    <t>United Arab Emirates</t>
  </si>
  <si>
    <t>City/Region</t>
  </si>
  <si>
    <t>Argentina</t>
  </si>
  <si>
    <t>South America</t>
  </si>
  <si>
    <t>Central America</t>
  </si>
  <si>
    <t>Oceana</t>
  </si>
  <si>
    <t>Santa Clause</t>
  </si>
  <si>
    <t>Vertical Angle (degrees)</t>
  </si>
  <si>
    <t>Height (feet)</t>
  </si>
  <si>
    <t>Length (feet)</t>
  </si>
  <si>
    <t>Drop (feet)</t>
  </si>
  <si>
    <t>Talon</t>
  </si>
  <si>
    <t>Hades 360</t>
  </si>
  <si>
    <t>Outlaw Run</t>
  </si>
  <si>
    <t>Wildfire</t>
  </si>
  <si>
    <t>Green Lantern Coaster</t>
  </si>
  <si>
    <t>Crazy Bird</t>
  </si>
  <si>
    <t>Timber Drop</t>
  </si>
  <si>
    <t>Jupiter</t>
  </si>
  <si>
    <t>Geographic Region</t>
  </si>
  <si>
    <t>Kolmarden</t>
  </si>
  <si>
    <t>Norrkoping</t>
  </si>
  <si>
    <t>Ostergotland</t>
  </si>
  <si>
    <t>Balder</t>
  </si>
  <si>
    <t>Boulder Dash</t>
  </si>
  <si>
    <t>Lake Compounce</t>
  </si>
  <si>
    <t>Bristol</t>
  </si>
  <si>
    <t>Warner Bros. Movie World</t>
  </si>
  <si>
    <t>Gold Coast</t>
  </si>
  <si>
    <t>Mt. Olympus Water &amp; Theme Park</t>
  </si>
  <si>
    <t>Wisconsin Dells</t>
  </si>
  <si>
    <t>Jungle Trailblazer</t>
  </si>
  <si>
    <t>Fantawild Dreamland</t>
  </si>
  <si>
    <t>Shifeng</t>
  </si>
  <si>
    <t>Zhuzhou, Hunan</t>
  </si>
  <si>
    <t>Kijima Kogen</t>
  </si>
  <si>
    <t xml:space="preserve">Beppu </t>
  </si>
  <si>
    <t>Oita</t>
  </si>
  <si>
    <t>Kawazemi</t>
  </si>
  <si>
    <t>Tobu Zoo Park</t>
  </si>
  <si>
    <t>Minami</t>
  </si>
  <si>
    <t>Saitama</t>
  </si>
  <si>
    <t>Lightning Rod</t>
  </si>
  <si>
    <t>Dollywood</t>
  </si>
  <si>
    <t>Pigeon Forge</t>
  </si>
  <si>
    <t>Fun Spot America</t>
  </si>
  <si>
    <t>Kissimmee</t>
  </si>
  <si>
    <t>Mine Blower</t>
  </si>
  <si>
    <t>Mystic Timbers</t>
  </si>
  <si>
    <t>Nemesis</t>
  </si>
  <si>
    <t>Silver Dollar City</t>
  </si>
  <si>
    <t>Branson</t>
  </si>
  <si>
    <t>Phoenix</t>
  </si>
  <si>
    <t>Knoebels Amusement Park</t>
  </si>
  <si>
    <t>Elysburg</t>
  </si>
  <si>
    <t>Piraten</t>
  </si>
  <si>
    <t>Djurs Sommerland</t>
  </si>
  <si>
    <t>Nimtofte</t>
  </si>
  <si>
    <t>Midtjylland</t>
  </si>
  <si>
    <t>Denmark</t>
  </si>
  <si>
    <t>Python in Bamboo Forest</t>
  </si>
  <si>
    <t>Ravine Flyer II</t>
  </si>
  <si>
    <t>Erie</t>
  </si>
  <si>
    <t>Sky Scream</t>
  </si>
  <si>
    <t>Storm Chaser</t>
  </si>
  <si>
    <t>Time Traveler</t>
  </si>
  <si>
    <t>Dongli</t>
  </si>
  <si>
    <t>Tianjin</t>
  </si>
  <si>
    <t>Waldameer</t>
  </si>
  <si>
    <t>Kentucky Kingdom</t>
  </si>
  <si>
    <t>Louisville</t>
  </si>
  <si>
    <t>Fraispertuis City</t>
  </si>
  <si>
    <t>Jeanmenil</t>
  </si>
  <si>
    <t>Abismo</t>
  </si>
  <si>
    <t>Parque de Atracciones de Madrid</t>
  </si>
  <si>
    <t>YES</t>
  </si>
  <si>
    <t>NO</t>
  </si>
  <si>
    <t>Inversions (YES or NO)</t>
  </si>
  <si>
    <t>https://rcdb.com/</t>
  </si>
  <si>
    <t>https://coasterpedia.net/</t>
  </si>
  <si>
    <t>https://www.ultimaterollercoaster.com/</t>
  </si>
  <si>
    <t>Primary Data Sources:</t>
  </si>
  <si>
    <t xml:space="preserve"> Speed (mph)</t>
  </si>
  <si>
    <t>Country/Region</t>
  </si>
  <si>
    <t>Batwing</t>
  </si>
  <si>
    <t>Oregon</t>
  </si>
  <si>
    <t>North Carolina</t>
  </si>
  <si>
    <t>Virginia</t>
  </si>
  <si>
    <t>Illinois</t>
  </si>
  <si>
    <t>Maryland</t>
  </si>
  <si>
    <t>California</t>
  </si>
  <si>
    <t>Ohio</t>
  </si>
  <si>
    <t>New Jersey</t>
  </si>
  <si>
    <t>Massachusetts</t>
  </si>
  <si>
    <t>Missouri</t>
  </si>
  <si>
    <t>Texas</t>
  </si>
  <si>
    <t>Nevada</t>
  </si>
  <si>
    <t>Washington</t>
  </si>
  <si>
    <t>Florida</t>
  </si>
  <si>
    <t>Georgia</t>
  </si>
  <si>
    <t>Colorado</t>
  </si>
  <si>
    <t>Kentucky</t>
  </si>
  <si>
    <t>Pennsylvania</t>
  </si>
  <si>
    <t>Connecticut</t>
  </si>
  <si>
    <t>Utah</t>
  </si>
  <si>
    <t>Minnesota</t>
  </si>
  <si>
    <t>Wisconsin</t>
  </si>
  <si>
    <t>Indiana</t>
  </si>
  <si>
    <t>Tennessee</t>
  </si>
  <si>
    <t>New York</t>
  </si>
  <si>
    <t>L</t>
  </si>
  <si>
    <t>k</t>
  </si>
  <si>
    <t>x0</t>
  </si>
  <si>
    <t>Height Score</t>
  </si>
  <si>
    <t>Speed Score</t>
  </si>
  <si>
    <t>Length Score</t>
  </si>
  <si>
    <t>Inversions Score</t>
  </si>
  <si>
    <t>Force Score</t>
  </si>
  <si>
    <t>Using Logistic Function</t>
  </si>
  <si>
    <t>K</t>
  </si>
  <si>
    <t>Drop Score</t>
  </si>
  <si>
    <t>Final Score</t>
  </si>
  <si>
    <t>Height Weight</t>
  </si>
  <si>
    <t>Speed Weight</t>
  </si>
  <si>
    <t>Length Weight</t>
  </si>
  <si>
    <t>Inversion Weight</t>
  </si>
  <si>
    <t>G Force Weight</t>
  </si>
  <si>
    <t>Drop Weight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</si>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</sst>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Lucida Grande"/>
    </font>
    <font>
      <sz val="11"/>
      <color rgb="FF000000"/>
      <name val="Lucida Grande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164" fontId="5" fillId="0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2" fillId="0" borderId="0" xfId="168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Fill="1" applyAlignment="1">
      <alignment horizontal="left"/>
    </xf>
    <xf numFmtId="164" fontId="0" fillId="0" borderId="0" xfId="0" applyNumberFormat="1"/>
    <xf numFmtId="0" fontId="9" fillId="0" borderId="0" xfId="0" applyFont="1" applyFill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/>
    </xf>
    <xf numFmtId="164" fontId="5" fillId="0" borderId="0" xfId="0" applyNumberFormat="1" applyFont="1" applyFill="1" applyAlignment="1">
      <alignment horizontal="center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</cellXfs>
  <cellStyles count="16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Hyperlink" xfId="11" builtinId="8" hidden="1"/>
    <cellStyle name="Hyperlink" xfId="16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cdb.com/" TargetMode="External"/><Relationship Id="rId2" Type="http://schemas.openxmlformats.org/officeDocument/2006/relationships/hyperlink" Target="https://www.ultimaterollercoaster.com/" TargetMode="External"/><Relationship Id="rId1" Type="http://schemas.openxmlformats.org/officeDocument/2006/relationships/hyperlink" Target="https://coasterpedia.net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asterpedia.net/" TargetMode="External"/><Relationship Id="rId13" Type="http://schemas.openxmlformats.org/officeDocument/2006/relationships/hyperlink" Target="https://rcdb.com/" TargetMode="External"/><Relationship Id="rId3" Type="http://schemas.openxmlformats.org/officeDocument/2006/relationships/hyperlink" Target="https://www.ultimaterollercoaster.com/" TargetMode="External"/><Relationship Id="rId7" Type="http://schemas.openxmlformats.org/officeDocument/2006/relationships/hyperlink" Target="https://rcdb.com/" TargetMode="External"/><Relationship Id="rId12" Type="http://schemas.openxmlformats.org/officeDocument/2006/relationships/hyperlink" Target="https://www.ultimaterollercoaster.com/" TargetMode="External"/><Relationship Id="rId2" Type="http://schemas.openxmlformats.org/officeDocument/2006/relationships/hyperlink" Target="https://coasterpedia.net/" TargetMode="External"/><Relationship Id="rId1" Type="http://schemas.openxmlformats.org/officeDocument/2006/relationships/hyperlink" Target="https://coasterpedia.net/" TargetMode="External"/><Relationship Id="rId6" Type="http://schemas.openxmlformats.org/officeDocument/2006/relationships/hyperlink" Target="https://www.ultimaterollercoaster.com/" TargetMode="External"/><Relationship Id="rId11" Type="http://schemas.openxmlformats.org/officeDocument/2006/relationships/hyperlink" Target="https://coasterpedia.net/" TargetMode="External"/><Relationship Id="rId5" Type="http://schemas.openxmlformats.org/officeDocument/2006/relationships/hyperlink" Target="https://coasterpedia.net/" TargetMode="External"/><Relationship Id="rId10" Type="http://schemas.openxmlformats.org/officeDocument/2006/relationships/hyperlink" Target="https://rcdb.com/" TargetMode="External"/><Relationship Id="rId4" Type="http://schemas.openxmlformats.org/officeDocument/2006/relationships/hyperlink" Target="https://rcdb.com/" TargetMode="External"/><Relationship Id="rId9" Type="http://schemas.openxmlformats.org/officeDocument/2006/relationships/hyperlink" Target="https://www.ultimaterollerco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06"/>
  <sheetViews>
    <sheetView topLeftCell="A282" workbookViewId="0">
      <selection activeCell="L66" sqref="L66"/>
    </sheetView>
  </sheetViews>
  <sheetFormatPr baseColWidth="10" defaultColWidth="10.83203125" defaultRowHeight="14" x14ac:dyDescent="0.15"/>
  <cols>
    <col min="1" max="1" width="27.33203125" style="1" customWidth="1"/>
    <col min="2" max="2" width="24.5" style="1" customWidth="1"/>
    <col min="3" max="3" width="21" style="1" customWidth="1"/>
    <col min="4" max="4" width="20.1640625" style="1" customWidth="1"/>
    <col min="5" max="5" width="17" style="1" customWidth="1"/>
    <col min="6" max="6" width="15.5" style="1" customWidth="1"/>
    <col min="7" max="7" width="13" style="1" customWidth="1"/>
    <col min="8" max="8" width="11.5" style="1" customWidth="1"/>
    <col min="9" max="9" width="10.83203125" style="1"/>
    <col min="10" max="13" width="10.83203125" style="6"/>
    <col min="14" max="14" width="12.6640625" style="6" customWidth="1"/>
    <col min="15" max="16" width="10.83203125" style="6"/>
    <col min="17" max="17" width="9.83203125" style="6" customWidth="1"/>
    <col min="18" max="19" width="10.83203125" style="6"/>
    <col min="20" max="16384" width="10.83203125" style="1"/>
  </cols>
  <sheetData>
    <row r="1" spans="1:20" s="7" customFormat="1" ht="45" x14ac:dyDescent="0.2">
      <c r="A1" s="7" t="s">
        <v>183</v>
      </c>
      <c r="B1" s="7" t="s">
        <v>184</v>
      </c>
      <c r="C1" s="7" t="s">
        <v>572</v>
      </c>
      <c r="D1" s="7" t="s">
        <v>390</v>
      </c>
      <c r="E1" s="14" t="s">
        <v>654</v>
      </c>
      <c r="F1" s="7" t="s">
        <v>590</v>
      </c>
      <c r="G1" s="7" t="s">
        <v>384</v>
      </c>
      <c r="H1" s="7" t="s">
        <v>185</v>
      </c>
      <c r="I1" s="7" t="s">
        <v>234</v>
      </c>
      <c r="J1" s="8" t="s">
        <v>343</v>
      </c>
      <c r="K1" s="8" t="s">
        <v>579</v>
      </c>
      <c r="L1" s="8" t="s">
        <v>653</v>
      </c>
      <c r="M1" s="8" t="s">
        <v>580</v>
      </c>
      <c r="N1" s="8" t="s">
        <v>648</v>
      </c>
      <c r="O1" s="8" t="s">
        <v>186</v>
      </c>
      <c r="P1" s="8" t="s">
        <v>581</v>
      </c>
      <c r="Q1" s="8" t="s">
        <v>360</v>
      </c>
      <c r="R1" s="8" t="s">
        <v>187</v>
      </c>
      <c r="S1" s="8" t="s">
        <v>578</v>
      </c>
      <c r="T1" s="9"/>
    </row>
    <row r="2" spans="1:20" x14ac:dyDescent="0.15">
      <c r="A2" s="2" t="s">
        <v>218</v>
      </c>
      <c r="B2" s="2" t="s">
        <v>259</v>
      </c>
      <c r="C2" s="2" t="s">
        <v>344</v>
      </c>
      <c r="D2" s="2" t="s">
        <v>345</v>
      </c>
      <c r="E2" s="2" t="s">
        <v>346</v>
      </c>
      <c r="F2" s="2" t="s">
        <v>352</v>
      </c>
      <c r="G2" s="2" t="s">
        <v>3</v>
      </c>
      <c r="H2" s="2" t="s">
        <v>236</v>
      </c>
      <c r="I2" s="2" t="s">
        <v>237</v>
      </c>
      <c r="J2" s="15">
        <v>2006</v>
      </c>
      <c r="K2" s="10">
        <v>98.4</v>
      </c>
      <c r="L2" s="10">
        <v>45</v>
      </c>
      <c r="M2" s="10">
        <v>2788.8</v>
      </c>
      <c r="N2" s="4" t="str">
        <f>IF(O2&gt;0,"YES","unkNOwn ")</f>
        <v>YES</v>
      </c>
      <c r="O2" s="4">
        <v>10</v>
      </c>
      <c r="P2" s="10"/>
      <c r="Q2" s="5">
        <v>6.3888888888888884E-2</v>
      </c>
      <c r="R2" s="4"/>
      <c r="S2" s="4"/>
    </row>
    <row r="3" spans="1:20" x14ac:dyDescent="0.15">
      <c r="A3" s="2" t="s">
        <v>644</v>
      </c>
      <c r="B3" s="2" t="s">
        <v>645</v>
      </c>
      <c r="C3" s="2" t="s">
        <v>498</v>
      </c>
      <c r="D3" s="2" t="s">
        <v>498</v>
      </c>
      <c r="E3" s="2" t="s">
        <v>195</v>
      </c>
      <c r="F3" s="2" t="s">
        <v>182</v>
      </c>
      <c r="G3" s="2" t="s">
        <v>3</v>
      </c>
      <c r="H3" s="2" t="s">
        <v>236</v>
      </c>
      <c r="I3" s="2" t="s">
        <v>237</v>
      </c>
      <c r="J3" s="15">
        <v>2006</v>
      </c>
      <c r="K3" s="10">
        <v>151.6</v>
      </c>
      <c r="L3" s="10">
        <v>65.2</v>
      </c>
      <c r="M3" s="10">
        <v>1476.4</v>
      </c>
      <c r="N3" s="4" t="s">
        <v>646</v>
      </c>
      <c r="O3" s="4">
        <v>2</v>
      </c>
      <c r="P3" s="10"/>
      <c r="Q3" s="5">
        <v>4.1666666666666664E-2</v>
      </c>
      <c r="R3" s="4">
        <v>4</v>
      </c>
      <c r="S3" s="4"/>
    </row>
    <row r="4" spans="1:20" x14ac:dyDescent="0.15">
      <c r="A4" s="2" t="s">
        <v>489</v>
      </c>
      <c r="B4" s="2" t="s">
        <v>56</v>
      </c>
      <c r="C4" s="2" t="s">
        <v>57</v>
      </c>
      <c r="D4" s="2" t="s">
        <v>656</v>
      </c>
      <c r="E4" s="2" t="s">
        <v>190</v>
      </c>
      <c r="F4" s="2" t="s">
        <v>181</v>
      </c>
      <c r="G4" s="2" t="s">
        <v>3</v>
      </c>
      <c r="H4" s="2" t="s">
        <v>236</v>
      </c>
      <c r="I4" s="2" t="s">
        <v>490</v>
      </c>
      <c r="J4" s="15">
        <v>2018</v>
      </c>
      <c r="K4" s="10">
        <v>72</v>
      </c>
      <c r="L4" s="10">
        <v>45</v>
      </c>
      <c r="M4" s="10">
        <v>1050</v>
      </c>
      <c r="N4" s="4" t="s">
        <v>646</v>
      </c>
      <c r="O4" s="4">
        <v>3</v>
      </c>
      <c r="P4" s="10"/>
      <c r="Q4" s="4"/>
      <c r="R4" s="4"/>
      <c r="S4" s="4">
        <v>97</v>
      </c>
    </row>
    <row r="5" spans="1:20" x14ac:dyDescent="0.15">
      <c r="A5" s="2" t="s">
        <v>282</v>
      </c>
      <c r="B5" s="2" t="s">
        <v>197</v>
      </c>
      <c r="C5" s="2" t="s">
        <v>353</v>
      </c>
      <c r="D5" s="2" t="s">
        <v>657</v>
      </c>
      <c r="E5" s="2" t="s">
        <v>190</v>
      </c>
      <c r="F5" s="2" t="s">
        <v>181</v>
      </c>
      <c r="G5" s="2" t="s">
        <v>3</v>
      </c>
      <c r="H5" s="2" t="s">
        <v>264</v>
      </c>
      <c r="I5" s="2" t="s">
        <v>237</v>
      </c>
      <c r="J5" s="15">
        <v>1999</v>
      </c>
      <c r="K5" s="10">
        <v>113</v>
      </c>
      <c r="L5" s="10">
        <v>62</v>
      </c>
      <c r="M5" s="10">
        <v>2956</v>
      </c>
      <c r="N5" s="4" t="str">
        <f>IF(O5&gt;0,"YES","unkNOwn ")</f>
        <v>YES</v>
      </c>
      <c r="O5" s="4">
        <v>6</v>
      </c>
      <c r="P5" s="10"/>
      <c r="Q5" s="5">
        <v>0.11597222222222221</v>
      </c>
      <c r="R5" s="4"/>
      <c r="S5" s="4"/>
    </row>
    <row r="6" spans="1:20" x14ac:dyDescent="0.15">
      <c r="A6" s="2" t="s">
        <v>279</v>
      </c>
      <c r="B6" s="2" t="s">
        <v>280</v>
      </c>
      <c r="C6" s="2" t="s">
        <v>354</v>
      </c>
      <c r="D6" s="2" t="s">
        <v>658</v>
      </c>
      <c r="E6" s="2" t="s">
        <v>190</v>
      </c>
      <c r="F6" s="2" t="s">
        <v>181</v>
      </c>
      <c r="G6" s="2" t="s">
        <v>3</v>
      </c>
      <c r="H6" s="2" t="s">
        <v>264</v>
      </c>
      <c r="I6" s="2" t="s">
        <v>237</v>
      </c>
      <c r="J6" s="15">
        <v>1997</v>
      </c>
      <c r="K6" s="10">
        <v>195</v>
      </c>
      <c r="L6" s="10">
        <v>67</v>
      </c>
      <c r="M6" s="10">
        <v>3828</v>
      </c>
      <c r="N6" s="4" t="str">
        <f>IF(O6&gt;0,"YES","unkNOwn ")</f>
        <v>YES</v>
      </c>
      <c r="O6" s="4">
        <v>6</v>
      </c>
      <c r="P6" s="10">
        <v>170</v>
      </c>
      <c r="Q6" s="5">
        <v>0.13194444444444445</v>
      </c>
      <c r="R6" s="4">
        <v>3.7</v>
      </c>
      <c r="S6" s="4"/>
    </row>
    <row r="7" spans="1:20" x14ac:dyDescent="0.15">
      <c r="A7" s="2" t="s">
        <v>487</v>
      </c>
      <c r="B7" s="2" t="s">
        <v>145</v>
      </c>
      <c r="C7" s="2" t="s">
        <v>485</v>
      </c>
      <c r="D7" s="2" t="s">
        <v>486</v>
      </c>
      <c r="E7" s="2" t="s">
        <v>359</v>
      </c>
      <c r="F7" s="2" t="s">
        <v>182</v>
      </c>
      <c r="G7" s="2" t="s">
        <v>3</v>
      </c>
      <c r="H7" s="2" t="s">
        <v>236</v>
      </c>
      <c r="I7" s="2" t="s">
        <v>237</v>
      </c>
      <c r="J7" s="15">
        <v>2014</v>
      </c>
      <c r="K7" s="10">
        <v>108.3</v>
      </c>
      <c r="L7" s="10">
        <v>51.6</v>
      </c>
      <c r="M7" s="10">
        <v>2358.9</v>
      </c>
      <c r="N7" s="4" t="s">
        <v>647</v>
      </c>
      <c r="O7" s="4">
        <v>0</v>
      </c>
      <c r="P7" s="10"/>
      <c r="Q7" s="4"/>
      <c r="R7" s="4">
        <v>4.3</v>
      </c>
      <c r="S7" s="4"/>
    </row>
    <row r="8" spans="1:20" x14ac:dyDescent="0.15">
      <c r="A8" s="2" t="s">
        <v>219</v>
      </c>
      <c r="B8" s="2" t="s">
        <v>261</v>
      </c>
      <c r="C8" s="2" t="s">
        <v>355</v>
      </c>
      <c r="D8" s="2" t="s">
        <v>355</v>
      </c>
      <c r="E8" s="2" t="s">
        <v>356</v>
      </c>
      <c r="F8" s="2" t="s">
        <v>182</v>
      </c>
      <c r="G8" s="2" t="s">
        <v>3</v>
      </c>
      <c r="H8" s="2" t="s">
        <v>236</v>
      </c>
      <c r="I8" s="2" t="s">
        <v>237</v>
      </c>
      <c r="J8" s="15">
        <v>2014</v>
      </c>
      <c r="K8" s="10">
        <v>108.3</v>
      </c>
      <c r="L8" s="10">
        <v>52.8</v>
      </c>
      <c r="M8" s="10">
        <v>2879.8</v>
      </c>
      <c r="N8" s="4" t="str">
        <f>IF(O8&gt;0,"YES","unkNOwn ")</f>
        <v>YES</v>
      </c>
      <c r="O8" s="4">
        <v>10</v>
      </c>
      <c r="P8" s="10"/>
      <c r="Q8" s="4"/>
      <c r="R8" s="4"/>
      <c r="S8" s="4"/>
    </row>
    <row r="9" spans="1:20" x14ac:dyDescent="0.15">
      <c r="A9" s="2" t="s">
        <v>83</v>
      </c>
      <c r="B9" s="2" t="s">
        <v>84</v>
      </c>
      <c r="C9" s="2" t="s">
        <v>85</v>
      </c>
      <c r="D9" s="2" t="s">
        <v>659</v>
      </c>
      <c r="E9" s="2" t="s">
        <v>190</v>
      </c>
      <c r="F9" s="2" t="s">
        <v>181</v>
      </c>
      <c r="G9" s="2" t="s">
        <v>14</v>
      </c>
      <c r="H9" s="2" t="s">
        <v>236</v>
      </c>
      <c r="I9" s="2" t="s">
        <v>237</v>
      </c>
      <c r="J9" s="15">
        <v>1981</v>
      </c>
      <c r="K9" s="10">
        <v>127</v>
      </c>
      <c r="L9" s="10">
        <v>66</v>
      </c>
      <c r="M9" s="10">
        <v>4650</v>
      </c>
      <c r="N9" s="4" t="s">
        <v>647</v>
      </c>
      <c r="O9" s="4">
        <v>0</v>
      </c>
      <c r="P9" s="10">
        <v>147</v>
      </c>
      <c r="Q9" s="5">
        <v>9.930555555555555E-2</v>
      </c>
      <c r="R9" s="4"/>
      <c r="S9" s="4">
        <v>55</v>
      </c>
    </row>
    <row r="10" spans="1:20" x14ac:dyDescent="0.15">
      <c r="A10" s="2" t="s">
        <v>139</v>
      </c>
      <c r="B10" s="2" t="s">
        <v>140</v>
      </c>
      <c r="C10" s="2" t="s">
        <v>357</v>
      </c>
      <c r="D10" s="2" t="s">
        <v>358</v>
      </c>
      <c r="E10" s="2" t="s">
        <v>359</v>
      </c>
      <c r="F10" s="2" t="s">
        <v>182</v>
      </c>
      <c r="G10" s="2" t="s">
        <v>14</v>
      </c>
      <c r="H10" s="2" t="s">
        <v>236</v>
      </c>
      <c r="I10" s="2" t="s">
        <v>237</v>
      </c>
      <c r="J10" s="15">
        <v>1989</v>
      </c>
      <c r="K10" s="10">
        <v>118.1</v>
      </c>
      <c r="L10" s="10">
        <v>55.9</v>
      </c>
      <c r="M10" s="10">
        <v>3937</v>
      </c>
      <c r="N10" s="4" t="s">
        <v>647</v>
      </c>
      <c r="O10" s="4">
        <v>0</v>
      </c>
      <c r="P10" s="10">
        <v>40</v>
      </c>
      <c r="Q10" s="5">
        <v>9.0277777777777776E-2</v>
      </c>
      <c r="R10" s="4"/>
      <c r="S10" s="4"/>
    </row>
    <row r="11" spans="1:20" x14ac:dyDescent="0.15">
      <c r="A11" s="2" t="s">
        <v>523</v>
      </c>
      <c r="B11" s="2" t="s">
        <v>232</v>
      </c>
      <c r="C11" s="2" t="s">
        <v>522</v>
      </c>
      <c r="D11" s="2" t="s">
        <v>660</v>
      </c>
      <c r="E11" s="2" t="s">
        <v>190</v>
      </c>
      <c r="F11" s="2" t="s">
        <v>181</v>
      </c>
      <c r="G11" s="2" t="s">
        <v>3</v>
      </c>
      <c r="H11" s="2" t="s">
        <v>281</v>
      </c>
      <c r="I11" s="2" t="s">
        <v>237</v>
      </c>
      <c r="J11" s="15">
        <v>2012</v>
      </c>
      <c r="K11" s="10">
        <v>100</v>
      </c>
      <c r="L11" s="10">
        <v>55</v>
      </c>
      <c r="M11" s="10">
        <v>2900</v>
      </c>
      <c r="N11" s="4" t="s">
        <v>646</v>
      </c>
      <c r="O11" s="4">
        <v>2</v>
      </c>
      <c r="P11" s="10">
        <v>90</v>
      </c>
      <c r="Q11" s="5">
        <v>8.3333333333333329E-2</v>
      </c>
      <c r="R11" s="4"/>
      <c r="S11" s="4"/>
    </row>
    <row r="12" spans="1:20" x14ac:dyDescent="0.15">
      <c r="A12" s="2" t="s">
        <v>528</v>
      </c>
      <c r="B12" s="2" t="s">
        <v>1</v>
      </c>
      <c r="C12" s="3" t="s">
        <v>2</v>
      </c>
      <c r="D12" s="3" t="s">
        <v>661</v>
      </c>
      <c r="E12" s="3" t="s">
        <v>190</v>
      </c>
      <c r="F12" s="2" t="s">
        <v>181</v>
      </c>
      <c r="G12" s="3" t="s">
        <v>14</v>
      </c>
      <c r="H12" s="2" t="s">
        <v>236</v>
      </c>
      <c r="I12" s="2" t="s">
        <v>237</v>
      </c>
      <c r="J12" s="15">
        <v>2009</v>
      </c>
      <c r="K12" s="10">
        <v>95</v>
      </c>
      <c r="L12" s="10">
        <v>50.1</v>
      </c>
      <c r="M12" s="10">
        <v>2877</v>
      </c>
      <c r="N12" s="4" t="s">
        <v>647</v>
      </c>
      <c r="O12" s="4">
        <v>0</v>
      </c>
      <c r="P12" s="10">
        <v>87.3</v>
      </c>
      <c r="Q12" s="5">
        <v>0.125</v>
      </c>
      <c r="R12" s="4"/>
      <c r="S12" s="4"/>
    </row>
    <row r="13" spans="1:20" x14ac:dyDescent="0.15">
      <c r="A13" s="2" t="s">
        <v>318</v>
      </c>
      <c r="B13" s="2" t="s">
        <v>280</v>
      </c>
      <c r="C13" s="2" t="s">
        <v>354</v>
      </c>
      <c r="D13" s="2" t="s">
        <v>658</v>
      </c>
      <c r="E13" s="2" t="s">
        <v>190</v>
      </c>
      <c r="F13" s="2" t="s">
        <v>181</v>
      </c>
      <c r="G13" s="2" t="s">
        <v>3</v>
      </c>
      <c r="H13" s="2" t="s">
        <v>236</v>
      </c>
      <c r="I13" s="2" t="s">
        <v>237</v>
      </c>
      <c r="J13" s="15">
        <v>1999</v>
      </c>
      <c r="K13" s="10">
        <v>170</v>
      </c>
      <c r="L13" s="11">
        <v>73</v>
      </c>
      <c r="M13" s="10">
        <v>4882</v>
      </c>
      <c r="N13" s="4" t="s">
        <v>647</v>
      </c>
      <c r="O13" s="4">
        <v>0</v>
      </c>
      <c r="P13" s="10">
        <v>210</v>
      </c>
      <c r="Q13" s="5">
        <v>9.375E-2</v>
      </c>
      <c r="R13" s="4">
        <v>4.0999999999999996</v>
      </c>
      <c r="S13" s="4">
        <v>65</v>
      </c>
    </row>
    <row r="14" spans="1:20" x14ac:dyDescent="0.15">
      <c r="A14" s="2" t="s">
        <v>148</v>
      </c>
      <c r="B14" s="2" t="s">
        <v>147</v>
      </c>
      <c r="C14" s="2" t="s">
        <v>362</v>
      </c>
      <c r="D14" s="2" t="s">
        <v>363</v>
      </c>
      <c r="E14" s="2" t="s">
        <v>361</v>
      </c>
      <c r="F14" s="2" t="s">
        <v>182</v>
      </c>
      <c r="G14" s="2" t="s">
        <v>3</v>
      </c>
      <c r="H14" s="2" t="s">
        <v>236</v>
      </c>
      <c r="I14" s="2" t="s">
        <v>237</v>
      </c>
      <c r="J14" s="15">
        <v>2005</v>
      </c>
      <c r="K14" s="10">
        <v>98.4</v>
      </c>
      <c r="L14" s="10">
        <v>49.7</v>
      </c>
      <c r="M14" s="10">
        <v>1279.5</v>
      </c>
      <c r="N14" s="4" t="s">
        <v>647</v>
      </c>
      <c r="O14" s="4">
        <v>0</v>
      </c>
      <c r="P14" s="10"/>
      <c r="Q14" s="5">
        <v>0.1388888888888889</v>
      </c>
      <c r="R14" s="4"/>
      <c r="S14" s="4"/>
    </row>
    <row r="15" spans="1:20" x14ac:dyDescent="0.15">
      <c r="A15" s="2" t="s">
        <v>92</v>
      </c>
      <c r="B15" s="2" t="s">
        <v>90</v>
      </c>
      <c r="C15" s="2" t="s">
        <v>91</v>
      </c>
      <c r="D15" s="2" t="s">
        <v>662</v>
      </c>
      <c r="E15" s="2" t="s">
        <v>190</v>
      </c>
      <c r="F15" s="2" t="s">
        <v>181</v>
      </c>
      <c r="G15" s="2" t="s">
        <v>3</v>
      </c>
      <c r="H15" s="2" t="s">
        <v>236</v>
      </c>
      <c r="I15" s="2" t="s">
        <v>237</v>
      </c>
      <c r="J15" s="15">
        <v>2005</v>
      </c>
      <c r="K15" s="10">
        <v>45.2</v>
      </c>
      <c r="L15" s="10">
        <v>40</v>
      </c>
      <c r="M15" s="10">
        <v>1960</v>
      </c>
      <c r="N15" s="4" t="s">
        <v>647</v>
      </c>
      <c r="O15" s="4">
        <v>0</v>
      </c>
      <c r="P15" s="10">
        <v>31.2</v>
      </c>
      <c r="Q15" s="5">
        <v>4.4444444444444446E-2</v>
      </c>
      <c r="R15" s="4"/>
      <c r="S15" s="4"/>
    </row>
    <row r="16" spans="1:20" x14ac:dyDescent="0.15">
      <c r="A16" s="2" t="s">
        <v>594</v>
      </c>
      <c r="B16" s="2" t="s">
        <v>278</v>
      </c>
      <c r="C16" s="2" t="s">
        <v>473</v>
      </c>
      <c r="D16" s="2" t="s">
        <v>474</v>
      </c>
      <c r="E16" s="2" t="s">
        <v>475</v>
      </c>
      <c r="F16" s="2" t="s">
        <v>182</v>
      </c>
      <c r="G16" s="2" t="s">
        <v>14</v>
      </c>
      <c r="H16" s="2" t="s">
        <v>236</v>
      </c>
      <c r="I16" s="2" t="s">
        <v>237</v>
      </c>
      <c r="J16" s="15">
        <v>2003</v>
      </c>
      <c r="K16" s="10">
        <v>118.1</v>
      </c>
      <c r="L16" s="10">
        <v>55.9</v>
      </c>
      <c r="M16" s="10">
        <v>3510.5</v>
      </c>
      <c r="N16" s="4" t="s">
        <v>647</v>
      </c>
      <c r="O16" s="4">
        <v>0</v>
      </c>
      <c r="P16" s="10"/>
      <c r="Q16" s="5">
        <v>8.8888888888888892E-2</v>
      </c>
      <c r="R16" s="4"/>
      <c r="S16" s="4">
        <v>70</v>
      </c>
    </row>
    <row r="17" spans="1:19" x14ac:dyDescent="0.15">
      <c r="A17" s="2" t="s">
        <v>150</v>
      </c>
      <c r="B17" s="2" t="s">
        <v>149</v>
      </c>
      <c r="C17" s="2" t="s">
        <v>365</v>
      </c>
      <c r="D17" s="2" t="s">
        <v>364</v>
      </c>
      <c r="E17" s="2" t="s">
        <v>361</v>
      </c>
      <c r="F17" s="2" t="s">
        <v>182</v>
      </c>
      <c r="G17" s="2" t="s">
        <v>14</v>
      </c>
      <c r="H17" s="2" t="s">
        <v>236</v>
      </c>
      <c r="I17" s="2" t="s">
        <v>237</v>
      </c>
      <c r="J17" s="15">
        <v>1999</v>
      </c>
      <c r="K17" s="10">
        <v>91.2</v>
      </c>
      <c r="L17" s="10">
        <v>49.7</v>
      </c>
      <c r="M17" s="10">
        <v>3605.7</v>
      </c>
      <c r="N17" s="4" t="s">
        <v>647</v>
      </c>
      <c r="O17" s="4">
        <v>0</v>
      </c>
      <c r="P17" s="10">
        <v>81.7</v>
      </c>
      <c r="Q17" s="5">
        <v>6.25E-2</v>
      </c>
      <c r="R17" s="4"/>
      <c r="S17" s="4"/>
    </row>
    <row r="18" spans="1:19" x14ac:dyDescent="0.15">
      <c r="A18" s="2" t="s">
        <v>275</v>
      </c>
      <c r="B18" s="2" t="s">
        <v>90</v>
      </c>
      <c r="C18" s="2" t="s">
        <v>366</v>
      </c>
      <c r="D18" s="2" t="s">
        <v>662</v>
      </c>
      <c r="E18" s="2" t="s">
        <v>190</v>
      </c>
      <c r="F18" s="2" t="s">
        <v>181</v>
      </c>
      <c r="G18" s="2" t="s">
        <v>3</v>
      </c>
      <c r="H18" s="2" t="s">
        <v>264</v>
      </c>
      <c r="I18" s="2" t="s">
        <v>237</v>
      </c>
      <c r="J18" s="15">
        <v>2014</v>
      </c>
      <c r="K18" s="10">
        <v>167</v>
      </c>
      <c r="L18" s="10">
        <v>68</v>
      </c>
      <c r="M18" s="10">
        <v>4124</v>
      </c>
      <c r="N18" s="4" t="str">
        <f>IF(O18&gt;0,"YES","unkNOwn ")</f>
        <v>YES</v>
      </c>
      <c r="O18" s="4">
        <v>7</v>
      </c>
      <c r="P18" s="10">
        <v>150</v>
      </c>
      <c r="Q18" s="5">
        <v>0.1111111111111111</v>
      </c>
      <c r="R18" s="4"/>
      <c r="S18" s="4"/>
    </row>
    <row r="19" spans="1:19" x14ac:dyDescent="0.15">
      <c r="A19" s="2" t="s">
        <v>463</v>
      </c>
      <c r="B19" s="2" t="s">
        <v>90</v>
      </c>
      <c r="C19" s="2" t="s">
        <v>91</v>
      </c>
      <c r="D19" s="2" t="s">
        <v>662</v>
      </c>
      <c r="E19" s="2" t="s">
        <v>190</v>
      </c>
      <c r="F19" s="2" t="s">
        <v>181</v>
      </c>
      <c r="G19" s="2" t="s">
        <v>3</v>
      </c>
      <c r="H19" s="2" t="s">
        <v>408</v>
      </c>
      <c r="I19" s="2" t="s">
        <v>237</v>
      </c>
      <c r="J19" s="15">
        <v>1993</v>
      </c>
      <c r="K19" s="10">
        <v>78</v>
      </c>
      <c r="L19" s="10">
        <v>51</v>
      </c>
      <c r="M19" s="10">
        <v>2352</v>
      </c>
      <c r="N19" s="4" t="s">
        <v>647</v>
      </c>
      <c r="O19" s="4">
        <v>0</v>
      </c>
      <c r="P19" s="10"/>
      <c r="Q19" s="5">
        <v>7.7777777777777779E-2</v>
      </c>
      <c r="R19" s="4"/>
      <c r="S19" s="4"/>
    </row>
    <row r="20" spans="1:19" x14ac:dyDescent="0.15">
      <c r="A20" s="2" t="s">
        <v>533</v>
      </c>
      <c r="B20" s="2" t="s">
        <v>227</v>
      </c>
      <c r="C20" s="2" t="s">
        <v>351</v>
      </c>
      <c r="D20" s="2" t="s">
        <v>664</v>
      </c>
      <c r="E20" s="2" t="s">
        <v>190</v>
      </c>
      <c r="F20" s="2" t="s">
        <v>181</v>
      </c>
      <c r="G20" s="2" t="s">
        <v>3</v>
      </c>
      <c r="H20" s="2" t="s">
        <v>236</v>
      </c>
      <c r="I20" s="2" t="s">
        <v>490</v>
      </c>
      <c r="J20" s="15">
        <v>2002</v>
      </c>
      <c r="K20" s="10">
        <v>117.8</v>
      </c>
      <c r="L20" s="10">
        <v>55</v>
      </c>
      <c r="M20" s="10">
        <v>2600</v>
      </c>
      <c r="N20" s="4" t="s">
        <v>646</v>
      </c>
      <c r="O20" s="4">
        <v>5</v>
      </c>
      <c r="P20" s="10"/>
      <c r="Q20" s="5">
        <v>9.7222222222222224E-2</v>
      </c>
      <c r="R20" s="4"/>
      <c r="S20" s="4"/>
    </row>
    <row r="21" spans="1:19" x14ac:dyDescent="0.15">
      <c r="A21" s="2" t="s">
        <v>0</v>
      </c>
      <c r="B21" s="2" t="s">
        <v>84</v>
      </c>
      <c r="C21" s="2" t="s">
        <v>85</v>
      </c>
      <c r="D21" s="2" t="s">
        <v>659</v>
      </c>
      <c r="E21" s="2" t="s">
        <v>190</v>
      </c>
      <c r="F21" s="2" t="s">
        <v>181</v>
      </c>
      <c r="G21" s="2" t="s">
        <v>3</v>
      </c>
      <c r="H21" s="2" t="s">
        <v>264</v>
      </c>
      <c r="I21" s="2" t="s">
        <v>237</v>
      </c>
      <c r="J21" s="15">
        <v>1992</v>
      </c>
      <c r="K21" s="10">
        <v>100</v>
      </c>
      <c r="L21" s="10">
        <v>50</v>
      </c>
      <c r="M21" s="10">
        <v>2700</v>
      </c>
      <c r="N21" s="4" t="s">
        <v>646</v>
      </c>
      <c r="O21" s="4">
        <v>5</v>
      </c>
      <c r="P21" s="10"/>
      <c r="Q21" s="5">
        <v>8.3333333333333329E-2</v>
      </c>
      <c r="R21" s="4"/>
      <c r="S21" s="4"/>
    </row>
    <row r="22" spans="1:19" x14ac:dyDescent="0.15">
      <c r="A22" s="2" t="s">
        <v>0</v>
      </c>
      <c r="B22" s="2" t="s">
        <v>189</v>
      </c>
      <c r="C22" s="2" t="s">
        <v>367</v>
      </c>
      <c r="D22" s="2" t="s">
        <v>663</v>
      </c>
      <c r="E22" s="2" t="s">
        <v>190</v>
      </c>
      <c r="F22" s="2" t="s">
        <v>181</v>
      </c>
      <c r="G22" s="2" t="s">
        <v>3</v>
      </c>
      <c r="H22" s="2" t="s">
        <v>264</v>
      </c>
      <c r="I22" s="2" t="s">
        <v>237</v>
      </c>
      <c r="J22" s="15">
        <v>1993</v>
      </c>
      <c r="K22" s="10">
        <v>105</v>
      </c>
      <c r="L22" s="10">
        <v>50</v>
      </c>
      <c r="M22" s="10">
        <v>2693</v>
      </c>
      <c r="N22" s="4" t="str">
        <f>IF(O22&gt;0,"YES","unkNOwn ")</f>
        <v>YES</v>
      </c>
      <c r="O22" s="4">
        <v>5</v>
      </c>
      <c r="P22" s="10"/>
      <c r="Q22" s="5">
        <v>6.25E-2</v>
      </c>
      <c r="R22" s="4"/>
      <c r="S22" s="4"/>
    </row>
    <row r="23" spans="1:19" x14ac:dyDescent="0.15">
      <c r="A23" s="2" t="s">
        <v>0</v>
      </c>
      <c r="B23" s="2" t="s">
        <v>1</v>
      </c>
      <c r="C23" s="2" t="s">
        <v>2</v>
      </c>
      <c r="D23" s="2" t="s">
        <v>661</v>
      </c>
      <c r="E23" s="2" t="s">
        <v>190</v>
      </c>
      <c r="F23" s="2" t="s">
        <v>181</v>
      </c>
      <c r="G23" s="2" t="s">
        <v>3</v>
      </c>
      <c r="H23" s="2" t="s">
        <v>264</v>
      </c>
      <c r="I23" s="2" t="s">
        <v>237</v>
      </c>
      <c r="J23" s="15">
        <v>1994</v>
      </c>
      <c r="K23" s="10">
        <v>105</v>
      </c>
      <c r="L23" s="10">
        <v>50</v>
      </c>
      <c r="M23" s="10">
        <v>2700</v>
      </c>
      <c r="N23" s="4" t="s">
        <v>646</v>
      </c>
      <c r="O23" s="4">
        <v>5</v>
      </c>
      <c r="P23" s="10"/>
      <c r="Q23" s="5">
        <v>8.3333333333333329E-2</v>
      </c>
      <c r="R23" s="4">
        <v>4</v>
      </c>
      <c r="S23" s="4"/>
    </row>
    <row r="24" spans="1:19" x14ac:dyDescent="0.15">
      <c r="A24" s="2" t="s">
        <v>0</v>
      </c>
      <c r="B24" s="2" t="s">
        <v>298</v>
      </c>
      <c r="C24" s="2" t="s">
        <v>369</v>
      </c>
      <c r="D24" s="2" t="s">
        <v>665</v>
      </c>
      <c r="E24" s="2" t="s">
        <v>190</v>
      </c>
      <c r="F24" s="2" t="s">
        <v>181</v>
      </c>
      <c r="G24" s="2" t="s">
        <v>3</v>
      </c>
      <c r="H24" s="2" t="s">
        <v>264</v>
      </c>
      <c r="I24" s="2" t="s">
        <v>237</v>
      </c>
      <c r="J24" s="15">
        <v>1995</v>
      </c>
      <c r="K24" s="10">
        <v>105</v>
      </c>
      <c r="L24" s="10">
        <v>50</v>
      </c>
      <c r="M24" s="10">
        <v>2693</v>
      </c>
      <c r="N24" s="4" t="str">
        <f>IF(O24&gt;0,"YES","unkNOwn ")</f>
        <v>YES</v>
      </c>
      <c r="O24" s="4">
        <v>5</v>
      </c>
      <c r="P24" s="10"/>
      <c r="Q24" s="5">
        <v>8.3333333333333329E-2</v>
      </c>
      <c r="R24" s="4">
        <v>4</v>
      </c>
      <c r="S24" s="4"/>
    </row>
    <row r="25" spans="1:19" x14ac:dyDescent="0.15">
      <c r="A25" s="2" t="s">
        <v>0</v>
      </c>
      <c r="B25" s="2" t="s">
        <v>63</v>
      </c>
      <c r="C25" s="2" t="s">
        <v>64</v>
      </c>
      <c r="D25" s="2" t="s">
        <v>666</v>
      </c>
      <c r="E25" s="2" t="s">
        <v>190</v>
      </c>
      <c r="F25" s="2" t="s">
        <v>181</v>
      </c>
      <c r="G25" s="2" t="s">
        <v>3</v>
      </c>
      <c r="H25" s="2" t="s">
        <v>264</v>
      </c>
      <c r="I25" s="2" t="s">
        <v>237</v>
      </c>
      <c r="J25" s="15">
        <v>1999</v>
      </c>
      <c r="K25" s="10">
        <v>105</v>
      </c>
      <c r="L25" s="10">
        <v>50</v>
      </c>
      <c r="M25" s="10">
        <v>2700</v>
      </c>
      <c r="N25" s="4" t="s">
        <v>646</v>
      </c>
      <c r="O25" s="4">
        <v>5</v>
      </c>
      <c r="P25" s="10"/>
      <c r="Q25" s="5">
        <v>8.3333333333333329E-2</v>
      </c>
      <c r="R25" s="4">
        <v>4</v>
      </c>
      <c r="S25" s="4"/>
    </row>
    <row r="26" spans="1:19" x14ac:dyDescent="0.15">
      <c r="A26" s="2" t="s">
        <v>119</v>
      </c>
      <c r="B26" s="2" t="s">
        <v>120</v>
      </c>
      <c r="C26" s="2" t="s">
        <v>121</v>
      </c>
      <c r="D26" s="2" t="s">
        <v>121</v>
      </c>
      <c r="E26" s="2" t="s">
        <v>368</v>
      </c>
      <c r="F26" s="2" t="s">
        <v>575</v>
      </c>
      <c r="G26" s="2" t="s">
        <v>3</v>
      </c>
      <c r="H26" s="2" t="s">
        <v>264</v>
      </c>
      <c r="I26" s="2" t="s">
        <v>237</v>
      </c>
      <c r="J26" s="15">
        <v>2000</v>
      </c>
      <c r="K26" s="10">
        <v>109.3</v>
      </c>
      <c r="L26" s="10">
        <v>49.7</v>
      </c>
      <c r="M26" s="10">
        <v>2260.5</v>
      </c>
      <c r="N26" s="4" t="s">
        <v>646</v>
      </c>
      <c r="O26" s="4">
        <v>5</v>
      </c>
      <c r="P26" s="10"/>
      <c r="Q26" s="5">
        <v>6.6666666666666666E-2</v>
      </c>
      <c r="R26" s="4"/>
      <c r="S26" s="4"/>
    </row>
    <row r="27" spans="1:19" x14ac:dyDescent="0.15">
      <c r="A27" s="3" t="s">
        <v>501</v>
      </c>
      <c r="B27" s="3" t="s">
        <v>272</v>
      </c>
      <c r="C27" s="3" t="s">
        <v>497</v>
      </c>
      <c r="D27" s="3" t="s">
        <v>498</v>
      </c>
      <c r="E27" s="3" t="s">
        <v>195</v>
      </c>
      <c r="F27" s="2" t="s">
        <v>182</v>
      </c>
      <c r="G27" s="3" t="s">
        <v>3</v>
      </c>
      <c r="H27" s="3" t="s">
        <v>264</v>
      </c>
      <c r="I27" s="3" t="s">
        <v>237</v>
      </c>
      <c r="J27" s="16">
        <v>2002</v>
      </c>
      <c r="K27" s="10">
        <v>105</v>
      </c>
      <c r="L27" s="10">
        <v>49.7</v>
      </c>
      <c r="M27" s="10">
        <v>2700.2</v>
      </c>
      <c r="N27" s="4" t="s">
        <v>646</v>
      </c>
      <c r="O27" s="4">
        <v>5</v>
      </c>
      <c r="P27" s="10"/>
      <c r="Q27" s="5">
        <v>5.2083333333333336E-2</v>
      </c>
      <c r="R27" s="4">
        <v>4.9000000000000004</v>
      </c>
      <c r="S27" s="4"/>
    </row>
    <row r="28" spans="1:19" x14ac:dyDescent="0.15">
      <c r="A28" s="2" t="s">
        <v>655</v>
      </c>
      <c r="B28" s="2" t="s">
        <v>232</v>
      </c>
      <c r="C28" s="2" t="s">
        <v>522</v>
      </c>
      <c r="D28" s="2" t="s">
        <v>660</v>
      </c>
      <c r="E28" s="2" t="s">
        <v>190</v>
      </c>
      <c r="F28" s="2" t="s">
        <v>181</v>
      </c>
      <c r="G28" s="2" t="s">
        <v>3</v>
      </c>
      <c r="H28" s="2" t="s">
        <v>462</v>
      </c>
      <c r="I28" s="2" t="s">
        <v>237</v>
      </c>
      <c r="J28" s="15">
        <v>2001</v>
      </c>
      <c r="K28" s="10">
        <v>115</v>
      </c>
      <c r="L28" s="10">
        <v>50</v>
      </c>
      <c r="M28" s="10">
        <v>3340</v>
      </c>
      <c r="N28" s="4" t="s">
        <v>646</v>
      </c>
      <c r="O28" s="4">
        <v>5</v>
      </c>
      <c r="P28" s="10"/>
      <c r="Q28" s="5">
        <v>8.4722222222222213E-2</v>
      </c>
      <c r="R28" s="4">
        <v>4.3</v>
      </c>
      <c r="S28" s="4"/>
    </row>
    <row r="29" spans="1:19" x14ac:dyDescent="0.15">
      <c r="A29" s="2" t="s">
        <v>93</v>
      </c>
      <c r="B29" s="2" t="s">
        <v>90</v>
      </c>
      <c r="C29" s="2" t="s">
        <v>366</v>
      </c>
      <c r="D29" s="2" t="s">
        <v>662</v>
      </c>
      <c r="E29" s="2" t="s">
        <v>190</v>
      </c>
      <c r="F29" s="2" t="s">
        <v>181</v>
      </c>
      <c r="G29" s="2" t="s">
        <v>14</v>
      </c>
      <c r="H29" s="2" t="s">
        <v>236</v>
      </c>
      <c r="I29" s="2" t="s">
        <v>237</v>
      </c>
      <c r="J29" s="15">
        <v>1979</v>
      </c>
      <c r="K29" s="10">
        <v>110</v>
      </c>
      <c r="L29" s="10">
        <v>64.8</v>
      </c>
      <c r="M29" s="10">
        <v>7359</v>
      </c>
      <c r="N29" s="4" t="s">
        <v>647</v>
      </c>
      <c r="O29" s="4">
        <v>0</v>
      </c>
      <c r="P29" s="10">
        <v>141</v>
      </c>
      <c r="Q29" s="5">
        <v>0.17361111111111113</v>
      </c>
      <c r="R29" s="4"/>
      <c r="S29" s="4">
        <v>45</v>
      </c>
    </row>
    <row r="30" spans="1:19" x14ac:dyDescent="0.15">
      <c r="A30" s="2" t="s">
        <v>255</v>
      </c>
      <c r="B30" s="2" t="s">
        <v>202</v>
      </c>
      <c r="C30" s="2" t="s">
        <v>370</v>
      </c>
      <c r="D30" s="2" t="s">
        <v>371</v>
      </c>
      <c r="E30" s="2" t="s">
        <v>203</v>
      </c>
      <c r="F30" s="2" t="s">
        <v>181</v>
      </c>
      <c r="G30" s="2" t="s">
        <v>3</v>
      </c>
      <c r="H30" s="2" t="s">
        <v>236</v>
      </c>
      <c r="I30" s="2" t="s">
        <v>237</v>
      </c>
      <c r="J30" s="15">
        <v>2008</v>
      </c>
      <c r="K30" s="10">
        <v>230</v>
      </c>
      <c r="L30" s="10">
        <v>77</v>
      </c>
      <c r="M30" s="10">
        <v>5318</v>
      </c>
      <c r="N30" s="4" t="s">
        <v>647</v>
      </c>
      <c r="O30" s="4">
        <v>0</v>
      </c>
      <c r="P30" s="10"/>
      <c r="Q30" s="4"/>
      <c r="R30" s="4"/>
      <c r="S30" s="4">
        <v>75</v>
      </c>
    </row>
    <row r="31" spans="1:19" x14ac:dyDescent="0.15">
      <c r="A31" s="2" t="s">
        <v>336</v>
      </c>
      <c r="B31" s="2" t="s">
        <v>337</v>
      </c>
      <c r="C31" s="2" t="s">
        <v>372</v>
      </c>
      <c r="D31" s="2" t="s">
        <v>667</v>
      </c>
      <c r="E31" s="2" t="s">
        <v>190</v>
      </c>
      <c r="F31" s="2" t="s">
        <v>181</v>
      </c>
      <c r="G31" s="2" t="s">
        <v>3</v>
      </c>
      <c r="H31" s="2" t="s">
        <v>236</v>
      </c>
      <c r="I31" s="2" t="s">
        <v>237</v>
      </c>
      <c r="J31" s="15">
        <v>1997</v>
      </c>
      <c r="K31" s="10">
        <v>203</v>
      </c>
      <c r="L31" s="10">
        <v>67</v>
      </c>
      <c r="M31" s="10">
        <v>4777</v>
      </c>
      <c r="N31" s="4" t="s">
        <v>646</v>
      </c>
      <c r="O31" s="4">
        <v>2</v>
      </c>
      <c r="P31" s="10">
        <v>144</v>
      </c>
      <c r="Q31" s="5">
        <v>0.1111111111111111</v>
      </c>
      <c r="R31" s="4"/>
      <c r="S31" s="4"/>
    </row>
    <row r="32" spans="1:19" x14ac:dyDescent="0.15">
      <c r="A32" s="2" t="s">
        <v>151</v>
      </c>
      <c r="B32" s="2" t="s">
        <v>373</v>
      </c>
      <c r="C32" s="2" t="s">
        <v>374</v>
      </c>
      <c r="D32" s="2" t="s">
        <v>375</v>
      </c>
      <c r="E32" s="2" t="s">
        <v>361</v>
      </c>
      <c r="F32" s="2" t="s">
        <v>182</v>
      </c>
      <c r="G32" s="2" t="s">
        <v>3</v>
      </c>
      <c r="H32" s="2" t="s">
        <v>236</v>
      </c>
      <c r="I32" s="2" t="s">
        <v>237</v>
      </c>
      <c r="J32" s="15">
        <v>1983</v>
      </c>
      <c r="K32" s="10">
        <v>98.4</v>
      </c>
      <c r="L32" s="10">
        <v>39.200000000000003</v>
      </c>
      <c r="M32" s="10">
        <v>2316.3000000000002</v>
      </c>
      <c r="N32" s="4" t="s">
        <v>646</v>
      </c>
      <c r="O32" s="4">
        <v>4</v>
      </c>
      <c r="P32" s="10"/>
      <c r="Q32" s="4"/>
      <c r="R32" s="4"/>
      <c r="S32" s="4"/>
    </row>
    <row r="33" spans="1:19" x14ac:dyDescent="0.15">
      <c r="A33" s="2" t="s">
        <v>309</v>
      </c>
      <c r="B33" s="2" t="s">
        <v>310</v>
      </c>
      <c r="C33" s="2" t="s">
        <v>376</v>
      </c>
      <c r="D33" s="2" t="s">
        <v>378</v>
      </c>
      <c r="E33" s="2" t="s">
        <v>377</v>
      </c>
      <c r="F33" s="2" t="s">
        <v>182</v>
      </c>
      <c r="G33" s="2" t="s">
        <v>3</v>
      </c>
      <c r="H33" s="2" t="s">
        <v>236</v>
      </c>
      <c r="I33" s="2" t="s">
        <v>237</v>
      </c>
      <c r="J33" s="15">
        <v>1994</v>
      </c>
      <c r="K33" s="10">
        <v>213</v>
      </c>
      <c r="L33" s="11">
        <v>74</v>
      </c>
      <c r="M33" s="10">
        <v>5497</v>
      </c>
      <c r="N33" s="4" t="s">
        <v>647</v>
      </c>
      <c r="O33" s="4">
        <v>0</v>
      </c>
      <c r="P33" s="10">
        <v>205</v>
      </c>
      <c r="Q33" s="5">
        <v>0.125</v>
      </c>
      <c r="R33" s="4">
        <v>3.5</v>
      </c>
      <c r="S33" s="4">
        <v>65</v>
      </c>
    </row>
    <row r="34" spans="1:19" x14ac:dyDescent="0.15">
      <c r="A34" s="2" t="s">
        <v>141</v>
      </c>
      <c r="B34" s="2" t="s">
        <v>379</v>
      </c>
      <c r="C34" s="2" t="s">
        <v>381</v>
      </c>
      <c r="D34" s="2" t="s">
        <v>380</v>
      </c>
      <c r="E34" s="2" t="s">
        <v>359</v>
      </c>
      <c r="F34" s="2" t="s">
        <v>182</v>
      </c>
      <c r="G34" s="2" t="s">
        <v>3</v>
      </c>
      <c r="H34" s="2" t="s">
        <v>236</v>
      </c>
      <c r="I34" s="2" t="s">
        <v>237</v>
      </c>
      <c r="J34" s="15">
        <v>1992</v>
      </c>
      <c r="K34" s="10">
        <v>72.2</v>
      </c>
      <c r="L34" s="10">
        <v>40.4</v>
      </c>
      <c r="M34" s="10">
        <v>4921.3</v>
      </c>
      <c r="N34" s="4" t="s">
        <v>647</v>
      </c>
      <c r="O34" s="4">
        <v>0</v>
      </c>
      <c r="P34" s="10">
        <v>39.299999999999997</v>
      </c>
      <c r="Q34" s="5">
        <v>0.16388888888888889</v>
      </c>
      <c r="R34" s="4"/>
      <c r="S34" s="4"/>
    </row>
    <row r="35" spans="1:19" x14ac:dyDescent="0.15">
      <c r="A35" s="2" t="s">
        <v>4</v>
      </c>
      <c r="B35" s="2" t="s">
        <v>5</v>
      </c>
      <c r="C35" s="2" t="s">
        <v>6</v>
      </c>
      <c r="D35" s="2" t="s">
        <v>661</v>
      </c>
      <c r="E35" s="2" t="s">
        <v>190</v>
      </c>
      <c r="F35" s="2" t="s">
        <v>181</v>
      </c>
      <c r="G35" s="2" t="s">
        <v>3</v>
      </c>
      <c r="H35" s="2" t="s">
        <v>236</v>
      </c>
      <c r="I35" s="2" t="s">
        <v>237</v>
      </c>
      <c r="J35" s="15">
        <v>1979</v>
      </c>
      <c r="K35" s="10">
        <v>104</v>
      </c>
      <c r="L35" s="10">
        <v>28</v>
      </c>
      <c r="M35" s="10">
        <v>2671</v>
      </c>
      <c r="N35" s="4" t="s">
        <v>647</v>
      </c>
      <c r="O35" s="4">
        <v>0</v>
      </c>
      <c r="P35" s="10"/>
      <c r="Q35" s="5">
        <v>0.125</v>
      </c>
      <c r="R35" s="4"/>
      <c r="S35" s="4"/>
    </row>
    <row r="36" spans="1:19" x14ac:dyDescent="0.15">
      <c r="A36" s="2" t="s">
        <v>266</v>
      </c>
      <c r="B36" s="2" t="s">
        <v>189</v>
      </c>
      <c r="C36" s="2" t="s">
        <v>367</v>
      </c>
      <c r="D36" s="2" t="s">
        <v>663</v>
      </c>
      <c r="E36" s="2" t="s">
        <v>190</v>
      </c>
      <c r="F36" s="2" t="s">
        <v>181</v>
      </c>
      <c r="G36" s="2" t="s">
        <v>3</v>
      </c>
      <c r="H36" s="2" t="s">
        <v>236</v>
      </c>
      <c r="I36" s="2" t="s">
        <v>237</v>
      </c>
      <c r="J36" s="15">
        <v>1999</v>
      </c>
      <c r="K36" s="10">
        <v>142</v>
      </c>
      <c r="L36" s="10">
        <v>61</v>
      </c>
      <c r="M36" s="10">
        <v>3985</v>
      </c>
      <c r="N36" s="4" t="s">
        <v>646</v>
      </c>
      <c r="O36" s="4">
        <v>7</v>
      </c>
      <c r="P36" s="10"/>
      <c r="Q36" s="5">
        <v>9.7222222222222224E-2</v>
      </c>
      <c r="R36" s="4"/>
      <c r="S36" s="4"/>
    </row>
    <row r="37" spans="1:19" x14ac:dyDescent="0.15">
      <c r="A37" s="2" t="s">
        <v>153</v>
      </c>
      <c r="B37" s="2" t="s">
        <v>154</v>
      </c>
      <c r="C37" s="2" t="s">
        <v>382</v>
      </c>
      <c r="D37" s="2" t="s">
        <v>389</v>
      </c>
      <c r="E37" s="2" t="s">
        <v>361</v>
      </c>
      <c r="F37" s="2" t="s">
        <v>182</v>
      </c>
      <c r="G37" s="2" t="s">
        <v>3</v>
      </c>
      <c r="H37" s="2" t="s">
        <v>264</v>
      </c>
      <c r="I37" s="2" t="s">
        <v>237</v>
      </c>
      <c r="J37" s="15">
        <v>2006</v>
      </c>
      <c r="K37" s="10">
        <v>85.3</v>
      </c>
      <c r="L37" s="10">
        <v>49.7</v>
      </c>
      <c r="M37" s="10">
        <v>2519.6999999999998</v>
      </c>
      <c r="N37" s="4" t="s">
        <v>646</v>
      </c>
      <c r="O37" s="4">
        <v>4</v>
      </c>
      <c r="P37" s="10">
        <v>88.6</v>
      </c>
      <c r="Q37" s="4"/>
      <c r="R37" s="4">
        <v>4</v>
      </c>
      <c r="S37" s="4"/>
    </row>
    <row r="38" spans="1:19" x14ac:dyDescent="0.15">
      <c r="A38" s="2" t="s">
        <v>155</v>
      </c>
      <c r="B38" s="2" t="s">
        <v>147</v>
      </c>
      <c r="C38" s="2" t="s">
        <v>362</v>
      </c>
      <c r="D38" s="2" t="s">
        <v>363</v>
      </c>
      <c r="E38" s="2" t="s">
        <v>361</v>
      </c>
      <c r="F38" s="2" t="s">
        <v>182</v>
      </c>
      <c r="G38" s="2" t="s">
        <v>3</v>
      </c>
      <c r="H38" s="2" t="s">
        <v>236</v>
      </c>
      <c r="I38" s="2" t="s">
        <v>237</v>
      </c>
      <c r="J38" s="15">
        <v>2009</v>
      </c>
      <c r="K38" s="10">
        <v>124.7</v>
      </c>
      <c r="L38" s="10">
        <v>62.1</v>
      </c>
      <c r="M38" s="10">
        <v>3464.5</v>
      </c>
      <c r="N38" s="4" t="s">
        <v>646</v>
      </c>
      <c r="O38" s="4">
        <v>4</v>
      </c>
      <c r="P38" s="10"/>
      <c r="Q38" s="5">
        <v>0.10416666666666667</v>
      </c>
      <c r="R38" s="4">
        <v>3.8</v>
      </c>
      <c r="S38" s="4"/>
    </row>
    <row r="39" spans="1:19" x14ac:dyDescent="0.15">
      <c r="A39" s="2" t="s">
        <v>297</v>
      </c>
      <c r="B39" s="2" t="s">
        <v>224</v>
      </c>
      <c r="C39" s="2" t="s">
        <v>383</v>
      </c>
      <c r="D39" s="2" t="s">
        <v>670</v>
      </c>
      <c r="E39" s="2" t="s">
        <v>190</v>
      </c>
      <c r="F39" s="2" t="s">
        <v>181</v>
      </c>
      <c r="G39" s="2" t="s">
        <v>3</v>
      </c>
      <c r="H39" s="2" t="s">
        <v>236</v>
      </c>
      <c r="I39" s="2" t="s">
        <v>237</v>
      </c>
      <c r="J39" s="15">
        <v>1992</v>
      </c>
      <c r="K39" s="10">
        <v>122</v>
      </c>
      <c r="L39" s="10">
        <v>52</v>
      </c>
      <c r="M39" s="10">
        <v>2742</v>
      </c>
      <c r="N39" s="4" t="str">
        <f>IF(O39&gt;0,"YES","unkNOwn ")</f>
        <v>YES</v>
      </c>
      <c r="O39" s="4">
        <v>5</v>
      </c>
      <c r="P39" s="10"/>
      <c r="Q39" s="5">
        <v>5.5555555555555552E-2</v>
      </c>
      <c r="R39" s="4"/>
      <c r="S39" s="4"/>
    </row>
    <row r="40" spans="1:19" x14ac:dyDescent="0.15">
      <c r="A40" s="2" t="s">
        <v>94</v>
      </c>
      <c r="B40" s="2" t="s">
        <v>95</v>
      </c>
      <c r="C40" s="2" t="s">
        <v>96</v>
      </c>
      <c r="D40" s="2" t="s">
        <v>662</v>
      </c>
      <c r="E40" s="2" t="s">
        <v>190</v>
      </c>
      <c r="F40" s="2" t="s">
        <v>181</v>
      </c>
      <c r="G40" s="2" t="s">
        <v>14</v>
      </c>
      <c r="H40" s="2" t="s">
        <v>236</v>
      </c>
      <c r="I40" s="2" t="s">
        <v>237</v>
      </c>
      <c r="J40" s="15">
        <v>1964</v>
      </c>
      <c r="K40" s="10">
        <v>78</v>
      </c>
      <c r="L40" s="10">
        <v>40</v>
      </c>
      <c r="M40" s="10">
        <v>2558</v>
      </c>
      <c r="N40" s="4" t="s">
        <v>647</v>
      </c>
      <c r="O40" s="4">
        <v>0</v>
      </c>
      <c r="P40" s="10">
        <v>72</v>
      </c>
      <c r="Q40" s="5">
        <v>7.2916666666666671E-2</v>
      </c>
      <c r="R40" s="4"/>
      <c r="S40" s="4"/>
    </row>
    <row r="41" spans="1:19" x14ac:dyDescent="0.15">
      <c r="A41" s="2" t="s">
        <v>67</v>
      </c>
      <c r="B41" s="2" t="s">
        <v>68</v>
      </c>
      <c r="C41" s="2" t="s">
        <v>69</v>
      </c>
      <c r="D41" s="2" t="s">
        <v>666</v>
      </c>
      <c r="E41" s="2" t="s">
        <v>190</v>
      </c>
      <c r="F41" s="2" t="s">
        <v>181</v>
      </c>
      <c r="G41" s="2" t="s">
        <v>14</v>
      </c>
      <c r="H41" s="2" t="s">
        <v>236</v>
      </c>
      <c r="I41" s="2" t="s">
        <v>237</v>
      </c>
      <c r="J41" s="15">
        <v>2007</v>
      </c>
      <c r="K41" s="10">
        <v>96</v>
      </c>
      <c r="L41" s="10">
        <v>51</v>
      </c>
      <c r="M41" s="10">
        <v>3236</v>
      </c>
      <c r="N41" s="4" t="s">
        <v>647</v>
      </c>
      <c r="O41" s="4">
        <v>0</v>
      </c>
      <c r="P41" s="10">
        <v>92</v>
      </c>
      <c r="Q41" s="4"/>
      <c r="R41" s="4"/>
      <c r="S41" s="4">
        <v>56</v>
      </c>
    </row>
    <row r="42" spans="1:19" x14ac:dyDescent="0.15">
      <c r="A42" s="2" t="s">
        <v>126</v>
      </c>
      <c r="B42" s="2" t="s">
        <v>385</v>
      </c>
      <c r="C42" s="2" t="s">
        <v>386</v>
      </c>
      <c r="D42" s="2" t="s">
        <v>387</v>
      </c>
      <c r="E42" s="2" t="s">
        <v>388</v>
      </c>
      <c r="F42" s="2" t="s">
        <v>575</v>
      </c>
      <c r="G42" s="2" t="s">
        <v>3</v>
      </c>
      <c r="H42" s="2" t="s">
        <v>236</v>
      </c>
      <c r="I42" s="2" t="s">
        <v>237</v>
      </c>
      <c r="J42" s="15">
        <v>2005</v>
      </c>
      <c r="K42" s="10">
        <v>64</v>
      </c>
      <c r="L42" s="10">
        <v>37.299999999999997</v>
      </c>
      <c r="M42" s="10">
        <v>1148.3</v>
      </c>
      <c r="N42" s="4" t="s">
        <v>646</v>
      </c>
      <c r="O42" s="4">
        <v>2</v>
      </c>
      <c r="P42" s="10"/>
      <c r="Q42" s="4"/>
      <c r="R42" s="4"/>
      <c r="S42" s="4"/>
    </row>
    <row r="43" spans="1:19" x14ac:dyDescent="0.15">
      <c r="A43" s="2" t="s">
        <v>7</v>
      </c>
      <c r="B43" s="2" t="s">
        <v>120</v>
      </c>
      <c r="C43" s="2" t="s">
        <v>121</v>
      </c>
      <c r="D43" s="2" t="s">
        <v>121</v>
      </c>
      <c r="E43" s="2" t="s">
        <v>368</v>
      </c>
      <c r="F43" s="2" t="s">
        <v>575</v>
      </c>
      <c r="G43" s="2" t="s">
        <v>3</v>
      </c>
      <c r="H43" s="2" t="s">
        <v>236</v>
      </c>
      <c r="I43" s="2" t="s">
        <v>237</v>
      </c>
      <c r="J43" s="15">
        <v>1988</v>
      </c>
      <c r="K43" s="10">
        <v>116.5</v>
      </c>
      <c r="L43" s="10">
        <v>47</v>
      </c>
      <c r="M43" s="10">
        <v>935</v>
      </c>
      <c r="N43" s="4" t="s">
        <v>646</v>
      </c>
      <c r="O43" s="4">
        <v>3</v>
      </c>
      <c r="P43" s="10"/>
      <c r="Q43" s="5">
        <v>7.4999999999999997E-2</v>
      </c>
      <c r="R43" s="4">
        <v>5.2</v>
      </c>
      <c r="S43" s="4"/>
    </row>
    <row r="44" spans="1:19" x14ac:dyDescent="0.15">
      <c r="A44" s="2" t="s">
        <v>7</v>
      </c>
      <c r="B44" s="2" t="s">
        <v>395</v>
      </c>
      <c r="C44" s="2" t="s">
        <v>396</v>
      </c>
      <c r="D44" s="2" t="s">
        <v>397</v>
      </c>
      <c r="E44" s="2" t="s">
        <v>359</v>
      </c>
      <c r="F44" s="2" t="s">
        <v>182</v>
      </c>
      <c r="G44" s="2" t="s">
        <v>3</v>
      </c>
      <c r="H44" s="2" t="s">
        <v>236</v>
      </c>
      <c r="I44" s="2" t="s">
        <v>237</v>
      </c>
      <c r="J44" s="15">
        <v>1988</v>
      </c>
      <c r="K44" s="10">
        <v>116.5</v>
      </c>
      <c r="L44" s="10">
        <v>47</v>
      </c>
      <c r="M44" s="10">
        <v>935</v>
      </c>
      <c r="N44" s="4" t="s">
        <v>646</v>
      </c>
      <c r="O44" s="4">
        <v>3</v>
      </c>
      <c r="P44" s="10"/>
      <c r="Q44" s="5">
        <v>7.4999999999999997E-2</v>
      </c>
      <c r="R44" s="4">
        <v>5.2</v>
      </c>
      <c r="S44" s="4"/>
    </row>
    <row r="45" spans="1:19" x14ac:dyDescent="0.15">
      <c r="A45" s="2" t="s">
        <v>7</v>
      </c>
      <c r="B45" s="2" t="s">
        <v>136</v>
      </c>
      <c r="C45" s="2" t="s">
        <v>391</v>
      </c>
      <c r="D45" s="2" t="s">
        <v>392</v>
      </c>
      <c r="E45" s="2" t="s">
        <v>570</v>
      </c>
      <c r="F45" s="2" t="s">
        <v>574</v>
      </c>
      <c r="G45" s="2" t="s">
        <v>3</v>
      </c>
      <c r="H45" s="2" t="s">
        <v>236</v>
      </c>
      <c r="I45" s="2" t="s">
        <v>237</v>
      </c>
      <c r="J45" s="15">
        <v>1996</v>
      </c>
      <c r="K45" s="10">
        <v>116.5</v>
      </c>
      <c r="L45" s="10">
        <v>47</v>
      </c>
      <c r="M45" s="10">
        <v>935</v>
      </c>
      <c r="N45" s="4" t="s">
        <v>646</v>
      </c>
      <c r="O45" s="4">
        <v>3</v>
      </c>
      <c r="P45" s="10"/>
      <c r="Q45" s="5">
        <v>7.4999999999999997E-2</v>
      </c>
      <c r="R45" s="4">
        <v>5.2</v>
      </c>
      <c r="S45" s="4"/>
    </row>
    <row r="46" spans="1:19" x14ac:dyDescent="0.15">
      <c r="A46" s="2" t="s">
        <v>7</v>
      </c>
      <c r="B46" s="2" t="s">
        <v>134</v>
      </c>
      <c r="C46" s="2" t="s">
        <v>133</v>
      </c>
      <c r="D46" s="2" t="s">
        <v>494</v>
      </c>
      <c r="E46" s="2" t="s">
        <v>573</v>
      </c>
      <c r="F46" s="2" t="s">
        <v>574</v>
      </c>
      <c r="G46" s="2" t="s">
        <v>3</v>
      </c>
      <c r="H46" s="2" t="s">
        <v>236</v>
      </c>
      <c r="I46" s="2" t="s">
        <v>237</v>
      </c>
      <c r="J46" s="15">
        <v>1998</v>
      </c>
      <c r="K46" s="10">
        <v>116.5</v>
      </c>
      <c r="L46" s="10">
        <v>47</v>
      </c>
      <c r="M46" s="10">
        <v>935</v>
      </c>
      <c r="N46" s="4" t="s">
        <v>646</v>
      </c>
      <c r="O46" s="4">
        <v>3</v>
      </c>
      <c r="P46" s="10"/>
      <c r="Q46" s="5">
        <v>7.4999999999999997E-2</v>
      </c>
      <c r="R46" s="4">
        <v>5.2</v>
      </c>
      <c r="S46" s="4"/>
    </row>
    <row r="47" spans="1:19" x14ac:dyDescent="0.15">
      <c r="A47" s="2" t="s">
        <v>7</v>
      </c>
      <c r="B47" s="2" t="s">
        <v>112</v>
      </c>
      <c r="C47" s="2" t="s">
        <v>113</v>
      </c>
      <c r="D47" s="2" t="s">
        <v>671</v>
      </c>
      <c r="E47" s="2" t="s">
        <v>190</v>
      </c>
      <c r="F47" s="2" t="s">
        <v>181</v>
      </c>
      <c r="G47" s="2" t="s">
        <v>3</v>
      </c>
      <c r="H47" s="2" t="s">
        <v>236</v>
      </c>
      <c r="I47" s="2" t="s">
        <v>237</v>
      </c>
      <c r="J47" s="15">
        <v>1999</v>
      </c>
      <c r="K47" s="10">
        <v>116.5</v>
      </c>
      <c r="L47" s="10">
        <v>47</v>
      </c>
      <c r="M47" s="10">
        <v>935</v>
      </c>
      <c r="N47" s="4" t="s">
        <v>646</v>
      </c>
      <c r="O47" s="4">
        <v>3</v>
      </c>
      <c r="P47" s="10"/>
      <c r="Q47" s="5">
        <v>7.4999999999999997E-2</v>
      </c>
      <c r="R47" s="4">
        <v>5.2</v>
      </c>
      <c r="S47" s="4"/>
    </row>
    <row r="48" spans="1:19" x14ac:dyDescent="0.15">
      <c r="A48" s="2" t="s">
        <v>7</v>
      </c>
      <c r="B48" s="2" t="s">
        <v>70</v>
      </c>
      <c r="C48" s="2" t="s">
        <v>71</v>
      </c>
      <c r="D48" s="2" t="s">
        <v>666</v>
      </c>
      <c r="E48" s="2" t="s">
        <v>190</v>
      </c>
      <c r="F48" s="2" t="s">
        <v>181</v>
      </c>
      <c r="G48" s="2" t="s">
        <v>3</v>
      </c>
      <c r="H48" s="2" t="s">
        <v>236</v>
      </c>
      <c r="I48" s="2" t="s">
        <v>237</v>
      </c>
      <c r="J48" s="15">
        <v>1999</v>
      </c>
      <c r="K48" s="10">
        <v>116.5</v>
      </c>
      <c r="L48" s="10">
        <v>47</v>
      </c>
      <c r="M48" s="10">
        <v>935</v>
      </c>
      <c r="N48" s="4" t="s">
        <v>646</v>
      </c>
      <c r="O48" s="4">
        <v>3</v>
      </c>
      <c r="P48" s="10"/>
      <c r="Q48" s="5">
        <v>7.4999999999999997E-2</v>
      </c>
      <c r="R48" s="4">
        <v>5.2</v>
      </c>
      <c r="S48" s="4"/>
    </row>
    <row r="49" spans="1:19" x14ac:dyDescent="0.15">
      <c r="A49" s="2" t="s">
        <v>7</v>
      </c>
      <c r="B49" s="2" t="s">
        <v>156</v>
      </c>
      <c r="C49" s="2" t="s">
        <v>393</v>
      </c>
      <c r="D49" s="2" t="s">
        <v>394</v>
      </c>
      <c r="E49" s="2" t="s">
        <v>361</v>
      </c>
      <c r="F49" s="2" t="s">
        <v>182</v>
      </c>
      <c r="G49" s="2" t="s">
        <v>3</v>
      </c>
      <c r="H49" s="2" t="s">
        <v>236</v>
      </c>
      <c r="I49" s="2" t="s">
        <v>237</v>
      </c>
      <c r="J49" s="15">
        <v>2000</v>
      </c>
      <c r="K49" s="10">
        <v>116.5</v>
      </c>
      <c r="L49" s="10">
        <v>47</v>
      </c>
      <c r="M49" s="10">
        <v>935</v>
      </c>
      <c r="N49" s="4" t="s">
        <v>646</v>
      </c>
      <c r="O49" s="4">
        <v>3</v>
      </c>
      <c r="P49" s="10"/>
      <c r="Q49" s="5">
        <v>7.4999999999999997E-2</v>
      </c>
      <c r="R49" s="4">
        <v>5.2</v>
      </c>
      <c r="S49" s="4"/>
    </row>
    <row r="50" spans="1:19" x14ac:dyDescent="0.15">
      <c r="A50" s="2" t="s">
        <v>7</v>
      </c>
      <c r="B50" s="2" t="s">
        <v>305</v>
      </c>
      <c r="C50" s="2" t="s">
        <v>565</v>
      </c>
      <c r="D50" s="2" t="s">
        <v>665</v>
      </c>
      <c r="E50" s="2" t="s">
        <v>190</v>
      </c>
      <c r="F50" s="2" t="s">
        <v>181</v>
      </c>
      <c r="G50" s="2" t="s">
        <v>3</v>
      </c>
      <c r="H50" s="2" t="s">
        <v>236</v>
      </c>
      <c r="I50" s="2" t="s">
        <v>237</v>
      </c>
      <c r="J50" s="15">
        <v>2000</v>
      </c>
      <c r="K50" s="10">
        <v>116.5</v>
      </c>
      <c r="L50" s="10">
        <v>47</v>
      </c>
      <c r="M50" s="10">
        <v>935</v>
      </c>
      <c r="N50" s="4" t="s">
        <v>646</v>
      </c>
      <c r="O50" s="4">
        <v>3</v>
      </c>
      <c r="P50" s="10"/>
      <c r="Q50" s="5">
        <v>7.4999999999999997E-2</v>
      </c>
      <c r="R50" s="4">
        <v>5.2</v>
      </c>
      <c r="S50" s="4"/>
    </row>
    <row r="51" spans="1:19" x14ac:dyDescent="0.15">
      <c r="A51" s="2" t="s">
        <v>7</v>
      </c>
      <c r="B51" s="2" t="s">
        <v>298</v>
      </c>
      <c r="C51" s="2" t="s">
        <v>369</v>
      </c>
      <c r="D51" s="2" t="s">
        <v>665</v>
      </c>
      <c r="E51" s="2" t="s">
        <v>190</v>
      </c>
      <c r="F51" s="2" t="s">
        <v>181</v>
      </c>
      <c r="G51" s="2" t="s">
        <v>3</v>
      </c>
      <c r="H51" s="2" t="s">
        <v>236</v>
      </c>
      <c r="I51" s="2" t="s">
        <v>237</v>
      </c>
      <c r="J51" s="15">
        <v>2013</v>
      </c>
      <c r="K51" s="10">
        <v>116.5</v>
      </c>
      <c r="L51" s="10">
        <v>47</v>
      </c>
      <c r="M51" s="10">
        <v>935</v>
      </c>
      <c r="N51" s="4" t="s">
        <v>646</v>
      </c>
      <c r="O51" s="4">
        <v>3</v>
      </c>
      <c r="P51" s="10"/>
      <c r="Q51" s="5">
        <v>7.4999999999999997E-2</v>
      </c>
      <c r="R51" s="4">
        <v>5.2</v>
      </c>
      <c r="S51" s="4"/>
    </row>
    <row r="52" spans="1:19" x14ac:dyDescent="0.15">
      <c r="A52" s="2" t="s">
        <v>10</v>
      </c>
      <c r="B52" s="2" t="s">
        <v>11</v>
      </c>
      <c r="C52" s="2" t="s">
        <v>12</v>
      </c>
      <c r="D52" s="2" t="s">
        <v>661</v>
      </c>
      <c r="E52" s="2" t="s">
        <v>190</v>
      </c>
      <c r="F52" s="2" t="s">
        <v>181</v>
      </c>
      <c r="G52" s="2" t="s">
        <v>3</v>
      </c>
      <c r="H52" s="2" t="s">
        <v>236</v>
      </c>
      <c r="I52" s="2" t="s">
        <v>237</v>
      </c>
      <c r="J52" s="15">
        <v>1998</v>
      </c>
      <c r="K52" s="10">
        <v>116.5</v>
      </c>
      <c r="L52" s="10">
        <v>47</v>
      </c>
      <c r="M52" s="10">
        <v>935</v>
      </c>
      <c r="N52" s="4" t="s">
        <v>646</v>
      </c>
      <c r="O52" s="4">
        <v>3</v>
      </c>
      <c r="P52" s="10"/>
      <c r="Q52" s="5">
        <v>7.4999999999999997E-2</v>
      </c>
      <c r="R52" s="4">
        <v>5.2</v>
      </c>
      <c r="S52" s="4"/>
    </row>
    <row r="53" spans="1:19" x14ac:dyDescent="0.15">
      <c r="A53" s="2" t="s">
        <v>538</v>
      </c>
      <c r="B53" s="2" t="s">
        <v>298</v>
      </c>
      <c r="C53" s="2" t="s">
        <v>369</v>
      </c>
      <c r="D53" s="2" t="s">
        <v>665</v>
      </c>
      <c r="E53" s="2" t="s">
        <v>190</v>
      </c>
      <c r="F53" s="2" t="s">
        <v>181</v>
      </c>
      <c r="G53" s="2" t="s">
        <v>14</v>
      </c>
      <c r="H53" s="2" t="s">
        <v>236</v>
      </c>
      <c r="I53" s="2" t="s">
        <v>237</v>
      </c>
      <c r="J53" s="15">
        <v>2000</v>
      </c>
      <c r="K53" s="10">
        <v>122</v>
      </c>
      <c r="L53" s="10">
        <v>66.3</v>
      </c>
      <c r="M53" s="10">
        <v>4631</v>
      </c>
      <c r="N53" s="4" t="s">
        <v>647</v>
      </c>
      <c r="O53" s="4">
        <v>0</v>
      </c>
      <c r="P53" s="10">
        <v>150</v>
      </c>
      <c r="Q53" s="4"/>
      <c r="R53" s="4"/>
      <c r="S53" s="4">
        <v>52</v>
      </c>
    </row>
    <row r="54" spans="1:19" x14ac:dyDescent="0.15">
      <c r="A54" s="2" t="s">
        <v>595</v>
      </c>
      <c r="B54" s="2" t="s">
        <v>596</v>
      </c>
      <c r="C54" s="2" t="s">
        <v>597</v>
      </c>
      <c r="D54" s="2" t="s">
        <v>674</v>
      </c>
      <c r="E54" s="2" t="s">
        <v>190</v>
      </c>
      <c r="F54" s="2" t="s">
        <v>181</v>
      </c>
      <c r="G54" s="2" t="s">
        <v>14</v>
      </c>
      <c r="H54" s="2" t="s">
        <v>236</v>
      </c>
      <c r="I54" s="2" t="s">
        <v>237</v>
      </c>
      <c r="J54" s="15">
        <v>2000</v>
      </c>
      <c r="K54" s="10">
        <v>110</v>
      </c>
      <c r="L54" s="10">
        <v>60</v>
      </c>
      <c r="M54" s="10">
        <v>4725</v>
      </c>
      <c r="N54" s="4" t="s">
        <v>647</v>
      </c>
      <c r="O54" s="4">
        <v>0</v>
      </c>
      <c r="P54" s="10">
        <v>115</v>
      </c>
      <c r="Q54" s="5">
        <v>0.10416666666666667</v>
      </c>
      <c r="R54" s="4"/>
      <c r="S54" s="4">
        <v>59</v>
      </c>
    </row>
    <row r="55" spans="1:19" x14ac:dyDescent="0.15">
      <c r="A55" s="2" t="s">
        <v>247</v>
      </c>
      <c r="B55" s="2" t="s">
        <v>246</v>
      </c>
      <c r="C55" s="2" t="s">
        <v>349</v>
      </c>
      <c r="D55" s="2" t="s">
        <v>350</v>
      </c>
      <c r="E55" s="2" t="s">
        <v>346</v>
      </c>
      <c r="F55" s="2" t="s">
        <v>352</v>
      </c>
      <c r="G55" s="2" t="s">
        <v>3</v>
      </c>
      <c r="H55" s="2" t="s">
        <v>236</v>
      </c>
      <c r="I55" s="2" t="s">
        <v>237</v>
      </c>
      <c r="J55" s="15">
        <v>2012</v>
      </c>
      <c r="K55" s="10">
        <v>196.8</v>
      </c>
      <c r="L55" s="10">
        <v>83</v>
      </c>
      <c r="M55" s="10"/>
      <c r="N55" s="4" t="s">
        <v>647</v>
      </c>
      <c r="O55" s="4">
        <v>0</v>
      </c>
      <c r="P55" s="10">
        <v>221.2</v>
      </c>
      <c r="Q55" s="4"/>
      <c r="R55" s="4">
        <v>5.2</v>
      </c>
      <c r="S55" s="4"/>
    </row>
    <row r="56" spans="1:19" x14ac:dyDescent="0.15">
      <c r="A56" s="2" t="s">
        <v>331</v>
      </c>
      <c r="B56" s="2" t="s">
        <v>332</v>
      </c>
      <c r="C56" s="2" t="s">
        <v>466</v>
      </c>
      <c r="D56" s="2" t="s">
        <v>675</v>
      </c>
      <c r="E56" s="2" t="s">
        <v>190</v>
      </c>
      <c r="F56" s="2" t="s">
        <v>181</v>
      </c>
      <c r="G56" s="2" t="s">
        <v>3</v>
      </c>
      <c r="H56" s="2" t="s">
        <v>236</v>
      </c>
      <c r="I56" s="2" t="s">
        <v>237</v>
      </c>
      <c r="J56" s="15">
        <v>2015</v>
      </c>
      <c r="K56" s="10">
        <v>208</v>
      </c>
      <c r="L56" s="10">
        <v>70</v>
      </c>
      <c r="M56" s="10">
        <v>2735</v>
      </c>
      <c r="N56" s="4" t="s">
        <v>646</v>
      </c>
      <c r="O56" s="4">
        <v>4</v>
      </c>
      <c r="P56" s="10"/>
      <c r="Q56" s="5">
        <v>0.10416666666666667</v>
      </c>
      <c r="R56" s="4"/>
      <c r="S56" s="4">
        <v>116</v>
      </c>
    </row>
    <row r="57" spans="1:19" x14ac:dyDescent="0.15">
      <c r="A57" s="2" t="s">
        <v>97</v>
      </c>
      <c r="B57" s="2" t="s">
        <v>95</v>
      </c>
      <c r="C57" s="2" t="s">
        <v>96</v>
      </c>
      <c r="D57" s="2" t="s">
        <v>662</v>
      </c>
      <c r="E57" s="2" t="s">
        <v>190</v>
      </c>
      <c r="F57" s="2" t="s">
        <v>181</v>
      </c>
      <c r="G57" s="2" t="s">
        <v>3</v>
      </c>
      <c r="H57" s="2" t="s">
        <v>3</v>
      </c>
      <c r="I57" s="2" t="s">
        <v>237</v>
      </c>
      <c r="J57" s="15">
        <v>1969</v>
      </c>
      <c r="K57" s="10">
        <v>48</v>
      </c>
      <c r="L57" s="10">
        <v>42</v>
      </c>
      <c r="M57" s="10">
        <v>2540</v>
      </c>
      <c r="N57" s="4" t="s">
        <v>647</v>
      </c>
      <c r="O57" s="4">
        <v>0</v>
      </c>
      <c r="P57" s="10"/>
      <c r="Q57" s="5">
        <v>0.1125</v>
      </c>
      <c r="R57" s="4"/>
      <c r="S57" s="4"/>
    </row>
    <row r="58" spans="1:19" x14ac:dyDescent="0.15">
      <c r="A58" s="2" t="s">
        <v>500</v>
      </c>
      <c r="B58" s="2" t="s">
        <v>272</v>
      </c>
      <c r="C58" s="2" t="s">
        <v>497</v>
      </c>
      <c r="D58" s="2" t="s">
        <v>498</v>
      </c>
      <c r="E58" s="2" t="s">
        <v>195</v>
      </c>
      <c r="F58" s="2" t="s">
        <v>182</v>
      </c>
      <c r="G58" s="2" t="s">
        <v>14</v>
      </c>
      <c r="H58" s="2" t="s">
        <v>236</v>
      </c>
      <c r="I58" s="2" t="s">
        <v>237</v>
      </c>
      <c r="J58" s="15">
        <v>2002</v>
      </c>
      <c r="K58" s="10">
        <v>120</v>
      </c>
      <c r="L58" s="10">
        <v>49.7</v>
      </c>
      <c r="M58" s="10">
        <v>4574</v>
      </c>
      <c r="N58" s="4" t="s">
        <v>647</v>
      </c>
      <c r="O58" s="4">
        <v>0</v>
      </c>
      <c r="P58" s="10">
        <v>120</v>
      </c>
      <c r="Q58" s="5">
        <v>8.3333333333333329E-2</v>
      </c>
      <c r="R58" s="4"/>
      <c r="S58" s="4"/>
    </row>
    <row r="59" spans="1:19" x14ac:dyDescent="0.15">
      <c r="A59" s="2" t="s">
        <v>49</v>
      </c>
      <c r="B59" s="2" t="s">
        <v>50</v>
      </c>
      <c r="C59" s="2" t="s">
        <v>51</v>
      </c>
      <c r="D59" s="2" t="s">
        <v>668</v>
      </c>
      <c r="E59" s="2" t="s">
        <v>190</v>
      </c>
      <c r="F59" s="2" t="s">
        <v>181</v>
      </c>
      <c r="G59" s="2" t="s">
        <v>14</v>
      </c>
      <c r="H59" s="2" t="s">
        <v>236</v>
      </c>
      <c r="I59" s="2" t="s">
        <v>237</v>
      </c>
      <c r="J59" s="15">
        <v>1935</v>
      </c>
      <c r="K59" s="10">
        <v>55</v>
      </c>
      <c r="L59" s="10">
        <v>50</v>
      </c>
      <c r="M59" s="10">
        <v>2650</v>
      </c>
      <c r="N59" s="4" t="s">
        <v>647</v>
      </c>
      <c r="O59" s="4">
        <v>0</v>
      </c>
      <c r="P59" s="10"/>
      <c r="Q59" s="5">
        <v>7.2916666666666671E-2</v>
      </c>
      <c r="R59" s="4"/>
      <c r="S59" s="4"/>
    </row>
    <row r="60" spans="1:19" x14ac:dyDescent="0.15">
      <c r="A60" s="2" t="s">
        <v>215</v>
      </c>
      <c r="B60" s="2" t="s">
        <v>241</v>
      </c>
      <c r="C60" s="2" t="s">
        <v>482</v>
      </c>
      <c r="D60" s="2" t="s">
        <v>483</v>
      </c>
      <c r="E60" s="2" t="s">
        <v>346</v>
      </c>
      <c r="F60" s="2" t="s">
        <v>352</v>
      </c>
      <c r="G60" s="2" t="s">
        <v>3</v>
      </c>
      <c r="H60" s="2" t="s">
        <v>236</v>
      </c>
      <c r="I60" s="2" t="s">
        <v>237</v>
      </c>
      <c r="J60" s="15">
        <v>2016</v>
      </c>
      <c r="K60" s="10">
        <v>242.8</v>
      </c>
      <c r="L60" s="10">
        <v>84.5</v>
      </c>
      <c r="M60" s="10">
        <v>5105</v>
      </c>
      <c r="N60" s="4" t="s">
        <v>647</v>
      </c>
      <c r="O60" s="4">
        <v>0</v>
      </c>
      <c r="P60" s="10">
        <v>255.9</v>
      </c>
      <c r="Q60" s="5">
        <v>0.17500000000000002</v>
      </c>
      <c r="R60" s="4"/>
      <c r="S60" s="4"/>
    </row>
    <row r="61" spans="1:19" x14ac:dyDescent="0.15">
      <c r="A61" s="2" t="s">
        <v>158</v>
      </c>
      <c r="B61" s="2" t="s">
        <v>154</v>
      </c>
      <c r="C61" s="2" t="s">
        <v>382</v>
      </c>
      <c r="D61" s="2" t="s">
        <v>389</v>
      </c>
      <c r="E61" s="2" t="s">
        <v>361</v>
      </c>
      <c r="F61" s="2" t="s">
        <v>182</v>
      </c>
      <c r="G61" s="2" t="s">
        <v>3</v>
      </c>
      <c r="H61" s="2" t="s">
        <v>236</v>
      </c>
      <c r="I61" s="2" t="s">
        <v>490</v>
      </c>
      <c r="J61" s="15">
        <v>1996</v>
      </c>
      <c r="K61" s="10">
        <v>85.3</v>
      </c>
      <c r="L61" s="10">
        <v>31.1</v>
      </c>
      <c r="M61" s="10">
        <v>4199.5</v>
      </c>
      <c r="N61" s="4" t="s">
        <v>647</v>
      </c>
      <c r="O61" s="4">
        <v>0</v>
      </c>
      <c r="P61" s="10"/>
      <c r="Q61" s="5">
        <v>0.12152777777777778</v>
      </c>
      <c r="R61" s="4"/>
      <c r="S61" s="4"/>
    </row>
    <row r="62" spans="1:19" x14ac:dyDescent="0.15">
      <c r="A62" s="2" t="s">
        <v>13</v>
      </c>
      <c r="B62" s="2" t="s">
        <v>225</v>
      </c>
      <c r="C62" s="2" t="s">
        <v>542</v>
      </c>
      <c r="D62" s="2" t="s">
        <v>543</v>
      </c>
      <c r="E62" s="2" t="s">
        <v>377</v>
      </c>
      <c r="F62" s="2" t="s">
        <v>182</v>
      </c>
      <c r="G62" s="2" t="s">
        <v>3</v>
      </c>
      <c r="H62" s="2" t="s">
        <v>236</v>
      </c>
      <c r="I62" s="2" t="s">
        <v>237</v>
      </c>
      <c r="J62" s="15">
        <v>2002</v>
      </c>
      <c r="K62" s="10">
        <v>98.4</v>
      </c>
      <c r="L62" s="10">
        <v>45</v>
      </c>
      <c r="M62" s="10">
        <v>2788.8</v>
      </c>
      <c r="N62" s="4" t="s">
        <v>646</v>
      </c>
      <c r="O62" s="4">
        <v>10</v>
      </c>
      <c r="P62" s="10"/>
      <c r="Q62" s="5">
        <v>6.3888888888888884E-2</v>
      </c>
      <c r="R62" s="4"/>
      <c r="S62" s="4"/>
    </row>
    <row r="63" spans="1:19" x14ac:dyDescent="0.15">
      <c r="A63" s="2" t="s">
        <v>556</v>
      </c>
      <c r="B63" s="2" t="s">
        <v>140</v>
      </c>
      <c r="C63" s="2" t="s">
        <v>357</v>
      </c>
      <c r="D63" s="2" t="s">
        <v>358</v>
      </c>
      <c r="E63" s="2" t="s">
        <v>359</v>
      </c>
      <c r="F63" s="2" t="s">
        <v>182</v>
      </c>
      <c r="G63" s="2" t="s">
        <v>3</v>
      </c>
      <c r="H63" s="2" t="s">
        <v>236</v>
      </c>
      <c r="I63" s="2" t="s">
        <v>237</v>
      </c>
      <c r="J63" s="15">
        <v>1989</v>
      </c>
      <c r="K63" s="10">
        <v>78.7</v>
      </c>
      <c r="L63" s="10">
        <v>40.4</v>
      </c>
      <c r="M63" s="10">
        <v>1935.7</v>
      </c>
      <c r="N63" s="4" t="s">
        <v>646</v>
      </c>
      <c r="O63" s="4">
        <v>3</v>
      </c>
      <c r="P63" s="10"/>
      <c r="Q63" s="5">
        <v>5.2083333333333336E-2</v>
      </c>
      <c r="R63" s="4"/>
      <c r="S63" s="4"/>
    </row>
    <row r="64" spans="1:19" x14ac:dyDescent="0.15">
      <c r="A64" s="2" t="s">
        <v>98</v>
      </c>
      <c r="B64" s="2" t="s">
        <v>95</v>
      </c>
      <c r="C64" s="2" t="s">
        <v>96</v>
      </c>
      <c r="D64" s="2" t="s">
        <v>662</v>
      </c>
      <c r="E64" s="2" t="s">
        <v>190</v>
      </c>
      <c r="F64" s="2" t="s">
        <v>181</v>
      </c>
      <c r="G64" s="2" t="s">
        <v>3</v>
      </c>
      <c r="H64" s="2" t="s">
        <v>3</v>
      </c>
      <c r="I64" s="2" t="s">
        <v>237</v>
      </c>
      <c r="J64" s="15">
        <v>1976</v>
      </c>
      <c r="K64" s="10">
        <v>85</v>
      </c>
      <c r="L64" s="10">
        <v>48</v>
      </c>
      <c r="M64" s="10">
        <v>2050</v>
      </c>
      <c r="N64" s="4" t="s">
        <v>646</v>
      </c>
      <c r="O64" s="4">
        <v>3</v>
      </c>
      <c r="P64" s="10"/>
      <c r="Q64" s="5">
        <v>8.3333333333333329E-2</v>
      </c>
      <c r="R64" s="4"/>
      <c r="S64" s="4"/>
    </row>
    <row r="65" spans="1:19" x14ac:dyDescent="0.15">
      <c r="A65" s="2" t="s">
        <v>98</v>
      </c>
      <c r="B65" s="3" t="s">
        <v>311</v>
      </c>
      <c r="C65" s="3" t="s">
        <v>550</v>
      </c>
      <c r="D65" s="3" t="s">
        <v>676</v>
      </c>
      <c r="E65" s="3" t="s">
        <v>190</v>
      </c>
      <c r="F65" s="2" t="s">
        <v>181</v>
      </c>
      <c r="G65" s="3" t="s">
        <v>3</v>
      </c>
      <c r="H65" s="3" t="s">
        <v>236</v>
      </c>
      <c r="I65" s="3" t="s">
        <v>237</v>
      </c>
      <c r="J65" s="15">
        <v>2005</v>
      </c>
      <c r="K65" s="10">
        <v>85</v>
      </c>
      <c r="L65" s="10">
        <v>50</v>
      </c>
      <c r="M65" s="10">
        <v>1950</v>
      </c>
      <c r="N65" s="4" t="s">
        <v>646</v>
      </c>
      <c r="O65" s="4">
        <v>3</v>
      </c>
      <c r="P65" s="10"/>
      <c r="Q65" s="5">
        <v>6.25E-2</v>
      </c>
      <c r="R65" s="4"/>
      <c r="S65" s="4"/>
    </row>
    <row r="66" spans="1:19" x14ac:dyDescent="0.15">
      <c r="A66" s="2" t="s">
        <v>587</v>
      </c>
      <c r="B66" s="3" t="s">
        <v>246</v>
      </c>
      <c r="C66" s="3" t="s">
        <v>637</v>
      </c>
      <c r="D66" s="3" t="s">
        <v>638</v>
      </c>
      <c r="E66" s="3" t="s">
        <v>346</v>
      </c>
      <c r="F66" s="2" t="s">
        <v>352</v>
      </c>
      <c r="G66" s="3" t="s">
        <v>3</v>
      </c>
      <c r="H66" s="3" t="s">
        <v>236</v>
      </c>
      <c r="I66" s="3" t="s">
        <v>237</v>
      </c>
      <c r="J66" s="15">
        <v>2013</v>
      </c>
      <c r="K66" s="10">
        <v>98.4</v>
      </c>
      <c r="L66" s="10"/>
      <c r="M66" s="10">
        <v>1279.5</v>
      </c>
      <c r="N66" s="4" t="s">
        <v>646</v>
      </c>
      <c r="O66" s="4">
        <v>2</v>
      </c>
      <c r="P66" s="10">
        <v>98</v>
      </c>
      <c r="Q66" s="5"/>
      <c r="R66" s="4"/>
      <c r="S66" s="4">
        <v>120</v>
      </c>
    </row>
    <row r="67" spans="1:19" x14ac:dyDescent="0.15">
      <c r="A67" s="2" t="s">
        <v>220</v>
      </c>
      <c r="B67" s="2" t="s">
        <v>260</v>
      </c>
      <c r="C67" s="2" t="s">
        <v>347</v>
      </c>
      <c r="D67" s="2" t="s">
        <v>348</v>
      </c>
      <c r="E67" s="2" t="s">
        <v>346</v>
      </c>
      <c r="F67" s="2" t="s">
        <v>352</v>
      </c>
      <c r="G67" s="2" t="s">
        <v>3</v>
      </c>
      <c r="H67" s="2" t="s">
        <v>236</v>
      </c>
      <c r="I67" s="2" t="s">
        <v>237</v>
      </c>
      <c r="J67" s="15">
        <v>2013</v>
      </c>
      <c r="K67" s="10">
        <v>108.3</v>
      </c>
      <c r="L67" s="10">
        <v>52.8</v>
      </c>
      <c r="M67" s="10">
        <v>2870.8</v>
      </c>
      <c r="N67" s="4" t="str">
        <f>IF(O67&gt;0,"YES","unkNOwn ")</f>
        <v>YES</v>
      </c>
      <c r="O67" s="4">
        <v>10</v>
      </c>
      <c r="P67" s="10"/>
      <c r="Q67" s="4"/>
      <c r="R67" s="4"/>
      <c r="S67" s="4"/>
    </row>
    <row r="68" spans="1:19" x14ac:dyDescent="0.15">
      <c r="A68" s="2" t="s">
        <v>72</v>
      </c>
      <c r="B68" s="2" t="s">
        <v>114</v>
      </c>
      <c r="C68" s="2" t="s">
        <v>113</v>
      </c>
      <c r="D68" s="2" t="s">
        <v>671</v>
      </c>
      <c r="E68" s="2" t="s">
        <v>190</v>
      </c>
      <c r="F68" s="2" t="s">
        <v>181</v>
      </c>
      <c r="G68" s="2" t="s">
        <v>14</v>
      </c>
      <c r="H68" s="2" t="s">
        <v>236</v>
      </c>
      <c r="I68" s="2" t="s">
        <v>237</v>
      </c>
      <c r="J68" s="15">
        <v>1940</v>
      </c>
      <c r="K68" s="10">
        <v>80</v>
      </c>
      <c r="L68" s="10">
        <v>55</v>
      </c>
      <c r="M68" s="10">
        <v>2800</v>
      </c>
      <c r="N68" s="4" t="s">
        <v>647</v>
      </c>
      <c r="O68" s="4">
        <v>0</v>
      </c>
      <c r="P68" s="10">
        <v>80</v>
      </c>
      <c r="Q68" s="5">
        <v>8.3333333333333329E-2</v>
      </c>
      <c r="R68" s="4"/>
      <c r="S68" s="4">
        <v>50</v>
      </c>
    </row>
    <row r="69" spans="1:19" x14ac:dyDescent="0.15">
      <c r="A69" s="2" t="s">
        <v>15</v>
      </c>
      <c r="B69" s="2" t="s">
        <v>16</v>
      </c>
      <c r="C69" s="2" t="s">
        <v>17</v>
      </c>
      <c r="D69" s="2" t="s">
        <v>661</v>
      </c>
      <c r="E69" s="2" t="s">
        <v>190</v>
      </c>
      <c r="F69" s="2" t="s">
        <v>181</v>
      </c>
      <c r="G69" s="2" t="s">
        <v>3</v>
      </c>
      <c r="H69" s="2" t="s">
        <v>236</v>
      </c>
      <c r="I69" s="2" t="s">
        <v>237</v>
      </c>
      <c r="J69" s="15">
        <v>1976</v>
      </c>
      <c r="K69" s="10">
        <v>102</v>
      </c>
      <c r="L69" s="10">
        <v>50</v>
      </c>
      <c r="M69" s="10">
        <v>2130</v>
      </c>
      <c r="N69" s="4" t="s">
        <v>646</v>
      </c>
      <c r="O69" s="4">
        <v>4</v>
      </c>
      <c r="P69" s="10">
        <v>90</v>
      </c>
      <c r="Q69" s="5">
        <v>7.2916666666666671E-2</v>
      </c>
      <c r="R69" s="4"/>
      <c r="S69" s="4">
        <v>54</v>
      </c>
    </row>
    <row r="70" spans="1:19" x14ac:dyDescent="0.15">
      <c r="A70" s="2" t="s">
        <v>15</v>
      </c>
      <c r="B70" s="2" t="s">
        <v>84</v>
      </c>
      <c r="C70" s="2" t="s">
        <v>85</v>
      </c>
      <c r="D70" s="2" t="s">
        <v>659</v>
      </c>
      <c r="E70" s="2" t="s">
        <v>190</v>
      </c>
      <c r="F70" s="2" t="s">
        <v>181</v>
      </c>
      <c r="G70" s="2" t="s">
        <v>3</v>
      </c>
      <c r="H70" s="2" t="s">
        <v>236</v>
      </c>
      <c r="I70" s="2" t="s">
        <v>490</v>
      </c>
      <c r="J70" s="15">
        <v>1976</v>
      </c>
      <c r="K70" s="10">
        <v>103.7</v>
      </c>
      <c r="L70" s="10">
        <v>50</v>
      </c>
      <c r="M70" s="10">
        <v>2130</v>
      </c>
      <c r="N70" s="4" t="s">
        <v>646</v>
      </c>
      <c r="O70" s="4">
        <v>4</v>
      </c>
      <c r="P70" s="10">
        <v>90</v>
      </c>
      <c r="Q70" s="5">
        <v>7.2916666666666671E-2</v>
      </c>
      <c r="R70" s="4"/>
      <c r="S70" s="4">
        <v>54</v>
      </c>
    </row>
    <row r="71" spans="1:19" x14ac:dyDescent="0.15">
      <c r="A71" s="2" t="s">
        <v>135</v>
      </c>
      <c r="B71" s="2" t="s">
        <v>134</v>
      </c>
      <c r="C71" s="2" t="s">
        <v>133</v>
      </c>
      <c r="D71" s="2" t="s">
        <v>494</v>
      </c>
      <c r="E71" s="2" t="s">
        <v>573</v>
      </c>
      <c r="F71" s="2" t="s">
        <v>574</v>
      </c>
      <c r="G71" s="2" t="s">
        <v>3</v>
      </c>
      <c r="H71" s="2" t="s">
        <v>264</v>
      </c>
      <c r="I71" s="2" t="s">
        <v>237</v>
      </c>
      <c r="J71" s="15">
        <v>1999</v>
      </c>
      <c r="K71" s="10">
        <v>109.3</v>
      </c>
      <c r="L71" s="10">
        <v>49.7</v>
      </c>
      <c r="M71" s="10">
        <v>2260.5</v>
      </c>
      <c r="N71" s="4" t="s">
        <v>646</v>
      </c>
      <c r="O71" s="4">
        <v>5</v>
      </c>
      <c r="P71" s="10"/>
      <c r="Q71" s="5">
        <v>6.6666666666666666E-2</v>
      </c>
      <c r="R71" s="4"/>
      <c r="S71" s="4"/>
    </row>
    <row r="72" spans="1:19" x14ac:dyDescent="0.15">
      <c r="A72" s="2" t="s">
        <v>160</v>
      </c>
      <c r="B72" s="2" t="s">
        <v>152</v>
      </c>
      <c r="C72" s="2" t="s">
        <v>374</v>
      </c>
      <c r="D72" s="2" t="s">
        <v>375</v>
      </c>
      <c r="E72" s="2" t="s">
        <v>361</v>
      </c>
      <c r="F72" s="2" t="s">
        <v>182</v>
      </c>
      <c r="G72" s="2" t="s">
        <v>3</v>
      </c>
      <c r="H72" s="2" t="s">
        <v>236</v>
      </c>
      <c r="I72" s="2" t="s">
        <v>237</v>
      </c>
      <c r="J72" s="15">
        <v>2007</v>
      </c>
      <c r="K72" s="10">
        <v>62.3</v>
      </c>
      <c r="L72" s="10">
        <v>62.1</v>
      </c>
      <c r="M72" s="10">
        <v>2132.6</v>
      </c>
      <c r="N72" s="4" t="s">
        <v>647</v>
      </c>
      <c r="O72" s="4">
        <v>0</v>
      </c>
      <c r="P72" s="10"/>
      <c r="Q72" s="5">
        <v>3.4027777777777775E-2</v>
      </c>
      <c r="R72" s="4"/>
      <c r="S72" s="4"/>
    </row>
    <row r="73" spans="1:19" x14ac:dyDescent="0.15">
      <c r="A73" s="2" t="s">
        <v>213</v>
      </c>
      <c r="B73" s="2" t="s">
        <v>256</v>
      </c>
      <c r="C73" s="2" t="s">
        <v>405</v>
      </c>
      <c r="D73" s="2" t="s">
        <v>667</v>
      </c>
      <c r="E73" s="2" t="s">
        <v>190</v>
      </c>
      <c r="F73" s="2" t="s">
        <v>181</v>
      </c>
      <c r="G73" s="2" t="s">
        <v>3</v>
      </c>
      <c r="H73" s="2" t="s">
        <v>236</v>
      </c>
      <c r="I73" s="2" t="s">
        <v>237</v>
      </c>
      <c r="J73" s="15">
        <v>2005</v>
      </c>
      <c r="K73" s="10">
        <v>209</v>
      </c>
      <c r="L73" s="10">
        <v>80</v>
      </c>
      <c r="M73" s="10">
        <v>5843</v>
      </c>
      <c r="N73" s="4" t="s">
        <v>647</v>
      </c>
      <c r="O73" s="4">
        <v>0</v>
      </c>
      <c r="P73" s="10">
        <v>225</v>
      </c>
      <c r="Q73" s="5">
        <v>0.11319444444444444</v>
      </c>
      <c r="R73" s="4">
        <v>4</v>
      </c>
      <c r="S73" s="4">
        <v>60</v>
      </c>
    </row>
    <row r="74" spans="1:19" x14ac:dyDescent="0.15">
      <c r="A74" s="2" t="s">
        <v>99</v>
      </c>
      <c r="B74" s="2" t="s">
        <v>90</v>
      </c>
      <c r="C74" s="2" t="s">
        <v>91</v>
      </c>
      <c r="D74" s="2" t="s">
        <v>662</v>
      </c>
      <c r="E74" s="2" t="s">
        <v>190</v>
      </c>
      <c r="F74" s="2" t="s">
        <v>181</v>
      </c>
      <c r="G74" s="2" t="s">
        <v>3</v>
      </c>
      <c r="H74" s="2" t="s">
        <v>236</v>
      </c>
      <c r="I74" s="2" t="s">
        <v>237</v>
      </c>
      <c r="J74" s="15">
        <v>2009</v>
      </c>
      <c r="K74" s="10">
        <v>230</v>
      </c>
      <c r="L74" s="10">
        <v>80</v>
      </c>
      <c r="M74" s="10">
        <v>5282</v>
      </c>
      <c r="N74" s="4" t="s">
        <v>647</v>
      </c>
      <c r="O74" s="4">
        <v>0</v>
      </c>
      <c r="P74" s="10">
        <v>215</v>
      </c>
      <c r="Q74" s="5">
        <v>0.125</v>
      </c>
      <c r="R74" s="4"/>
      <c r="S74" s="4"/>
    </row>
    <row r="75" spans="1:19" x14ac:dyDescent="0.15">
      <c r="A75" s="2" t="s">
        <v>328</v>
      </c>
      <c r="B75" s="2" t="s">
        <v>329</v>
      </c>
      <c r="C75" s="2" t="s">
        <v>410</v>
      </c>
      <c r="D75" s="2" t="s">
        <v>411</v>
      </c>
      <c r="E75" s="2" t="s">
        <v>346</v>
      </c>
      <c r="F75" s="2" t="s">
        <v>352</v>
      </c>
      <c r="G75" s="2" t="s">
        <v>3</v>
      </c>
      <c r="H75" s="2" t="s">
        <v>244</v>
      </c>
      <c r="I75" s="2" t="s">
        <v>237</v>
      </c>
      <c r="J75" s="15">
        <v>2012</v>
      </c>
      <c r="K75" s="10">
        <v>226.4</v>
      </c>
      <c r="L75" s="10">
        <v>78.3</v>
      </c>
      <c r="M75" s="10">
        <v>3444.9</v>
      </c>
      <c r="N75" s="4" t="s">
        <v>646</v>
      </c>
      <c r="O75" s="4">
        <v>3</v>
      </c>
      <c r="P75" s="10"/>
      <c r="Q75" s="4"/>
      <c r="R75" s="4"/>
      <c r="S75" s="4"/>
    </row>
    <row r="76" spans="1:19" x14ac:dyDescent="0.15">
      <c r="A76" s="2" t="s">
        <v>207</v>
      </c>
      <c r="B76" s="2" t="s">
        <v>238</v>
      </c>
      <c r="C76" s="2" t="s">
        <v>437</v>
      </c>
      <c r="D76" s="2" t="s">
        <v>438</v>
      </c>
      <c r="E76" s="2" t="s">
        <v>200</v>
      </c>
      <c r="F76" s="2" t="s">
        <v>352</v>
      </c>
      <c r="G76" s="2" t="s">
        <v>3</v>
      </c>
      <c r="H76" s="2" t="s">
        <v>236</v>
      </c>
      <c r="I76" s="2" t="s">
        <v>237</v>
      </c>
      <c r="J76" s="15">
        <v>2001</v>
      </c>
      <c r="K76" s="10">
        <v>160.80000000000001</v>
      </c>
      <c r="L76" s="10">
        <v>111.8</v>
      </c>
      <c r="M76" s="10">
        <v>4081.3</v>
      </c>
      <c r="N76" s="4" t="s">
        <v>646</v>
      </c>
      <c r="O76" s="4">
        <v>1</v>
      </c>
      <c r="P76" s="10"/>
      <c r="Q76" s="4"/>
      <c r="R76" s="4"/>
      <c r="S76" s="4"/>
    </row>
    <row r="77" spans="1:19" x14ac:dyDescent="0.15">
      <c r="A77" s="2" t="s">
        <v>513</v>
      </c>
      <c r="B77" s="3" t="s">
        <v>511</v>
      </c>
      <c r="C77" s="3" t="s">
        <v>512</v>
      </c>
      <c r="D77" s="3" t="s">
        <v>509</v>
      </c>
      <c r="E77" s="3" t="s">
        <v>510</v>
      </c>
      <c r="F77" s="2" t="s">
        <v>574</v>
      </c>
      <c r="G77" s="3" t="s">
        <v>3</v>
      </c>
      <c r="H77" s="3" t="s">
        <v>236</v>
      </c>
      <c r="I77" s="3" t="s">
        <v>237</v>
      </c>
      <c r="J77" s="15">
        <v>2004</v>
      </c>
      <c r="K77" s="10">
        <v>59.1</v>
      </c>
      <c r="L77" s="10">
        <v>56</v>
      </c>
      <c r="M77" s="10">
        <v>2822</v>
      </c>
      <c r="N77" s="4" t="s">
        <v>646</v>
      </c>
      <c r="O77" s="4">
        <v>2</v>
      </c>
      <c r="P77" s="10"/>
      <c r="Q77" s="4"/>
      <c r="R77" s="4"/>
      <c r="S77" s="4"/>
    </row>
    <row r="78" spans="1:19" x14ac:dyDescent="0.15">
      <c r="A78" s="2" t="s">
        <v>222</v>
      </c>
      <c r="B78" s="2" t="s">
        <v>243</v>
      </c>
      <c r="C78" s="2" t="s">
        <v>429</v>
      </c>
      <c r="D78" s="2" t="s">
        <v>430</v>
      </c>
      <c r="E78" s="2" t="s">
        <v>195</v>
      </c>
      <c r="F78" s="2" t="s">
        <v>182</v>
      </c>
      <c r="G78" s="2" t="s">
        <v>3</v>
      </c>
      <c r="H78" s="2" t="s">
        <v>236</v>
      </c>
      <c r="I78" s="2" t="s">
        <v>237</v>
      </c>
      <c r="J78" s="15">
        <v>1995</v>
      </c>
      <c r="K78" s="10">
        <v>148</v>
      </c>
      <c r="L78" s="10">
        <v>65</v>
      </c>
      <c r="M78" s="10">
        <v>4165</v>
      </c>
      <c r="N78" s="4" t="str">
        <f>IF(O78&gt;0,"YES","unkNOwn ")</f>
        <v>YES</v>
      </c>
      <c r="O78" s="4">
        <v>8</v>
      </c>
      <c r="P78" s="10">
        <v>161</v>
      </c>
      <c r="Q78" s="5">
        <v>7.2916666666666671E-2</v>
      </c>
      <c r="R78" s="4"/>
      <c r="S78" s="4"/>
    </row>
    <row r="79" spans="1:19" x14ac:dyDescent="0.15">
      <c r="A79" s="2" t="s">
        <v>307</v>
      </c>
      <c r="B79" s="2" t="s">
        <v>308</v>
      </c>
      <c r="C79" s="2" t="s">
        <v>476</v>
      </c>
      <c r="D79" s="2" t="s">
        <v>32</v>
      </c>
      <c r="E79" s="2" t="s">
        <v>203</v>
      </c>
      <c r="F79" s="2" t="s">
        <v>181</v>
      </c>
      <c r="G79" s="2" t="s">
        <v>3</v>
      </c>
      <c r="H79" s="2" t="s">
        <v>236</v>
      </c>
      <c r="I79" s="2" t="s">
        <v>237</v>
      </c>
      <c r="J79" s="15">
        <v>1993</v>
      </c>
      <c r="K79" s="10">
        <v>186</v>
      </c>
      <c r="L79" s="10">
        <v>50</v>
      </c>
      <c r="M79" s="10">
        <v>5500</v>
      </c>
      <c r="N79" s="4" t="s">
        <v>646</v>
      </c>
      <c r="O79" s="4">
        <v>4</v>
      </c>
      <c r="P79" s="10"/>
      <c r="Q79" s="5">
        <v>0.14583333333333334</v>
      </c>
      <c r="R79" s="4"/>
      <c r="S79" s="4"/>
    </row>
    <row r="80" spans="1:19" x14ac:dyDescent="0.15">
      <c r="A80" s="2" t="s">
        <v>291</v>
      </c>
      <c r="B80" s="2" t="s">
        <v>292</v>
      </c>
      <c r="C80" s="2" t="s">
        <v>416</v>
      </c>
      <c r="D80" s="2" t="s">
        <v>417</v>
      </c>
      <c r="E80" s="2" t="s">
        <v>418</v>
      </c>
      <c r="F80" s="2" t="s">
        <v>352</v>
      </c>
      <c r="G80" s="2" t="s">
        <v>3</v>
      </c>
      <c r="H80" s="2" t="s">
        <v>236</v>
      </c>
      <c r="I80" s="2" t="s">
        <v>237</v>
      </c>
      <c r="J80" s="15">
        <v>2017</v>
      </c>
      <c r="K80" s="10">
        <v>150</v>
      </c>
      <c r="L80" s="10">
        <v>65</v>
      </c>
      <c r="M80" s="10">
        <v>3738</v>
      </c>
      <c r="N80" s="4" t="s">
        <v>646</v>
      </c>
      <c r="O80" s="4">
        <v>6</v>
      </c>
      <c r="P80" s="10"/>
      <c r="Q80" s="4"/>
      <c r="R80" s="4"/>
      <c r="S80" s="4"/>
    </row>
    <row r="81" spans="1:19" x14ac:dyDescent="0.15">
      <c r="A81" s="2" t="s">
        <v>251</v>
      </c>
      <c r="B81" s="2" t="s">
        <v>238</v>
      </c>
      <c r="C81" s="2" t="s">
        <v>437</v>
      </c>
      <c r="D81" s="2" t="s">
        <v>438</v>
      </c>
      <c r="E81" s="2" t="s">
        <v>200</v>
      </c>
      <c r="F81" s="2" t="s">
        <v>352</v>
      </c>
      <c r="G81" s="2" t="s">
        <v>3</v>
      </c>
      <c r="H81" s="2" t="s">
        <v>244</v>
      </c>
      <c r="I81" s="2" t="s">
        <v>237</v>
      </c>
      <c r="J81" s="15">
        <v>2006</v>
      </c>
      <c r="K81" s="10">
        <v>249.3</v>
      </c>
      <c r="L81" s="10">
        <v>78.3</v>
      </c>
      <c r="M81" s="10">
        <v>3782.8</v>
      </c>
      <c r="N81" s="4" t="s">
        <v>646</v>
      </c>
      <c r="O81" s="4">
        <v>3</v>
      </c>
      <c r="P81" s="10"/>
      <c r="Q81" s="5">
        <v>9.0277777777777776E-2</v>
      </c>
      <c r="R81" s="4"/>
      <c r="S81" s="4"/>
    </row>
    <row r="82" spans="1:19" x14ac:dyDescent="0.15">
      <c r="A82" s="2" t="s">
        <v>162</v>
      </c>
      <c r="B82" s="3" t="s">
        <v>189</v>
      </c>
      <c r="C82" s="3" t="s">
        <v>367</v>
      </c>
      <c r="D82" s="3" t="s">
        <v>663</v>
      </c>
      <c r="E82" s="3" t="s">
        <v>190</v>
      </c>
      <c r="F82" s="2" t="s">
        <v>181</v>
      </c>
      <c r="G82" s="3" t="s">
        <v>14</v>
      </c>
      <c r="H82" s="2" t="s">
        <v>236</v>
      </c>
      <c r="I82" s="2" t="s">
        <v>237</v>
      </c>
      <c r="J82" s="15">
        <v>2006</v>
      </c>
      <c r="K82" s="10">
        <v>181</v>
      </c>
      <c r="L82" s="10">
        <v>70</v>
      </c>
      <c r="M82" s="10">
        <v>4400</v>
      </c>
      <c r="N82" s="4" t="s">
        <v>647</v>
      </c>
      <c r="O82" s="4">
        <v>0</v>
      </c>
      <c r="P82" s="10">
        <v>176</v>
      </c>
      <c r="Q82" s="5">
        <v>7.0833333333333331E-2</v>
      </c>
      <c r="R82" s="4"/>
      <c r="S82" s="4">
        <v>76</v>
      </c>
    </row>
    <row r="83" spans="1:19" x14ac:dyDescent="0.15">
      <c r="A83" s="2" t="s">
        <v>162</v>
      </c>
      <c r="B83" s="2" t="s">
        <v>163</v>
      </c>
      <c r="C83" s="2" t="s">
        <v>436</v>
      </c>
      <c r="D83" s="2" t="s">
        <v>435</v>
      </c>
      <c r="E83" s="2" t="s">
        <v>361</v>
      </c>
      <c r="F83" s="2" t="s">
        <v>182</v>
      </c>
      <c r="G83" s="2" t="s">
        <v>14</v>
      </c>
      <c r="H83" s="2" t="s">
        <v>236</v>
      </c>
      <c r="I83" s="2" t="s">
        <v>237</v>
      </c>
      <c r="J83" s="15">
        <v>2009</v>
      </c>
      <c r="K83" s="10">
        <v>80.5</v>
      </c>
      <c r="L83" s="10">
        <v>45.6</v>
      </c>
      <c r="M83" s="10">
        <v>2379</v>
      </c>
      <c r="N83" s="4" t="s">
        <v>647</v>
      </c>
      <c r="O83" s="4">
        <v>0</v>
      </c>
      <c r="P83" s="10"/>
      <c r="Q83" s="4"/>
      <c r="R83" s="4"/>
      <c r="S83" s="4"/>
    </row>
    <row r="84" spans="1:19" x14ac:dyDescent="0.15">
      <c r="A84" s="2" t="s">
        <v>425</v>
      </c>
      <c r="B84" s="2" t="s">
        <v>147</v>
      </c>
      <c r="C84" s="2" t="s">
        <v>362</v>
      </c>
      <c r="D84" s="2" t="s">
        <v>363</v>
      </c>
      <c r="E84" s="2" t="s">
        <v>361</v>
      </c>
      <c r="F84" s="2" t="s">
        <v>182</v>
      </c>
      <c r="G84" s="2" t="s">
        <v>3</v>
      </c>
      <c r="H84" s="2" t="s">
        <v>236</v>
      </c>
      <c r="I84" s="2" t="s">
        <v>237</v>
      </c>
      <c r="J84" s="15">
        <v>1989</v>
      </c>
      <c r="K84" s="10">
        <v>83.7</v>
      </c>
      <c r="L84" s="10">
        <v>37.299999999999997</v>
      </c>
      <c r="M84" s="10">
        <v>3024.8</v>
      </c>
      <c r="N84" s="4" t="s">
        <v>647</v>
      </c>
      <c r="O84" s="4">
        <v>0</v>
      </c>
      <c r="P84" s="10"/>
      <c r="Q84" s="5">
        <v>0.13749999999999998</v>
      </c>
      <c r="R84" s="4">
        <v>4</v>
      </c>
      <c r="S84" s="4"/>
    </row>
    <row r="85" spans="1:19" x14ac:dyDescent="0.15">
      <c r="A85" s="2" t="s">
        <v>164</v>
      </c>
      <c r="B85" s="2" t="s">
        <v>165</v>
      </c>
      <c r="C85" s="2" t="s">
        <v>456</v>
      </c>
      <c r="D85" s="2" t="s">
        <v>457</v>
      </c>
      <c r="E85" s="2" t="s">
        <v>361</v>
      </c>
      <c r="F85" s="2" t="s">
        <v>182</v>
      </c>
      <c r="G85" s="2" t="s">
        <v>3</v>
      </c>
      <c r="H85" s="2" t="s">
        <v>236</v>
      </c>
      <c r="I85" s="2" t="s">
        <v>237</v>
      </c>
      <c r="J85" s="15">
        <v>2001</v>
      </c>
      <c r="K85" s="10">
        <v>173.9</v>
      </c>
      <c r="L85" s="10">
        <v>74.599999999999994</v>
      </c>
      <c r="M85" s="10">
        <v>4002.6</v>
      </c>
      <c r="N85" s="4" t="s">
        <v>647</v>
      </c>
      <c r="O85" s="4">
        <v>0</v>
      </c>
      <c r="P85" s="10"/>
      <c r="Q85" s="5">
        <v>5.2083333333333336E-2</v>
      </c>
      <c r="R85" s="4">
        <v>4.5</v>
      </c>
      <c r="S85" s="4">
        <v>82</v>
      </c>
    </row>
    <row r="86" spans="1:19" x14ac:dyDescent="0.15">
      <c r="A86" s="2" t="s">
        <v>245</v>
      </c>
      <c r="B86" s="2" t="s">
        <v>246</v>
      </c>
      <c r="C86" s="2" t="s">
        <v>447</v>
      </c>
      <c r="D86" s="2" t="s">
        <v>448</v>
      </c>
      <c r="E86" s="2" t="s">
        <v>346</v>
      </c>
      <c r="F86" s="2" t="s">
        <v>352</v>
      </c>
      <c r="G86" s="2" t="s">
        <v>3</v>
      </c>
      <c r="H86" s="2" t="s">
        <v>236</v>
      </c>
      <c r="I86" s="2" t="s">
        <v>237</v>
      </c>
      <c r="J86" s="15">
        <v>2011</v>
      </c>
      <c r="K86" s="10">
        <v>170.6</v>
      </c>
      <c r="L86" s="10">
        <v>83</v>
      </c>
      <c r="M86" s="10">
        <v>2788.8</v>
      </c>
      <c r="N86" s="4" t="s">
        <v>647</v>
      </c>
      <c r="O86" s="4">
        <v>0</v>
      </c>
      <c r="P86" s="10">
        <v>196.8</v>
      </c>
      <c r="Q86" s="4"/>
      <c r="R86" s="4"/>
      <c r="S86" s="4"/>
    </row>
    <row r="87" spans="1:19" x14ac:dyDescent="0.15">
      <c r="A87" s="2" t="s">
        <v>289</v>
      </c>
      <c r="B87" s="2" t="s">
        <v>230</v>
      </c>
      <c r="C87" s="2" t="s">
        <v>455</v>
      </c>
      <c r="D87" s="2" t="s">
        <v>673</v>
      </c>
      <c r="E87" s="2" t="s">
        <v>190</v>
      </c>
      <c r="F87" s="2" t="s">
        <v>181</v>
      </c>
      <c r="G87" s="2" t="s">
        <v>3</v>
      </c>
      <c r="H87" s="2" t="s">
        <v>236</v>
      </c>
      <c r="I87" s="2" t="s">
        <v>237</v>
      </c>
      <c r="J87" s="15">
        <v>2008</v>
      </c>
      <c r="K87" s="10">
        <v>121</v>
      </c>
      <c r="L87" s="10">
        <v>58</v>
      </c>
      <c r="M87" s="10">
        <v>2700</v>
      </c>
      <c r="N87" s="4" t="str">
        <f>IF(O87&gt;0,"YES","unkNOwn ")</f>
        <v>YES</v>
      </c>
      <c r="O87" s="4">
        <v>6</v>
      </c>
      <c r="P87" s="10"/>
      <c r="Q87" s="5">
        <v>5.9027777777777783E-2</v>
      </c>
      <c r="R87" s="4"/>
      <c r="S87" s="4">
        <v>97</v>
      </c>
    </row>
    <row r="88" spans="1:19" x14ac:dyDescent="0.15">
      <c r="A88" s="2" t="s">
        <v>100</v>
      </c>
      <c r="B88" s="2" t="s">
        <v>90</v>
      </c>
      <c r="C88" s="2" t="s">
        <v>91</v>
      </c>
      <c r="D88" s="2" t="s">
        <v>662</v>
      </c>
      <c r="E88" s="2" t="s">
        <v>190</v>
      </c>
      <c r="F88" s="2" t="s">
        <v>181</v>
      </c>
      <c r="G88" s="2" t="s">
        <v>3</v>
      </c>
      <c r="H88" s="2" t="s">
        <v>462</v>
      </c>
      <c r="I88" s="2" t="s">
        <v>237</v>
      </c>
      <c r="J88" s="15">
        <v>2007</v>
      </c>
      <c r="K88" s="10">
        <v>115</v>
      </c>
      <c r="L88" s="10">
        <v>50</v>
      </c>
      <c r="M88" s="10">
        <v>3340</v>
      </c>
      <c r="N88" s="4" t="s">
        <v>646</v>
      </c>
      <c r="O88" s="4">
        <v>5</v>
      </c>
      <c r="P88" s="10"/>
      <c r="Q88" s="5">
        <v>9.0277777777777776E-2</v>
      </c>
      <c r="R88" s="4">
        <v>4.3</v>
      </c>
      <c r="S88" s="4"/>
    </row>
    <row r="89" spans="1:19" x14ac:dyDescent="0.15">
      <c r="A89" s="2" t="s">
        <v>130</v>
      </c>
      <c r="B89" s="2" t="s">
        <v>131</v>
      </c>
      <c r="C89" s="2" t="s">
        <v>400</v>
      </c>
      <c r="D89" s="2" t="s">
        <v>401</v>
      </c>
      <c r="E89" s="2" t="s">
        <v>504</v>
      </c>
      <c r="F89" s="2" t="s">
        <v>574</v>
      </c>
      <c r="G89" s="2" t="s">
        <v>3</v>
      </c>
      <c r="H89" s="2" t="s">
        <v>264</v>
      </c>
      <c r="I89" s="2" t="s">
        <v>237</v>
      </c>
      <c r="J89" s="15">
        <v>2008</v>
      </c>
      <c r="K89" s="10">
        <v>109.3</v>
      </c>
      <c r="L89" s="10">
        <v>49.7</v>
      </c>
      <c r="M89" s="10">
        <v>2260.5</v>
      </c>
      <c r="N89" s="4" t="s">
        <v>646</v>
      </c>
      <c r="O89" s="4">
        <v>5</v>
      </c>
      <c r="P89" s="10"/>
      <c r="Q89" s="5">
        <v>6.6666666666666666E-2</v>
      </c>
      <c r="R89" s="4"/>
      <c r="S89" s="4"/>
    </row>
    <row r="90" spans="1:19" x14ac:dyDescent="0.15">
      <c r="A90" s="2" t="s">
        <v>322</v>
      </c>
      <c r="B90" s="2" t="s">
        <v>323</v>
      </c>
      <c r="C90" s="2" t="s">
        <v>469</v>
      </c>
      <c r="D90" s="2" t="s">
        <v>470</v>
      </c>
      <c r="E90" s="2" t="s">
        <v>346</v>
      </c>
      <c r="F90" s="2" t="s">
        <v>352</v>
      </c>
      <c r="G90" s="2" t="s">
        <v>3</v>
      </c>
      <c r="H90" s="2" t="s">
        <v>236</v>
      </c>
      <c r="I90" s="2" t="s">
        <v>237</v>
      </c>
      <c r="J90" s="15">
        <v>2016</v>
      </c>
      <c r="K90" s="10">
        <v>200.2</v>
      </c>
      <c r="L90" s="11">
        <v>71.5</v>
      </c>
      <c r="M90" s="10">
        <v>4176.5</v>
      </c>
      <c r="N90" s="4" t="s">
        <v>646</v>
      </c>
      <c r="O90" s="4">
        <v>2</v>
      </c>
      <c r="P90" s="10">
        <v>190.3</v>
      </c>
      <c r="Q90" s="5">
        <v>8.8888888888888892E-2</v>
      </c>
      <c r="R90" s="4">
        <v>4.2</v>
      </c>
      <c r="S90" s="4"/>
    </row>
    <row r="91" spans="1:19" x14ac:dyDescent="0.15">
      <c r="A91" s="2" t="s">
        <v>73</v>
      </c>
      <c r="B91" s="2" t="s">
        <v>227</v>
      </c>
      <c r="C91" s="2" t="s">
        <v>351</v>
      </c>
      <c r="D91" s="2" t="s">
        <v>664</v>
      </c>
      <c r="E91" s="2" t="s">
        <v>190</v>
      </c>
      <c r="F91" s="2" t="s">
        <v>181</v>
      </c>
      <c r="G91" s="2" t="s">
        <v>3</v>
      </c>
      <c r="H91" s="2" t="s">
        <v>236</v>
      </c>
      <c r="I91" s="2" t="s">
        <v>237</v>
      </c>
      <c r="J91" s="15">
        <v>2000</v>
      </c>
      <c r="K91" s="10">
        <v>116.5</v>
      </c>
      <c r="L91" s="10">
        <v>47</v>
      </c>
      <c r="M91" s="10">
        <v>935</v>
      </c>
      <c r="N91" s="4" t="s">
        <v>646</v>
      </c>
      <c r="O91" s="4">
        <v>3</v>
      </c>
      <c r="P91" s="10"/>
      <c r="Q91" s="5">
        <v>7.4999999999999997E-2</v>
      </c>
      <c r="R91" s="4">
        <v>5.2</v>
      </c>
      <c r="S91" s="4"/>
    </row>
    <row r="92" spans="1:19" x14ac:dyDescent="0.15">
      <c r="A92" s="2" t="s">
        <v>18</v>
      </c>
      <c r="B92" s="2" t="s">
        <v>16</v>
      </c>
      <c r="C92" s="2" t="s">
        <v>17</v>
      </c>
      <c r="D92" s="2" t="s">
        <v>661</v>
      </c>
      <c r="E92" s="2" t="s">
        <v>190</v>
      </c>
      <c r="F92" s="2" t="s">
        <v>181</v>
      </c>
      <c r="G92" s="2" t="s">
        <v>3</v>
      </c>
      <c r="H92" s="2" t="s">
        <v>264</v>
      </c>
      <c r="I92" s="2" t="s">
        <v>237</v>
      </c>
      <c r="J92" s="15">
        <v>1993</v>
      </c>
      <c r="K92" s="10">
        <v>102</v>
      </c>
      <c r="L92" s="10">
        <v>50</v>
      </c>
      <c r="M92" s="10">
        <v>2260</v>
      </c>
      <c r="N92" s="4" t="s">
        <v>646</v>
      </c>
      <c r="O92" s="4">
        <v>3</v>
      </c>
      <c r="P92" s="10">
        <v>91</v>
      </c>
      <c r="Q92" s="5">
        <v>0.1013888888888889</v>
      </c>
      <c r="R92" s="4"/>
      <c r="S92" s="4"/>
    </row>
    <row r="93" spans="1:19" x14ac:dyDescent="0.15">
      <c r="A93" s="2" t="s">
        <v>18</v>
      </c>
      <c r="B93" s="2" t="s">
        <v>202</v>
      </c>
      <c r="C93" s="2" t="s">
        <v>370</v>
      </c>
      <c r="D93" s="2" t="s">
        <v>371</v>
      </c>
      <c r="E93" s="2" t="s">
        <v>203</v>
      </c>
      <c r="F93" s="2" t="s">
        <v>181</v>
      </c>
      <c r="G93" s="2" t="s">
        <v>3</v>
      </c>
      <c r="H93" s="2" t="s">
        <v>264</v>
      </c>
      <c r="I93" s="2" t="s">
        <v>237</v>
      </c>
      <c r="J93" s="15">
        <v>1995</v>
      </c>
      <c r="K93" s="10">
        <v>109.3</v>
      </c>
      <c r="L93" s="10">
        <v>49.7</v>
      </c>
      <c r="M93" s="10">
        <v>2260.5</v>
      </c>
      <c r="N93" s="4" t="s">
        <v>646</v>
      </c>
      <c r="O93" s="4">
        <v>5</v>
      </c>
      <c r="P93" s="10"/>
      <c r="Q93" s="5">
        <v>6.1111111111111116E-2</v>
      </c>
      <c r="R93" s="4"/>
      <c r="S93" s="4"/>
    </row>
    <row r="94" spans="1:19" x14ac:dyDescent="0.15">
      <c r="A94" s="2" t="s">
        <v>101</v>
      </c>
      <c r="B94" s="2" t="s">
        <v>205</v>
      </c>
      <c r="C94" s="2" t="s">
        <v>461</v>
      </c>
      <c r="D94" s="2" t="s">
        <v>658</v>
      </c>
      <c r="E94" s="2" t="s">
        <v>190</v>
      </c>
      <c r="F94" s="2" t="s">
        <v>181</v>
      </c>
      <c r="G94" s="2" t="s">
        <v>3</v>
      </c>
      <c r="H94" s="2" t="s">
        <v>236</v>
      </c>
      <c r="I94" s="2" t="s">
        <v>237</v>
      </c>
      <c r="J94" s="15">
        <v>1996</v>
      </c>
      <c r="K94" s="10">
        <v>74.2</v>
      </c>
      <c r="L94" s="10">
        <v>54</v>
      </c>
      <c r="M94" s="10">
        <v>2705</v>
      </c>
      <c r="N94" s="4" t="s">
        <v>646</v>
      </c>
      <c r="O94" s="4">
        <v>4</v>
      </c>
      <c r="P94" s="10"/>
      <c r="Q94" s="5">
        <v>9.9999999999999992E-2</v>
      </c>
      <c r="R94" s="4">
        <v>4.5</v>
      </c>
      <c r="S94" s="4"/>
    </row>
    <row r="95" spans="1:19" x14ac:dyDescent="0.15">
      <c r="A95" s="2" t="s">
        <v>101</v>
      </c>
      <c r="B95" s="2" t="s">
        <v>90</v>
      </c>
      <c r="C95" s="2" t="s">
        <v>91</v>
      </c>
      <c r="D95" s="2" t="s">
        <v>662</v>
      </c>
      <c r="E95" s="2" t="s">
        <v>190</v>
      </c>
      <c r="F95" s="2" t="s">
        <v>181</v>
      </c>
      <c r="G95" s="2" t="s">
        <v>3</v>
      </c>
      <c r="H95" s="2" t="s">
        <v>236</v>
      </c>
      <c r="I95" s="2" t="s">
        <v>237</v>
      </c>
      <c r="J95" s="15">
        <v>1996</v>
      </c>
      <c r="K95" s="10">
        <v>74.2</v>
      </c>
      <c r="L95" s="10">
        <v>54</v>
      </c>
      <c r="M95" s="10">
        <v>2705</v>
      </c>
      <c r="N95" s="4" t="s">
        <v>646</v>
      </c>
      <c r="O95" s="4">
        <v>4</v>
      </c>
      <c r="P95" s="10"/>
      <c r="Q95" s="5">
        <v>4.1666666666666664E-2</v>
      </c>
      <c r="R95" s="4">
        <v>4.5</v>
      </c>
      <c r="S95" s="4"/>
    </row>
    <row r="96" spans="1:19" x14ac:dyDescent="0.15">
      <c r="A96" s="2" t="s">
        <v>223</v>
      </c>
      <c r="B96" s="2" t="s">
        <v>262</v>
      </c>
      <c r="C96" s="2" t="s">
        <v>451</v>
      </c>
      <c r="D96" s="2" t="s">
        <v>452</v>
      </c>
      <c r="E96" s="2" t="s">
        <v>346</v>
      </c>
      <c r="F96" s="2" t="s">
        <v>352</v>
      </c>
      <c r="G96" s="2" t="s">
        <v>3</v>
      </c>
      <c r="H96" s="2" t="s">
        <v>236</v>
      </c>
      <c r="I96" s="2" t="s">
        <v>237</v>
      </c>
      <c r="J96" s="15">
        <v>2006</v>
      </c>
      <c r="K96" s="10">
        <v>101.7</v>
      </c>
      <c r="L96" s="10">
        <v>49.7</v>
      </c>
      <c r="M96" s="10">
        <v>2723.1</v>
      </c>
      <c r="N96" s="4" t="str">
        <f>IF(O96&gt;0,"YES","unkNOwn ")</f>
        <v>YES</v>
      </c>
      <c r="O96" s="4">
        <v>8</v>
      </c>
      <c r="P96" s="10"/>
      <c r="Q96" s="4"/>
      <c r="R96" s="4"/>
      <c r="S96" s="4"/>
    </row>
    <row r="97" spans="1:19" x14ac:dyDescent="0.15">
      <c r="A97" s="2" t="s">
        <v>166</v>
      </c>
      <c r="B97" s="2" t="s">
        <v>159</v>
      </c>
      <c r="C97" s="2" t="s">
        <v>443</v>
      </c>
      <c r="D97" s="2" t="s">
        <v>444</v>
      </c>
      <c r="E97" s="2" t="s">
        <v>361</v>
      </c>
      <c r="F97" s="2" t="s">
        <v>182</v>
      </c>
      <c r="G97" s="2" t="s">
        <v>3</v>
      </c>
      <c r="H97" s="2" t="s">
        <v>236</v>
      </c>
      <c r="I97" s="2" t="s">
        <v>237</v>
      </c>
      <c r="J97" s="15">
        <v>2009</v>
      </c>
      <c r="K97" s="10">
        <v>131.30000000000001</v>
      </c>
      <c r="L97" s="10">
        <v>62.1</v>
      </c>
      <c r="M97" s="10">
        <v>2296.6</v>
      </c>
      <c r="N97" s="4" t="s">
        <v>646</v>
      </c>
      <c r="O97" s="4">
        <v>1</v>
      </c>
      <c r="P97" s="10"/>
      <c r="Q97" s="4"/>
      <c r="R97" s="4"/>
      <c r="S97" s="4">
        <v>97</v>
      </c>
    </row>
    <row r="98" spans="1:19" x14ac:dyDescent="0.15">
      <c r="A98" s="2" t="s">
        <v>299</v>
      </c>
      <c r="B98" s="2" t="s">
        <v>300</v>
      </c>
      <c r="C98" s="2" t="s">
        <v>479</v>
      </c>
      <c r="D98" s="2" t="s">
        <v>663</v>
      </c>
      <c r="E98" s="2" t="s">
        <v>190</v>
      </c>
      <c r="F98" s="2" t="s">
        <v>181</v>
      </c>
      <c r="G98" s="2" t="s">
        <v>3</v>
      </c>
      <c r="H98" s="2" t="s">
        <v>264</v>
      </c>
      <c r="I98" s="2" t="s">
        <v>237</v>
      </c>
      <c r="J98" s="15">
        <v>1995</v>
      </c>
      <c r="K98" s="10">
        <v>115</v>
      </c>
      <c r="L98" s="10">
        <v>55</v>
      </c>
      <c r="M98" s="10">
        <v>2170</v>
      </c>
      <c r="N98" s="4" t="str">
        <f>IF(O98&gt;0,"YES","unkNOwn ")</f>
        <v>YES</v>
      </c>
      <c r="O98" s="4">
        <v>5</v>
      </c>
      <c r="P98" s="10"/>
      <c r="Q98" s="5">
        <v>8.6805555555555566E-2</v>
      </c>
      <c r="R98" s="4"/>
      <c r="S98" s="4"/>
    </row>
    <row r="99" spans="1:19" x14ac:dyDescent="0.15">
      <c r="A99" s="2" t="s">
        <v>333</v>
      </c>
      <c r="B99" s="2" t="s">
        <v>235</v>
      </c>
      <c r="C99" s="2" t="s">
        <v>431</v>
      </c>
      <c r="D99" s="2" t="s">
        <v>431</v>
      </c>
      <c r="E99" s="2" t="s">
        <v>571</v>
      </c>
      <c r="F99" s="2" t="s">
        <v>432</v>
      </c>
      <c r="G99" s="2" t="s">
        <v>3</v>
      </c>
      <c r="H99" s="2" t="s">
        <v>236</v>
      </c>
      <c r="I99" s="2" t="s">
        <v>237</v>
      </c>
      <c r="J99" s="15">
        <v>2016</v>
      </c>
      <c r="K99" s="10">
        <v>206.7</v>
      </c>
      <c r="L99" s="10">
        <v>74.599999999999994</v>
      </c>
      <c r="M99" s="10">
        <v>4921.3</v>
      </c>
      <c r="N99" s="4" t="s">
        <v>646</v>
      </c>
      <c r="O99" s="4">
        <v>1</v>
      </c>
      <c r="P99" s="10"/>
      <c r="Q99" s="4"/>
      <c r="R99" s="4">
        <v>5</v>
      </c>
      <c r="S99" s="4"/>
    </row>
    <row r="100" spans="1:19" x14ac:dyDescent="0.15">
      <c r="A100" s="2" t="s">
        <v>515</v>
      </c>
      <c r="B100" s="2" t="s">
        <v>167</v>
      </c>
      <c r="C100" s="2" t="s">
        <v>516</v>
      </c>
      <c r="D100" s="2" t="s">
        <v>363</v>
      </c>
      <c r="E100" s="2" t="s">
        <v>361</v>
      </c>
      <c r="F100" s="2" t="s">
        <v>182</v>
      </c>
      <c r="G100" s="2" t="s">
        <v>3</v>
      </c>
      <c r="H100" s="2" t="s">
        <v>236</v>
      </c>
      <c r="I100" s="2" t="s">
        <v>237</v>
      </c>
      <c r="J100" s="15">
        <v>2010</v>
      </c>
      <c r="K100" s="10">
        <v>72.2</v>
      </c>
      <c r="L100" s="10">
        <v>40.4</v>
      </c>
      <c r="M100" s="10">
        <v>1738.8</v>
      </c>
      <c r="N100" s="4" t="s">
        <v>647</v>
      </c>
      <c r="O100" s="4">
        <v>0</v>
      </c>
      <c r="P100" s="10"/>
      <c r="Q100" s="5">
        <v>2.6388888888888889E-2</v>
      </c>
      <c r="R100" s="4">
        <v>3.7</v>
      </c>
      <c r="S100" s="4"/>
    </row>
    <row r="101" spans="1:19" x14ac:dyDescent="0.15">
      <c r="A101" s="2" t="s">
        <v>206</v>
      </c>
      <c r="B101" s="2" t="s">
        <v>235</v>
      </c>
      <c r="C101" s="2" t="s">
        <v>431</v>
      </c>
      <c r="D101" s="2" t="s">
        <v>431</v>
      </c>
      <c r="E101" s="2" t="s">
        <v>571</v>
      </c>
      <c r="F101" s="2" t="s">
        <v>432</v>
      </c>
      <c r="G101" s="2" t="s">
        <v>3</v>
      </c>
      <c r="H101" s="2" t="s">
        <v>236</v>
      </c>
      <c r="I101" s="2" t="s">
        <v>237</v>
      </c>
      <c r="J101" s="15">
        <v>2010</v>
      </c>
      <c r="K101" s="10">
        <v>170.6</v>
      </c>
      <c r="L101" s="10">
        <v>149.1</v>
      </c>
      <c r="M101" s="10">
        <v>6561.7</v>
      </c>
      <c r="N101" s="4" t="s">
        <v>647</v>
      </c>
      <c r="O101" s="4">
        <v>0</v>
      </c>
      <c r="P101" s="10"/>
      <c r="Q101" s="4"/>
      <c r="R101" s="4"/>
      <c r="S101" s="4"/>
    </row>
    <row r="102" spans="1:19" x14ac:dyDescent="0.15">
      <c r="A102" s="2" t="s">
        <v>211</v>
      </c>
      <c r="B102" s="2" t="s">
        <v>238</v>
      </c>
      <c r="C102" s="2" t="s">
        <v>437</v>
      </c>
      <c r="D102" s="2" t="s">
        <v>438</v>
      </c>
      <c r="E102" s="2" t="s">
        <v>200</v>
      </c>
      <c r="F102" s="2" t="s">
        <v>352</v>
      </c>
      <c r="G102" s="2" t="s">
        <v>3</v>
      </c>
      <c r="H102" s="2" t="s">
        <v>236</v>
      </c>
      <c r="I102" s="2" t="s">
        <v>237</v>
      </c>
      <c r="J102" s="15">
        <v>1996</v>
      </c>
      <c r="K102" s="10">
        <v>259.2</v>
      </c>
      <c r="L102" s="10">
        <v>80.8</v>
      </c>
      <c r="M102" s="10">
        <v>6708.7</v>
      </c>
      <c r="N102" s="4" t="s">
        <v>647</v>
      </c>
      <c r="O102" s="4">
        <v>0</v>
      </c>
      <c r="P102" s="10">
        <v>229.7</v>
      </c>
      <c r="Q102" s="5">
        <v>0.15</v>
      </c>
      <c r="R102" s="4">
        <v>3.5</v>
      </c>
      <c r="S102" s="4">
        <v>65</v>
      </c>
    </row>
    <row r="103" spans="1:19" x14ac:dyDescent="0.15">
      <c r="A103" s="2" t="s">
        <v>529</v>
      </c>
      <c r="B103" s="2" t="s">
        <v>1</v>
      </c>
      <c r="C103" s="3" t="s">
        <v>2</v>
      </c>
      <c r="D103" s="3" t="s">
        <v>661</v>
      </c>
      <c r="E103" s="3" t="s">
        <v>190</v>
      </c>
      <c r="F103" s="2" t="s">
        <v>181</v>
      </c>
      <c r="G103" s="3" t="s">
        <v>3</v>
      </c>
      <c r="H103" s="2" t="s">
        <v>236</v>
      </c>
      <c r="I103" s="2" t="s">
        <v>237</v>
      </c>
      <c r="J103" s="15">
        <v>2013</v>
      </c>
      <c r="K103" s="10">
        <v>160</v>
      </c>
      <c r="L103" s="10">
        <v>70</v>
      </c>
      <c r="M103" s="10">
        <v>2200</v>
      </c>
      <c r="N103" s="4" t="s">
        <v>646</v>
      </c>
      <c r="O103" s="4">
        <v>2</v>
      </c>
      <c r="P103" s="10"/>
      <c r="Q103" s="5">
        <v>6.25E-2</v>
      </c>
      <c r="R103" s="4">
        <v>4</v>
      </c>
      <c r="S103" s="4"/>
    </row>
    <row r="104" spans="1:19" x14ac:dyDescent="0.15">
      <c r="A104" s="2" t="s">
        <v>242</v>
      </c>
      <c r="B104" s="2" t="s">
        <v>243</v>
      </c>
      <c r="C104" s="2" t="s">
        <v>429</v>
      </c>
      <c r="D104" s="2" t="s">
        <v>430</v>
      </c>
      <c r="E104" s="2" t="s">
        <v>195</v>
      </c>
      <c r="F104" s="2" t="s">
        <v>182</v>
      </c>
      <c r="G104" s="2" t="s">
        <v>3</v>
      </c>
      <c r="H104" s="2" t="s">
        <v>244</v>
      </c>
      <c r="I104" s="2" t="s">
        <v>237</v>
      </c>
      <c r="J104" s="15">
        <v>2007</v>
      </c>
      <c r="K104" s="10">
        <v>46</v>
      </c>
      <c r="L104" s="10">
        <v>83.9</v>
      </c>
      <c r="M104" s="10">
        <v>2788.8</v>
      </c>
      <c r="N104" s="4" t="s">
        <v>646</v>
      </c>
      <c r="O104" s="4">
        <v>1</v>
      </c>
      <c r="P104" s="10"/>
      <c r="Q104" s="5">
        <v>3.8194444444444441E-2</v>
      </c>
      <c r="R104" s="4">
        <v>4.7</v>
      </c>
      <c r="S104" s="4"/>
    </row>
    <row r="105" spans="1:19" x14ac:dyDescent="0.15">
      <c r="A105" s="2" t="s">
        <v>196</v>
      </c>
      <c r="B105" s="2" t="s">
        <v>197</v>
      </c>
      <c r="C105" s="2" t="s">
        <v>353</v>
      </c>
      <c r="D105" s="2" t="s">
        <v>657</v>
      </c>
      <c r="E105" s="2" t="s">
        <v>190</v>
      </c>
      <c r="F105" s="2" t="s">
        <v>181</v>
      </c>
      <c r="G105" s="2" t="s">
        <v>3</v>
      </c>
      <c r="H105" s="2" t="s">
        <v>236</v>
      </c>
      <c r="I105" s="2" t="s">
        <v>237</v>
      </c>
      <c r="J105" s="15">
        <v>2015</v>
      </c>
      <c r="K105" s="10">
        <v>325</v>
      </c>
      <c r="L105" s="10">
        <v>95</v>
      </c>
      <c r="M105" s="10">
        <v>6602</v>
      </c>
      <c r="N105" s="4" t="s">
        <v>647</v>
      </c>
      <c r="O105" s="4">
        <v>0</v>
      </c>
      <c r="P105" s="10">
        <v>320</v>
      </c>
      <c r="Q105" s="4"/>
      <c r="R105" s="4"/>
      <c r="S105" s="4">
        <v>81</v>
      </c>
    </row>
    <row r="106" spans="1:19" x14ac:dyDescent="0.15">
      <c r="A106" s="2" t="s">
        <v>312</v>
      </c>
      <c r="B106" s="2" t="s">
        <v>313</v>
      </c>
      <c r="C106" s="2" t="s">
        <v>439</v>
      </c>
      <c r="D106" s="2" t="s">
        <v>440</v>
      </c>
      <c r="E106" s="2" t="s">
        <v>200</v>
      </c>
      <c r="F106" s="2" t="s">
        <v>352</v>
      </c>
      <c r="G106" s="2" t="s">
        <v>3</v>
      </c>
      <c r="H106" s="2" t="s">
        <v>236</v>
      </c>
      <c r="I106" s="2" t="s">
        <v>237</v>
      </c>
      <c r="J106" s="15">
        <v>1998</v>
      </c>
      <c r="K106" s="10">
        <v>131.30000000000001</v>
      </c>
      <c r="L106" s="10">
        <v>60.9</v>
      </c>
      <c r="M106" s="10">
        <v>5457.7</v>
      </c>
      <c r="N106" s="4" t="s">
        <v>647</v>
      </c>
      <c r="O106" s="4">
        <v>0</v>
      </c>
      <c r="P106" s="10"/>
      <c r="Q106" s="5">
        <v>0.16388888888888889</v>
      </c>
      <c r="R106" s="4"/>
      <c r="S106" s="4"/>
    </row>
    <row r="107" spans="1:19" x14ac:dyDescent="0.15">
      <c r="A107" s="2" t="s">
        <v>293</v>
      </c>
      <c r="B107" s="2" t="s">
        <v>95</v>
      </c>
      <c r="C107" s="2" t="s">
        <v>96</v>
      </c>
      <c r="D107" s="2" t="s">
        <v>662</v>
      </c>
      <c r="E107" s="2" t="s">
        <v>190</v>
      </c>
      <c r="F107" s="2" t="s">
        <v>181</v>
      </c>
      <c r="G107" s="2" t="s">
        <v>3</v>
      </c>
      <c r="H107" s="2" t="s">
        <v>244</v>
      </c>
      <c r="I107" s="2" t="s">
        <v>237</v>
      </c>
      <c r="J107" s="15">
        <v>2013</v>
      </c>
      <c r="K107" s="10">
        <v>170</v>
      </c>
      <c r="L107" s="10">
        <v>67</v>
      </c>
      <c r="M107" s="10">
        <v>4164</v>
      </c>
      <c r="N107" s="4" t="str">
        <f>IF(O107&gt;0,"YES","unkNOwn ")</f>
        <v>YES</v>
      </c>
      <c r="O107" s="4">
        <v>6</v>
      </c>
      <c r="P107" s="10">
        <v>164</v>
      </c>
      <c r="Q107" s="5">
        <v>0.1111111111111111</v>
      </c>
      <c r="R107" s="4"/>
      <c r="S107" s="4"/>
    </row>
    <row r="108" spans="1:19" x14ac:dyDescent="0.15">
      <c r="A108" s="2" t="s">
        <v>102</v>
      </c>
      <c r="B108" s="2" t="s">
        <v>95</v>
      </c>
      <c r="C108" s="2" t="s">
        <v>96</v>
      </c>
      <c r="D108" s="2" t="s">
        <v>662</v>
      </c>
      <c r="E108" s="2" t="s">
        <v>190</v>
      </c>
      <c r="F108" s="2" t="s">
        <v>181</v>
      </c>
      <c r="G108" s="2" t="s">
        <v>3</v>
      </c>
      <c r="H108" s="2" t="s">
        <v>236</v>
      </c>
      <c r="I108" s="2" t="s">
        <v>237</v>
      </c>
      <c r="J108" s="15">
        <v>1978</v>
      </c>
      <c r="K108" s="10">
        <v>125.3</v>
      </c>
      <c r="L108" s="10">
        <v>60</v>
      </c>
      <c r="M108" s="10">
        <v>3935</v>
      </c>
      <c r="N108" s="4" t="s">
        <v>647</v>
      </c>
      <c r="O108" s="4">
        <v>0</v>
      </c>
      <c r="P108" s="10">
        <v>118</v>
      </c>
      <c r="Q108" s="5">
        <v>9.7222222222222224E-2</v>
      </c>
      <c r="R108" s="4"/>
      <c r="S108" s="4"/>
    </row>
    <row r="109" spans="1:19" x14ac:dyDescent="0.15">
      <c r="A109" s="2" t="s">
        <v>19</v>
      </c>
      <c r="B109" s="2" t="s">
        <v>8</v>
      </c>
      <c r="C109" s="2" t="s">
        <v>9</v>
      </c>
      <c r="D109" s="2" t="s">
        <v>661</v>
      </c>
      <c r="E109" s="2" t="s">
        <v>190</v>
      </c>
      <c r="F109" s="2" t="s">
        <v>181</v>
      </c>
      <c r="G109" s="2" t="s">
        <v>14</v>
      </c>
      <c r="H109" s="2" t="s">
        <v>236</v>
      </c>
      <c r="I109" s="2" t="s">
        <v>237</v>
      </c>
      <c r="J109" s="15">
        <v>1998</v>
      </c>
      <c r="K109" s="10">
        <v>118</v>
      </c>
      <c r="L109" s="10">
        <v>56</v>
      </c>
      <c r="M109" s="10">
        <v>4533</v>
      </c>
      <c r="N109" s="4" t="s">
        <v>647</v>
      </c>
      <c r="O109" s="4">
        <v>0</v>
      </c>
      <c r="P109" s="10">
        <v>108</v>
      </c>
      <c r="Q109" s="5">
        <v>0.1111111111111111</v>
      </c>
      <c r="R109" s="4">
        <v>3.1</v>
      </c>
      <c r="S109" s="4">
        <v>51</v>
      </c>
    </row>
    <row r="110" spans="1:19" x14ac:dyDescent="0.15">
      <c r="A110" s="2" t="s">
        <v>20</v>
      </c>
      <c r="B110" s="2" t="s">
        <v>23</v>
      </c>
      <c r="C110" s="2" t="s">
        <v>24</v>
      </c>
      <c r="D110" s="2" t="s">
        <v>661</v>
      </c>
      <c r="E110" s="2" t="s">
        <v>190</v>
      </c>
      <c r="F110" s="2" t="s">
        <v>181</v>
      </c>
      <c r="G110" s="2" t="s">
        <v>14</v>
      </c>
      <c r="H110" s="2" t="s">
        <v>236</v>
      </c>
      <c r="I110" s="2" t="s">
        <v>237</v>
      </c>
      <c r="J110" s="15">
        <v>1924</v>
      </c>
      <c r="K110" s="10">
        <v>70</v>
      </c>
      <c r="L110" s="10">
        <v>55</v>
      </c>
      <c r="M110" s="10">
        <v>2640</v>
      </c>
      <c r="N110" s="4" t="s">
        <v>647</v>
      </c>
      <c r="O110" s="4">
        <v>0</v>
      </c>
      <c r="P110" s="10">
        <v>65</v>
      </c>
      <c r="Q110" s="5">
        <v>7.7777777777777779E-2</v>
      </c>
      <c r="R110" s="4"/>
      <c r="S110" s="4"/>
    </row>
    <row r="111" spans="1:19" x14ac:dyDescent="0.15">
      <c r="A111" s="13" t="s">
        <v>20</v>
      </c>
      <c r="B111" s="2" t="s">
        <v>21</v>
      </c>
      <c r="C111" s="2" t="s">
        <v>22</v>
      </c>
      <c r="D111" s="2" t="s">
        <v>661</v>
      </c>
      <c r="E111" s="2" t="s">
        <v>190</v>
      </c>
      <c r="F111" s="2" t="s">
        <v>181</v>
      </c>
      <c r="G111" s="2" t="s">
        <v>14</v>
      </c>
      <c r="H111" s="2" t="s">
        <v>236</v>
      </c>
      <c r="I111" s="2" t="s">
        <v>237</v>
      </c>
      <c r="J111" s="15">
        <v>1925</v>
      </c>
      <c r="K111" s="10">
        <v>73</v>
      </c>
      <c r="L111" s="10">
        <v>55</v>
      </c>
      <c r="M111" s="10">
        <v>2600</v>
      </c>
      <c r="N111" s="4" t="s">
        <v>647</v>
      </c>
      <c r="O111" s="4">
        <v>0</v>
      </c>
      <c r="P111" s="10"/>
      <c r="Q111" s="4"/>
      <c r="R111" s="4"/>
      <c r="S111" s="4"/>
    </row>
    <row r="112" spans="1:19" x14ac:dyDescent="0.15">
      <c r="A112" s="2" t="s">
        <v>25</v>
      </c>
      <c r="B112" s="2" t="s">
        <v>1</v>
      </c>
      <c r="C112" s="2" t="s">
        <v>2</v>
      </c>
      <c r="D112" s="2" t="s">
        <v>661</v>
      </c>
      <c r="E112" s="2" t="s">
        <v>190</v>
      </c>
      <c r="F112" s="2" t="s">
        <v>181</v>
      </c>
      <c r="G112" s="2" t="s">
        <v>3</v>
      </c>
      <c r="H112" s="2" t="s">
        <v>236</v>
      </c>
      <c r="I112" s="2" t="s">
        <v>237</v>
      </c>
      <c r="J112" s="15">
        <v>2000</v>
      </c>
      <c r="K112" s="10">
        <v>235</v>
      </c>
      <c r="L112" s="10">
        <v>85</v>
      </c>
      <c r="M112" s="10">
        <v>4500</v>
      </c>
      <c r="N112" s="4" t="s">
        <v>647</v>
      </c>
      <c r="O112" s="4">
        <v>0</v>
      </c>
      <c r="P112" s="10">
        <v>255</v>
      </c>
      <c r="Q112" s="5">
        <v>0.125</v>
      </c>
      <c r="R112" s="4"/>
      <c r="S112" s="4">
        <v>61</v>
      </c>
    </row>
    <row r="113" spans="1:19" x14ac:dyDescent="0.15">
      <c r="A113" s="2" t="s">
        <v>25</v>
      </c>
      <c r="B113" s="2" t="s">
        <v>224</v>
      </c>
      <c r="C113" s="2" t="s">
        <v>383</v>
      </c>
      <c r="D113" s="2" t="s">
        <v>670</v>
      </c>
      <c r="E113" s="2" t="s">
        <v>190</v>
      </c>
      <c r="F113" s="2" t="s">
        <v>181</v>
      </c>
      <c r="G113" s="2" t="s">
        <v>3</v>
      </c>
      <c r="H113" s="2" t="s">
        <v>236</v>
      </c>
      <c r="I113" s="2" t="s">
        <v>490</v>
      </c>
      <c r="J113" s="15">
        <v>2006</v>
      </c>
      <c r="K113" s="10" t="s">
        <v>321</v>
      </c>
      <c r="L113" s="10">
        <v>70</v>
      </c>
      <c r="M113" s="10">
        <v>4480</v>
      </c>
      <c r="N113" s="4" t="s">
        <v>647</v>
      </c>
      <c r="O113" s="4">
        <v>0</v>
      </c>
      <c r="P113" s="10">
        <v>175</v>
      </c>
      <c r="Q113" s="4"/>
      <c r="R113" s="4"/>
      <c r="S113" s="4"/>
    </row>
    <row r="114" spans="1:19" x14ac:dyDescent="0.15">
      <c r="A114" s="2" t="s">
        <v>25</v>
      </c>
      <c r="B114" s="2" t="s">
        <v>70</v>
      </c>
      <c r="C114" s="2" t="s">
        <v>71</v>
      </c>
      <c r="D114" s="2" t="s">
        <v>666</v>
      </c>
      <c r="E114" s="2" t="s">
        <v>190</v>
      </c>
      <c r="F114" s="2" t="s">
        <v>181</v>
      </c>
      <c r="G114" s="2" t="s">
        <v>3</v>
      </c>
      <c r="H114" s="2" t="s">
        <v>264</v>
      </c>
      <c r="I114" s="2" t="s">
        <v>237</v>
      </c>
      <c r="J114" s="15">
        <v>2008</v>
      </c>
      <c r="K114" s="10">
        <v>105</v>
      </c>
      <c r="L114" s="10">
        <v>50</v>
      </c>
      <c r="M114" s="10">
        <v>2693</v>
      </c>
      <c r="N114" s="4" t="s">
        <v>646</v>
      </c>
      <c r="O114" s="4">
        <v>5</v>
      </c>
      <c r="P114" s="10">
        <v>80</v>
      </c>
      <c r="Q114" s="5">
        <v>8.3333333333333329E-2</v>
      </c>
      <c r="R114" s="4"/>
      <c r="S114" s="4"/>
    </row>
    <row r="115" spans="1:19" x14ac:dyDescent="0.15">
      <c r="A115" s="2" t="s">
        <v>25</v>
      </c>
      <c r="B115" s="2" t="s">
        <v>227</v>
      </c>
      <c r="C115" s="2" t="s">
        <v>351</v>
      </c>
      <c r="D115" s="2" t="s">
        <v>664</v>
      </c>
      <c r="E115" s="2" t="s">
        <v>190</v>
      </c>
      <c r="F115" s="2" t="s">
        <v>181</v>
      </c>
      <c r="G115" s="2" t="s">
        <v>3</v>
      </c>
      <c r="H115" s="2" t="s">
        <v>264</v>
      </c>
      <c r="I115" s="2" t="s">
        <v>237</v>
      </c>
      <c r="J115" s="15">
        <v>2012</v>
      </c>
      <c r="K115" s="10">
        <v>191.6</v>
      </c>
      <c r="L115" s="10">
        <v>65.599999999999994</v>
      </c>
      <c r="M115" s="10">
        <v>1204</v>
      </c>
      <c r="N115" s="4" t="s">
        <v>646</v>
      </c>
      <c r="O115" s="4">
        <v>3</v>
      </c>
      <c r="P115" s="10">
        <v>177</v>
      </c>
      <c r="Q115" s="5">
        <v>6.3888888888888884E-2</v>
      </c>
      <c r="R115" s="4">
        <v>4.5</v>
      </c>
      <c r="S115" s="4">
        <v>90</v>
      </c>
    </row>
    <row r="116" spans="1:19" x14ac:dyDescent="0.15">
      <c r="A116" s="2" t="s">
        <v>25</v>
      </c>
      <c r="B116" s="2" t="s">
        <v>84</v>
      </c>
      <c r="C116" s="2" t="s">
        <v>85</v>
      </c>
      <c r="D116" s="2" t="s">
        <v>659</v>
      </c>
      <c r="E116" s="2" t="s">
        <v>190</v>
      </c>
      <c r="F116" s="2" t="s">
        <v>181</v>
      </c>
      <c r="G116" s="2" t="s">
        <v>14</v>
      </c>
      <c r="H116" s="2" t="s">
        <v>236</v>
      </c>
      <c r="I116" s="2" t="s">
        <v>237</v>
      </c>
      <c r="J116" s="15">
        <v>2014</v>
      </c>
      <c r="K116" s="10">
        <v>165</v>
      </c>
      <c r="L116" s="10">
        <v>72</v>
      </c>
      <c r="M116" s="10">
        <v>3100</v>
      </c>
      <c r="N116" s="4" t="s">
        <v>646</v>
      </c>
      <c r="O116" s="4">
        <v>2</v>
      </c>
      <c r="P116" s="10">
        <v>180</v>
      </c>
      <c r="Q116" s="4"/>
      <c r="R116" s="4"/>
      <c r="S116" s="4">
        <v>85</v>
      </c>
    </row>
    <row r="117" spans="1:19" x14ac:dyDescent="0.15">
      <c r="A117" s="2" t="s">
        <v>143</v>
      </c>
      <c r="B117" s="2" t="s">
        <v>493</v>
      </c>
      <c r="C117" s="2" t="s">
        <v>491</v>
      </c>
      <c r="D117" s="2" t="s">
        <v>492</v>
      </c>
      <c r="E117" s="2" t="s">
        <v>359</v>
      </c>
      <c r="F117" s="2" t="s">
        <v>182</v>
      </c>
      <c r="G117" s="2" t="s">
        <v>3</v>
      </c>
      <c r="H117" s="2" t="s">
        <v>236</v>
      </c>
      <c r="I117" s="2" t="s">
        <v>237</v>
      </c>
      <c r="J117" s="15">
        <v>1989</v>
      </c>
      <c r="K117" s="10">
        <v>118</v>
      </c>
      <c r="L117" s="10">
        <v>56</v>
      </c>
      <c r="M117" s="10">
        <v>3116.8</v>
      </c>
      <c r="N117" s="4" t="str">
        <f>IF(O117&gt;0,"YES","unkNOwn ")</f>
        <v>YES</v>
      </c>
      <c r="O117" s="4">
        <v>7</v>
      </c>
      <c r="P117" s="10">
        <v>108</v>
      </c>
      <c r="Q117" s="5">
        <v>5.5555555555555552E-2</v>
      </c>
      <c r="R117" s="4"/>
      <c r="S117" s="4"/>
    </row>
    <row r="118" spans="1:19" x14ac:dyDescent="0.15">
      <c r="A118" s="2" t="s">
        <v>74</v>
      </c>
      <c r="B118" s="2" t="s">
        <v>75</v>
      </c>
      <c r="C118" s="2" t="s">
        <v>71</v>
      </c>
      <c r="D118" s="2" t="s">
        <v>666</v>
      </c>
      <c r="E118" s="2" t="s">
        <v>190</v>
      </c>
      <c r="F118" s="2" t="s">
        <v>181</v>
      </c>
      <c r="G118" s="2" t="s">
        <v>3</v>
      </c>
      <c r="H118" s="2" t="s">
        <v>264</v>
      </c>
      <c r="I118" s="2" t="s">
        <v>237</v>
      </c>
      <c r="J118" s="15">
        <v>1997</v>
      </c>
      <c r="K118" s="10">
        <v>108</v>
      </c>
      <c r="L118" s="10">
        <v>50</v>
      </c>
      <c r="M118" s="10">
        <v>2562</v>
      </c>
      <c r="N118" s="4" t="s">
        <v>646</v>
      </c>
      <c r="O118" s="4">
        <v>5</v>
      </c>
      <c r="P118" s="10">
        <v>81.2</v>
      </c>
      <c r="Q118" s="5">
        <v>8.3333333333333329E-2</v>
      </c>
      <c r="R118" s="4">
        <v>4.5999999999999996</v>
      </c>
      <c r="S118" s="4"/>
    </row>
    <row r="119" spans="1:19" x14ac:dyDescent="0.15">
      <c r="A119" s="2" t="s">
        <v>586</v>
      </c>
      <c r="B119" s="2" t="s">
        <v>598</v>
      </c>
      <c r="C119" s="2" t="s">
        <v>599</v>
      </c>
      <c r="D119" s="2" t="s">
        <v>420</v>
      </c>
      <c r="E119" s="2" t="s">
        <v>192</v>
      </c>
      <c r="F119" s="2" t="s">
        <v>576</v>
      </c>
      <c r="G119" s="2" t="s">
        <v>3</v>
      </c>
      <c r="H119" s="2" t="s">
        <v>236</v>
      </c>
      <c r="I119" s="2" t="s">
        <v>237</v>
      </c>
      <c r="J119" s="15">
        <v>2011</v>
      </c>
      <c r="K119" s="10">
        <v>108.3</v>
      </c>
      <c r="L119" s="10">
        <v>41</v>
      </c>
      <c r="M119" s="10">
        <v>1601.1</v>
      </c>
      <c r="N119" s="4" t="s">
        <v>646</v>
      </c>
      <c r="O119" s="4">
        <v>2</v>
      </c>
      <c r="P119" s="10"/>
      <c r="Q119" s="5"/>
      <c r="R119" s="4"/>
      <c r="S119" s="4"/>
    </row>
    <row r="120" spans="1:19" x14ac:dyDescent="0.15">
      <c r="A120" s="2" t="s">
        <v>335</v>
      </c>
      <c r="B120" s="2" t="s">
        <v>280</v>
      </c>
      <c r="C120" s="2" t="s">
        <v>354</v>
      </c>
      <c r="D120" s="2" t="s">
        <v>658</v>
      </c>
      <c r="E120" s="2" t="s">
        <v>190</v>
      </c>
      <c r="F120" s="2" t="s">
        <v>181</v>
      </c>
      <c r="G120" s="2" t="s">
        <v>3</v>
      </c>
      <c r="H120" s="2" t="s">
        <v>236</v>
      </c>
      <c r="I120" s="2" t="s">
        <v>237</v>
      </c>
      <c r="J120" s="15">
        <v>2007</v>
      </c>
      <c r="K120" s="10">
        <v>205</v>
      </c>
      <c r="L120" s="10">
        <v>71</v>
      </c>
      <c r="M120" s="10">
        <v>3108</v>
      </c>
      <c r="N120" s="4" t="s">
        <v>646</v>
      </c>
      <c r="O120" s="4">
        <v>2</v>
      </c>
      <c r="P120" s="10"/>
      <c r="Q120" s="5">
        <v>0.125</v>
      </c>
      <c r="R120" s="4">
        <v>4</v>
      </c>
      <c r="S120" s="4">
        <v>90</v>
      </c>
    </row>
    <row r="121" spans="1:19" x14ac:dyDescent="0.15">
      <c r="A121" s="2" t="s">
        <v>26</v>
      </c>
      <c r="B121" s="2" t="s">
        <v>16</v>
      </c>
      <c r="C121" s="2" t="s">
        <v>17</v>
      </c>
      <c r="D121" s="2" t="s">
        <v>661</v>
      </c>
      <c r="E121" s="2" t="s">
        <v>190</v>
      </c>
      <c r="F121" s="2" t="s">
        <v>181</v>
      </c>
      <c r="G121" s="2" t="s">
        <v>14</v>
      </c>
      <c r="H121" s="2" t="s">
        <v>236</v>
      </c>
      <c r="I121" s="2" t="s">
        <v>237</v>
      </c>
      <c r="J121" s="15">
        <v>1986</v>
      </c>
      <c r="K121" s="10">
        <v>91</v>
      </c>
      <c r="L121" s="10">
        <v>55</v>
      </c>
      <c r="M121" s="10">
        <v>3250</v>
      </c>
      <c r="N121" s="4" t="s">
        <v>647</v>
      </c>
      <c r="O121" s="4">
        <v>0</v>
      </c>
      <c r="P121" s="10"/>
      <c r="Q121" s="5">
        <v>0.1111111111111111</v>
      </c>
      <c r="R121" s="4"/>
      <c r="S121" s="4"/>
    </row>
    <row r="122" spans="1:19" x14ac:dyDescent="0.15">
      <c r="A122" s="2" t="s">
        <v>583</v>
      </c>
      <c r="B122" s="2" t="s">
        <v>600</v>
      </c>
      <c r="C122" s="2" t="s">
        <v>601</v>
      </c>
      <c r="D122" s="2" t="s">
        <v>677</v>
      </c>
      <c r="E122" s="2" t="s">
        <v>190</v>
      </c>
      <c r="F122" s="2" t="s">
        <v>181</v>
      </c>
      <c r="G122" s="2" t="s">
        <v>14</v>
      </c>
      <c r="H122" s="2" t="s">
        <v>236</v>
      </c>
      <c r="I122" s="2" t="s">
        <v>237</v>
      </c>
      <c r="J122" s="15">
        <v>2005</v>
      </c>
      <c r="K122" s="10">
        <v>136</v>
      </c>
      <c r="L122" s="10">
        <v>60</v>
      </c>
      <c r="M122" s="10">
        <v>4746</v>
      </c>
      <c r="N122" s="4" t="s">
        <v>646</v>
      </c>
      <c r="O122" s="4">
        <v>1</v>
      </c>
      <c r="P122" s="10">
        <v>140</v>
      </c>
      <c r="Q122" s="5"/>
      <c r="R122" s="4"/>
      <c r="S122" s="4">
        <v>65</v>
      </c>
    </row>
    <row r="123" spans="1:19" x14ac:dyDescent="0.15">
      <c r="A123" s="2" t="s">
        <v>115</v>
      </c>
      <c r="B123" s="2" t="s">
        <v>112</v>
      </c>
      <c r="C123" s="2" t="s">
        <v>113</v>
      </c>
      <c r="D123" s="2" t="s">
        <v>671</v>
      </c>
      <c r="E123" s="2" t="s">
        <v>190</v>
      </c>
      <c r="F123" s="2" t="s">
        <v>181</v>
      </c>
      <c r="G123" s="2" t="s">
        <v>3</v>
      </c>
      <c r="H123" s="2" t="s">
        <v>236</v>
      </c>
      <c r="I123" s="2" t="s">
        <v>237</v>
      </c>
      <c r="J123" s="15">
        <v>2004</v>
      </c>
      <c r="K123" s="10">
        <v>98.4</v>
      </c>
      <c r="L123" s="10">
        <v>43.5</v>
      </c>
      <c r="M123" s="10">
        <v>229.7</v>
      </c>
      <c r="N123" s="4" t="s">
        <v>647</v>
      </c>
      <c r="O123" s="4">
        <v>0</v>
      </c>
      <c r="P123" s="10"/>
      <c r="Q123" s="5">
        <v>8.3333333333333329E-2</v>
      </c>
      <c r="R123" s="4">
        <v>4.5</v>
      </c>
      <c r="S123" s="4"/>
    </row>
    <row r="124" spans="1:19" x14ac:dyDescent="0.15">
      <c r="A124" s="2" t="s">
        <v>295</v>
      </c>
      <c r="B124" s="2" t="s">
        <v>296</v>
      </c>
      <c r="C124" s="2" t="s">
        <v>557</v>
      </c>
      <c r="D124" s="2" t="s">
        <v>558</v>
      </c>
      <c r="E124" s="2" t="s">
        <v>346</v>
      </c>
      <c r="F124" s="2" t="s">
        <v>352</v>
      </c>
      <c r="G124" s="2" t="s">
        <v>3</v>
      </c>
      <c r="H124" s="2" t="s">
        <v>264</v>
      </c>
      <c r="I124" s="2" t="s">
        <v>237</v>
      </c>
      <c r="J124" s="15">
        <v>2017</v>
      </c>
      <c r="K124" s="10"/>
      <c r="L124" s="10">
        <v>54.1</v>
      </c>
      <c r="M124" s="10"/>
      <c r="N124" s="4" t="s">
        <v>646</v>
      </c>
      <c r="O124" s="4">
        <v>6</v>
      </c>
      <c r="P124" s="10"/>
      <c r="Q124" s="4"/>
      <c r="R124" s="4"/>
      <c r="S124" s="4"/>
    </row>
    <row r="125" spans="1:19" x14ac:dyDescent="0.15">
      <c r="A125" s="2" t="s">
        <v>560</v>
      </c>
      <c r="B125" s="2" t="s">
        <v>169</v>
      </c>
      <c r="C125" s="2" t="s">
        <v>559</v>
      </c>
      <c r="D125" s="2" t="s">
        <v>457</v>
      </c>
      <c r="E125" s="2" t="s">
        <v>361</v>
      </c>
      <c r="F125" s="2" t="s">
        <v>182</v>
      </c>
      <c r="G125" s="2" t="s">
        <v>3</v>
      </c>
      <c r="H125" s="2" t="s">
        <v>236</v>
      </c>
      <c r="I125" s="2" t="s">
        <v>237</v>
      </c>
      <c r="J125" s="15">
        <v>2004</v>
      </c>
      <c r="K125" s="10">
        <v>57.4</v>
      </c>
      <c r="L125" s="10">
        <v>34.200000000000003</v>
      </c>
      <c r="M125" s="10">
        <v>1745.4</v>
      </c>
      <c r="N125" s="4" t="s">
        <v>647</v>
      </c>
      <c r="O125" s="4">
        <v>0</v>
      </c>
      <c r="P125" s="10"/>
      <c r="Q125" s="5">
        <v>5.5555555555555552E-2</v>
      </c>
      <c r="R125" s="4"/>
      <c r="S125" s="4">
        <v>46</v>
      </c>
    </row>
    <row r="126" spans="1:19" x14ac:dyDescent="0.15">
      <c r="A126" s="2" t="s">
        <v>277</v>
      </c>
      <c r="B126" s="2" t="s">
        <v>278</v>
      </c>
      <c r="C126" s="2" t="s">
        <v>473</v>
      </c>
      <c r="D126" s="2" t="s">
        <v>474</v>
      </c>
      <c r="E126" s="2" t="s">
        <v>475</v>
      </c>
      <c r="F126" s="2" t="s">
        <v>182</v>
      </c>
      <c r="G126" s="2" t="s">
        <v>3</v>
      </c>
      <c r="H126" s="2" t="s">
        <v>236</v>
      </c>
      <c r="I126" s="2" t="s">
        <v>237</v>
      </c>
      <c r="J126" s="15">
        <v>2014</v>
      </c>
      <c r="K126" s="10">
        <v>134.5</v>
      </c>
      <c r="L126" s="10">
        <v>62.1</v>
      </c>
      <c r="M126" s="10">
        <v>4530.8</v>
      </c>
      <c r="N126" s="4" t="str">
        <f>IF(O126&gt;0,"YES","unkNOwn ")</f>
        <v>YES</v>
      </c>
      <c r="O126" s="4">
        <v>7</v>
      </c>
      <c r="P126" s="10"/>
      <c r="Q126" s="5">
        <v>9.0277777777777776E-2</v>
      </c>
      <c r="R126" s="4">
        <v>4.3</v>
      </c>
      <c r="S126" s="4"/>
    </row>
    <row r="127" spans="1:19" x14ac:dyDescent="0.15">
      <c r="A127" s="2" t="s">
        <v>273</v>
      </c>
      <c r="B127" s="2" t="s">
        <v>274</v>
      </c>
      <c r="C127" s="2" t="s">
        <v>415</v>
      </c>
      <c r="D127" s="2" t="s">
        <v>673</v>
      </c>
      <c r="E127" s="2" t="s">
        <v>190</v>
      </c>
      <c r="F127" s="2" t="s">
        <v>181</v>
      </c>
      <c r="G127" s="2" t="s">
        <v>3</v>
      </c>
      <c r="H127" s="2" t="s">
        <v>236</v>
      </c>
      <c r="I127" s="2" t="s">
        <v>237</v>
      </c>
      <c r="J127" s="15">
        <v>2005</v>
      </c>
      <c r="K127" s="10">
        <v>95</v>
      </c>
      <c r="L127" s="10">
        <v>53</v>
      </c>
      <c r="M127" s="10">
        <v>3198</v>
      </c>
      <c r="N127" s="4" t="s">
        <v>646</v>
      </c>
      <c r="O127" s="4">
        <v>7</v>
      </c>
      <c r="P127" s="10">
        <v>105</v>
      </c>
      <c r="Q127" s="5">
        <v>0.1076388888888889</v>
      </c>
      <c r="R127" s="4"/>
      <c r="S127" s="4">
        <v>68</v>
      </c>
    </row>
    <row r="128" spans="1:19" x14ac:dyDescent="0.15">
      <c r="A128" s="2" t="s">
        <v>324</v>
      </c>
      <c r="B128" s="2" t="s">
        <v>325</v>
      </c>
      <c r="C128" s="2" t="s">
        <v>467</v>
      </c>
      <c r="D128" s="2" t="s">
        <v>467</v>
      </c>
      <c r="E128" s="2" t="s">
        <v>468</v>
      </c>
      <c r="F128" s="2" t="s">
        <v>182</v>
      </c>
      <c r="G128" s="2" t="s">
        <v>3</v>
      </c>
      <c r="H128" s="2" t="s">
        <v>236</v>
      </c>
      <c r="I128" s="2" t="s">
        <v>237</v>
      </c>
      <c r="J128" s="15">
        <v>2018</v>
      </c>
      <c r="K128" s="10">
        <v>200.2</v>
      </c>
      <c r="L128" s="10">
        <v>71.5</v>
      </c>
      <c r="M128" s="10">
        <v>4176.5</v>
      </c>
      <c r="N128" s="4" t="s">
        <v>646</v>
      </c>
      <c r="O128" s="4">
        <v>2</v>
      </c>
      <c r="P128" s="10">
        <v>190.3</v>
      </c>
      <c r="Q128" s="4"/>
      <c r="R128" s="4">
        <v>4.2</v>
      </c>
      <c r="S128" s="4"/>
    </row>
    <row r="129" spans="1:19" x14ac:dyDescent="0.15">
      <c r="A129" s="2" t="s">
        <v>214</v>
      </c>
      <c r="B129" s="2" t="s">
        <v>229</v>
      </c>
      <c r="C129" s="2" t="s">
        <v>421</v>
      </c>
      <c r="D129" s="2" t="s">
        <v>422</v>
      </c>
      <c r="E129" s="2" t="s">
        <v>423</v>
      </c>
      <c r="F129" s="2" t="s">
        <v>182</v>
      </c>
      <c r="G129" s="2" t="s">
        <v>3</v>
      </c>
      <c r="H129" s="2" t="s">
        <v>236</v>
      </c>
      <c r="I129" s="2" t="s">
        <v>237</v>
      </c>
      <c r="J129" s="15">
        <v>2018</v>
      </c>
      <c r="K129" s="10">
        <v>252.6</v>
      </c>
      <c r="L129" s="10">
        <v>88.2</v>
      </c>
      <c r="M129" s="10">
        <v>4757.2</v>
      </c>
      <c r="N129" s="4" t="s">
        <v>646</v>
      </c>
      <c r="O129" s="4">
        <v>1</v>
      </c>
      <c r="P129" s="10">
        <v>269</v>
      </c>
      <c r="Q129" s="4"/>
      <c r="R129" s="4">
        <v>4.8</v>
      </c>
      <c r="S129" s="4">
        <v>85</v>
      </c>
    </row>
    <row r="130" spans="1:19" x14ac:dyDescent="0.15">
      <c r="A130" s="2" t="s">
        <v>267</v>
      </c>
      <c r="B130" s="2" t="s">
        <v>268</v>
      </c>
      <c r="C130" s="2" t="s">
        <v>517</v>
      </c>
      <c r="D130" s="2" t="s">
        <v>669</v>
      </c>
      <c r="E130" s="2" t="s">
        <v>190</v>
      </c>
      <c r="F130" s="2" t="s">
        <v>181</v>
      </c>
      <c r="G130" s="2" t="s">
        <v>3</v>
      </c>
      <c r="H130" s="2" t="s">
        <v>236</v>
      </c>
      <c r="I130" s="2" t="s">
        <v>237</v>
      </c>
      <c r="J130" s="15">
        <v>1999</v>
      </c>
      <c r="K130" s="10">
        <v>110</v>
      </c>
      <c r="L130" s="10">
        <v>67</v>
      </c>
      <c r="M130" s="10">
        <v>3700</v>
      </c>
      <c r="N130" s="4" t="s">
        <v>646</v>
      </c>
      <c r="O130" s="4">
        <v>7</v>
      </c>
      <c r="P130" s="10">
        <v>104.9</v>
      </c>
      <c r="Q130" s="5">
        <v>9.375E-2</v>
      </c>
      <c r="R130" s="4">
        <v>4</v>
      </c>
      <c r="S130" s="4"/>
    </row>
    <row r="131" spans="1:19" x14ac:dyDescent="0.15">
      <c r="A131" s="2" t="s">
        <v>212</v>
      </c>
      <c r="B131" s="2" t="s">
        <v>301</v>
      </c>
      <c r="C131" s="2" t="s">
        <v>6</v>
      </c>
      <c r="D131" s="2" t="s">
        <v>661</v>
      </c>
      <c r="E131" s="2" t="s">
        <v>190</v>
      </c>
      <c r="F131" s="2" t="s">
        <v>181</v>
      </c>
      <c r="G131" s="2" t="s">
        <v>3</v>
      </c>
      <c r="H131" s="2" t="s">
        <v>236</v>
      </c>
      <c r="I131" s="2" t="s">
        <v>237</v>
      </c>
      <c r="J131" s="15">
        <v>2001</v>
      </c>
      <c r="K131" s="10">
        <v>120</v>
      </c>
      <c r="L131" s="10">
        <v>55</v>
      </c>
      <c r="M131" s="10">
        <v>6072</v>
      </c>
      <c r="N131" s="4" t="s">
        <v>646</v>
      </c>
      <c r="O131" s="4">
        <v>1</v>
      </c>
      <c r="P131" s="10">
        <v>108</v>
      </c>
      <c r="Q131" s="5">
        <v>0.10833333333333334</v>
      </c>
      <c r="R131" s="4"/>
      <c r="S131" s="4"/>
    </row>
    <row r="132" spans="1:19" x14ac:dyDescent="0.15">
      <c r="A132" s="2" t="s">
        <v>253</v>
      </c>
      <c r="B132" s="2" t="s">
        <v>197</v>
      </c>
      <c r="C132" s="2" t="s">
        <v>353</v>
      </c>
      <c r="D132" s="2" t="s">
        <v>657</v>
      </c>
      <c r="E132" s="2" t="s">
        <v>190</v>
      </c>
      <c r="F132" s="2" t="s">
        <v>181</v>
      </c>
      <c r="G132" s="2" t="s">
        <v>3</v>
      </c>
      <c r="H132" s="2" t="s">
        <v>236</v>
      </c>
      <c r="I132" s="2" t="s">
        <v>237</v>
      </c>
      <c r="J132" s="15">
        <v>2010</v>
      </c>
      <c r="K132" s="10">
        <v>232</v>
      </c>
      <c r="L132" s="10">
        <v>75</v>
      </c>
      <c r="M132" s="10">
        <v>5316</v>
      </c>
      <c r="N132" s="4" t="s">
        <v>647</v>
      </c>
      <c r="O132" s="4">
        <v>0</v>
      </c>
      <c r="P132" s="10">
        <v>211</v>
      </c>
      <c r="Q132" s="5">
        <v>0.14791666666666667</v>
      </c>
      <c r="R132" s="4"/>
      <c r="S132" s="4">
        <v>74</v>
      </c>
    </row>
    <row r="133" spans="1:19" x14ac:dyDescent="0.15">
      <c r="A133" s="2" t="s">
        <v>204</v>
      </c>
      <c r="B133" s="2" t="s">
        <v>205</v>
      </c>
      <c r="C133" s="2" t="s">
        <v>461</v>
      </c>
      <c r="D133" s="2" t="s">
        <v>658</v>
      </c>
      <c r="E133" s="2" t="s">
        <v>190</v>
      </c>
      <c r="F133" s="2" t="s">
        <v>181</v>
      </c>
      <c r="G133" s="2" t="s">
        <v>3</v>
      </c>
      <c r="H133" s="2" t="s">
        <v>236</v>
      </c>
      <c r="I133" s="2" t="s">
        <v>237</v>
      </c>
      <c r="J133" s="15">
        <v>2010</v>
      </c>
      <c r="K133" s="10">
        <v>305</v>
      </c>
      <c r="L133" s="10">
        <v>90</v>
      </c>
      <c r="M133" s="10">
        <v>5100</v>
      </c>
      <c r="N133" s="4" t="s">
        <v>647</v>
      </c>
      <c r="O133" s="4">
        <v>0</v>
      </c>
      <c r="P133" s="10">
        <v>300</v>
      </c>
      <c r="Q133" s="5">
        <v>0.125</v>
      </c>
      <c r="R133" s="4"/>
      <c r="S133" s="4">
        <v>85</v>
      </c>
    </row>
    <row r="134" spans="1:19" x14ac:dyDescent="0.15">
      <c r="A134" s="2" t="s">
        <v>27</v>
      </c>
      <c r="B134" s="2" t="s">
        <v>90</v>
      </c>
      <c r="C134" s="2" t="s">
        <v>91</v>
      </c>
      <c r="D134" s="2" t="s">
        <v>662</v>
      </c>
      <c r="E134" s="2" t="s">
        <v>190</v>
      </c>
      <c r="F134" s="2" t="s">
        <v>181</v>
      </c>
      <c r="G134" s="2" t="s">
        <v>3</v>
      </c>
      <c r="H134" s="2" t="s">
        <v>236</v>
      </c>
      <c r="I134" s="2" t="s">
        <v>237</v>
      </c>
      <c r="J134" s="15">
        <v>1999</v>
      </c>
      <c r="K134" s="10">
        <v>131.30000000000001</v>
      </c>
      <c r="L134" s="10">
        <v>50</v>
      </c>
      <c r="M134" s="10">
        <v>1013.8</v>
      </c>
      <c r="N134" s="4" t="s">
        <v>646</v>
      </c>
      <c r="O134" s="4">
        <v>3</v>
      </c>
      <c r="P134" s="10"/>
      <c r="Q134" s="5">
        <v>6.25E-2</v>
      </c>
      <c r="R134" s="4">
        <v>5</v>
      </c>
      <c r="S134" s="4"/>
    </row>
    <row r="135" spans="1:19" x14ac:dyDescent="0.15">
      <c r="A135" s="2" t="s">
        <v>103</v>
      </c>
      <c r="B135" s="2" t="s">
        <v>95</v>
      </c>
      <c r="C135" s="2" t="s">
        <v>96</v>
      </c>
      <c r="D135" s="2" t="s">
        <v>662</v>
      </c>
      <c r="E135" s="2" t="s">
        <v>190</v>
      </c>
      <c r="F135" s="2" t="s">
        <v>181</v>
      </c>
      <c r="G135" s="2" t="s">
        <v>3</v>
      </c>
      <c r="H135" s="2" t="s">
        <v>408</v>
      </c>
      <c r="I135" s="2" t="s">
        <v>237</v>
      </c>
      <c r="J135" s="15">
        <v>1987</v>
      </c>
      <c r="K135" s="10">
        <v>76</v>
      </c>
      <c r="L135" s="10">
        <v>40</v>
      </c>
      <c r="M135" s="10">
        <v>2800</v>
      </c>
      <c r="N135" s="4" t="s">
        <v>647</v>
      </c>
      <c r="O135" s="4">
        <v>0</v>
      </c>
      <c r="P135" s="10"/>
      <c r="Q135" s="5">
        <v>8.3333333333333329E-2</v>
      </c>
      <c r="R135" s="4"/>
      <c r="S135" s="4"/>
    </row>
    <row r="136" spans="1:19" x14ac:dyDescent="0.15">
      <c r="A136" s="2" t="s">
        <v>526</v>
      </c>
      <c r="B136" s="2" t="s">
        <v>70</v>
      </c>
      <c r="C136" s="2" t="s">
        <v>71</v>
      </c>
      <c r="D136" s="2" t="s">
        <v>666</v>
      </c>
      <c r="E136" s="2" t="s">
        <v>190</v>
      </c>
      <c r="F136" s="2" t="s">
        <v>181</v>
      </c>
      <c r="G136" s="2" t="s">
        <v>3</v>
      </c>
      <c r="H136" s="2" t="s">
        <v>236</v>
      </c>
      <c r="I136" s="2" t="s">
        <v>237</v>
      </c>
      <c r="J136" s="15">
        <v>2013</v>
      </c>
      <c r="K136" s="10">
        <v>179</v>
      </c>
      <c r="L136" s="10">
        <v>70</v>
      </c>
      <c r="M136" s="10">
        <v>3266</v>
      </c>
      <c r="N136" s="4" t="s">
        <v>646</v>
      </c>
      <c r="O136" s="4">
        <v>1</v>
      </c>
      <c r="P136" s="10">
        <v>171</v>
      </c>
      <c r="Q136" s="4" t="s">
        <v>338</v>
      </c>
      <c r="R136" s="4"/>
      <c r="S136" s="4">
        <v>81</v>
      </c>
    </row>
    <row r="137" spans="1:19" x14ac:dyDescent="0.15">
      <c r="A137" s="2" t="s">
        <v>342</v>
      </c>
      <c r="B137" s="2" t="s">
        <v>284</v>
      </c>
      <c r="C137" s="2" t="s">
        <v>477</v>
      </c>
      <c r="D137" s="2" t="s">
        <v>478</v>
      </c>
      <c r="E137" s="2" t="s">
        <v>356</v>
      </c>
      <c r="F137" s="2" t="s">
        <v>182</v>
      </c>
      <c r="G137" s="2" t="s">
        <v>3</v>
      </c>
      <c r="H137" s="2" t="s">
        <v>236</v>
      </c>
      <c r="I137" s="2" t="s">
        <v>237</v>
      </c>
      <c r="J137" s="15">
        <v>2009</v>
      </c>
      <c r="K137" s="10">
        <v>180.4</v>
      </c>
      <c r="L137" s="10">
        <v>68.400000000000006</v>
      </c>
      <c r="M137" s="10">
        <v>3215.2</v>
      </c>
      <c r="N137" s="4" t="s">
        <v>646</v>
      </c>
      <c r="O137" s="4">
        <v>2</v>
      </c>
      <c r="P137" s="10"/>
      <c r="Q137" s="4"/>
      <c r="R137" s="4"/>
      <c r="S137" s="4"/>
    </row>
    <row r="138" spans="1:19" x14ac:dyDescent="0.15">
      <c r="A138" s="2" t="s">
        <v>525</v>
      </c>
      <c r="B138" s="2" t="s">
        <v>84</v>
      </c>
      <c r="C138" s="2" t="s">
        <v>85</v>
      </c>
      <c r="D138" s="2" t="s">
        <v>659</v>
      </c>
      <c r="E138" s="2" t="s">
        <v>190</v>
      </c>
      <c r="F138" s="2" t="s">
        <v>181</v>
      </c>
      <c r="G138" s="2" t="s">
        <v>3</v>
      </c>
      <c r="H138" s="2" t="s">
        <v>244</v>
      </c>
      <c r="I138" s="2" t="s">
        <v>237</v>
      </c>
      <c r="J138" s="15">
        <v>2012</v>
      </c>
      <c r="K138" s="10">
        <v>120</v>
      </c>
      <c r="L138" s="10">
        <v>38</v>
      </c>
      <c r="M138" s="10">
        <v>1019</v>
      </c>
      <c r="N138" s="4" t="s">
        <v>646</v>
      </c>
      <c r="O138" s="4">
        <v>5</v>
      </c>
      <c r="P138" s="10">
        <v>54</v>
      </c>
      <c r="Q138" s="5">
        <v>5.2083333333333336E-2</v>
      </c>
      <c r="R138" s="4"/>
      <c r="S138" s="4">
        <v>78</v>
      </c>
    </row>
    <row r="139" spans="1:19" x14ac:dyDescent="0.15">
      <c r="A139" s="2" t="s">
        <v>525</v>
      </c>
      <c r="B139" s="2" t="s">
        <v>11</v>
      </c>
      <c r="C139" s="2" t="s">
        <v>12</v>
      </c>
      <c r="D139" s="2" t="s">
        <v>661</v>
      </c>
      <c r="E139" s="2" t="s">
        <v>190</v>
      </c>
      <c r="F139" s="2" t="s">
        <v>181</v>
      </c>
      <c r="G139" s="2" t="s">
        <v>3</v>
      </c>
      <c r="H139" s="2" t="s">
        <v>236</v>
      </c>
      <c r="I139" s="2" t="s">
        <v>237</v>
      </c>
      <c r="J139" s="15">
        <v>2016</v>
      </c>
      <c r="K139" s="10">
        <v>100</v>
      </c>
      <c r="L139" s="10">
        <v>53</v>
      </c>
      <c r="M139" s="10">
        <v>3200</v>
      </c>
      <c r="N139" s="4" t="s">
        <v>646</v>
      </c>
      <c r="O139" s="4">
        <v>3</v>
      </c>
      <c r="P139" s="10"/>
      <c r="Q139" s="4"/>
      <c r="R139" s="4"/>
      <c r="S139" s="4"/>
    </row>
    <row r="140" spans="1:19" x14ac:dyDescent="0.15">
      <c r="A140" s="2" t="s">
        <v>28</v>
      </c>
      <c r="B140" s="2" t="s">
        <v>29</v>
      </c>
      <c r="C140" s="2" t="s">
        <v>22</v>
      </c>
      <c r="D140" s="2" t="s">
        <v>661</v>
      </c>
      <c r="E140" s="2" t="s">
        <v>190</v>
      </c>
      <c r="F140" s="2" t="s">
        <v>181</v>
      </c>
      <c r="G140" s="2" t="s">
        <v>3</v>
      </c>
      <c r="H140" s="2" t="s">
        <v>236</v>
      </c>
      <c r="I140" s="2" t="s">
        <v>490</v>
      </c>
      <c r="J140" s="15">
        <v>2004</v>
      </c>
      <c r="K140" s="10">
        <v>95</v>
      </c>
      <c r="L140" s="10">
        <v>42</v>
      </c>
      <c r="M140" s="10"/>
      <c r="N140" s="4" t="s">
        <v>647</v>
      </c>
      <c r="O140" s="4">
        <v>0</v>
      </c>
      <c r="P140" s="10">
        <v>70</v>
      </c>
      <c r="Q140" s="5">
        <v>0.22569444444444445</v>
      </c>
      <c r="R140" s="4">
        <v>3</v>
      </c>
      <c r="S140" s="4"/>
    </row>
    <row r="141" spans="1:19" x14ac:dyDescent="0.15">
      <c r="A141" s="2" t="s">
        <v>28</v>
      </c>
      <c r="B141" s="2" t="s">
        <v>75</v>
      </c>
      <c r="C141" s="2" t="s">
        <v>71</v>
      </c>
      <c r="D141" s="2" t="s">
        <v>666</v>
      </c>
      <c r="E141" s="2" t="s">
        <v>190</v>
      </c>
      <c r="F141" s="2" t="s">
        <v>181</v>
      </c>
      <c r="G141" s="2" t="s">
        <v>3</v>
      </c>
      <c r="H141" s="2" t="s">
        <v>236</v>
      </c>
      <c r="I141" s="2" t="s">
        <v>237</v>
      </c>
      <c r="J141" s="15">
        <v>2007</v>
      </c>
      <c r="K141" s="10">
        <v>100</v>
      </c>
      <c r="L141" s="10"/>
      <c r="M141" s="10">
        <v>780</v>
      </c>
      <c r="N141" s="4" t="s">
        <v>647</v>
      </c>
      <c r="O141" s="4">
        <v>0</v>
      </c>
      <c r="P141" s="10"/>
      <c r="Q141" s="5">
        <v>0.14583333333333334</v>
      </c>
      <c r="R141" s="4"/>
      <c r="S141" s="4"/>
    </row>
    <row r="142" spans="1:19" x14ac:dyDescent="0.15">
      <c r="A142" s="2" t="s">
        <v>76</v>
      </c>
      <c r="B142" s="2" t="s">
        <v>63</v>
      </c>
      <c r="C142" s="2" t="s">
        <v>64</v>
      </c>
      <c r="D142" s="2" t="s">
        <v>666</v>
      </c>
      <c r="E142" s="2" t="s">
        <v>190</v>
      </c>
      <c r="F142" s="2" t="s">
        <v>181</v>
      </c>
      <c r="G142" s="2" t="s">
        <v>14</v>
      </c>
      <c r="H142" s="2" t="s">
        <v>236</v>
      </c>
      <c r="I142" s="2" t="s">
        <v>237</v>
      </c>
      <c r="J142" s="15">
        <v>1980</v>
      </c>
      <c r="K142" s="10">
        <v>71</v>
      </c>
      <c r="L142" s="10">
        <v>45</v>
      </c>
      <c r="M142" s="10">
        <v>2670</v>
      </c>
      <c r="N142" s="4" t="s">
        <v>647</v>
      </c>
      <c r="O142" s="4">
        <v>0</v>
      </c>
      <c r="P142" s="10">
        <v>65</v>
      </c>
      <c r="Q142" s="5">
        <v>6.25E-2</v>
      </c>
      <c r="R142" s="4"/>
      <c r="S142" s="4"/>
    </row>
    <row r="143" spans="1:19" x14ac:dyDescent="0.15">
      <c r="A143" s="2" t="s">
        <v>602</v>
      </c>
      <c r="B143" s="2" t="s">
        <v>603</v>
      </c>
      <c r="C143" s="2" t="s">
        <v>604</v>
      </c>
      <c r="D143" s="2" t="s">
        <v>605</v>
      </c>
      <c r="E143" s="2" t="s">
        <v>346</v>
      </c>
      <c r="F143" s="2" t="s">
        <v>352</v>
      </c>
      <c r="G143" s="2" t="s">
        <v>14</v>
      </c>
      <c r="H143" s="2" t="s">
        <v>236</v>
      </c>
      <c r="I143" s="2" t="s">
        <v>237</v>
      </c>
      <c r="J143" s="15">
        <v>2016</v>
      </c>
      <c r="K143" s="10">
        <v>111.6</v>
      </c>
      <c r="L143" s="10">
        <v>54.1</v>
      </c>
      <c r="M143" s="10">
        <v>3989.5</v>
      </c>
      <c r="N143" s="4" t="s">
        <v>647</v>
      </c>
      <c r="O143" s="4">
        <v>0</v>
      </c>
      <c r="P143" s="10">
        <v>91.8</v>
      </c>
      <c r="Q143" s="5">
        <v>6.25E-2</v>
      </c>
      <c r="R143" s="4"/>
      <c r="S143" s="4">
        <v>60</v>
      </c>
    </row>
    <row r="144" spans="1:19" x14ac:dyDescent="0.15">
      <c r="A144" s="2" t="s">
        <v>589</v>
      </c>
      <c r="B144" s="2" t="s">
        <v>606</v>
      </c>
      <c r="C144" s="2" t="s">
        <v>607</v>
      </c>
      <c r="D144" s="2" t="s">
        <v>608</v>
      </c>
      <c r="E144" s="2" t="s">
        <v>200</v>
      </c>
      <c r="F144" s="2" t="s">
        <v>352</v>
      </c>
      <c r="G144" s="2" t="s">
        <v>14</v>
      </c>
      <c r="H144" s="2" t="s">
        <v>236</v>
      </c>
      <c r="I144" s="2" t="s">
        <v>237</v>
      </c>
      <c r="J144" s="15">
        <v>1992</v>
      </c>
      <c r="K144" s="10">
        <v>138</v>
      </c>
      <c r="L144" s="10">
        <v>57</v>
      </c>
      <c r="M144" s="10">
        <v>5249.3</v>
      </c>
      <c r="N144" s="4" t="s">
        <v>647</v>
      </c>
      <c r="O144" s="4">
        <v>0</v>
      </c>
      <c r="P144" s="10"/>
      <c r="Q144" s="5">
        <v>0.10694444444444444</v>
      </c>
      <c r="R144" s="4"/>
      <c r="S144" s="4">
        <v>45</v>
      </c>
    </row>
    <row r="145" spans="1:19" x14ac:dyDescent="0.15">
      <c r="A145" s="2" t="s">
        <v>127</v>
      </c>
      <c r="B145" s="2" t="s">
        <v>128</v>
      </c>
      <c r="C145" s="2" t="s">
        <v>458</v>
      </c>
      <c r="D145" s="2" t="s">
        <v>459</v>
      </c>
      <c r="E145" s="2" t="s">
        <v>504</v>
      </c>
      <c r="F145" s="2" t="s">
        <v>574</v>
      </c>
      <c r="G145" s="2" t="s">
        <v>3</v>
      </c>
      <c r="H145" s="2" t="s">
        <v>236</v>
      </c>
      <c r="I145" s="2" t="s">
        <v>237</v>
      </c>
      <c r="J145" s="15">
        <v>1999</v>
      </c>
      <c r="K145" s="10">
        <v>137.80000000000001</v>
      </c>
      <c r="L145" s="10">
        <v>53</v>
      </c>
      <c r="M145" s="10">
        <v>722</v>
      </c>
      <c r="N145" s="4" t="s">
        <v>646</v>
      </c>
      <c r="O145" s="4">
        <v>1</v>
      </c>
      <c r="P145" s="10"/>
      <c r="Q145" s="4"/>
      <c r="R145" s="4"/>
      <c r="S145" s="4">
        <v>70</v>
      </c>
    </row>
    <row r="146" spans="1:19" x14ac:dyDescent="0.15">
      <c r="A146" s="2" t="s">
        <v>283</v>
      </c>
      <c r="B146" s="2" t="s">
        <v>284</v>
      </c>
      <c r="C146" s="2" t="s">
        <v>477</v>
      </c>
      <c r="D146" s="2" t="s">
        <v>478</v>
      </c>
      <c r="E146" s="2" t="s">
        <v>356</v>
      </c>
      <c r="F146" s="2" t="s">
        <v>182</v>
      </c>
      <c r="G146" s="2" t="s">
        <v>3</v>
      </c>
      <c r="H146" s="2" t="s">
        <v>264</v>
      </c>
      <c r="I146" s="2" t="s">
        <v>237</v>
      </c>
      <c r="J146" s="15">
        <v>2000</v>
      </c>
      <c r="K146" s="10">
        <v>164.1</v>
      </c>
      <c r="L146" s="10">
        <v>64.599999999999994</v>
      </c>
      <c r="M146" s="10">
        <v>3937</v>
      </c>
      <c r="N146" s="4" t="str">
        <f>IF(O146&gt;0,"YES","unkNOwn ")</f>
        <v>YES</v>
      </c>
      <c r="O146" s="4">
        <v>6</v>
      </c>
      <c r="P146" s="10">
        <v>147.69999999999999</v>
      </c>
      <c r="Q146" s="5">
        <v>9.8611111111111108E-2</v>
      </c>
      <c r="R146" s="4">
        <v>4</v>
      </c>
      <c r="S146" s="4"/>
    </row>
    <row r="147" spans="1:19" x14ac:dyDescent="0.15">
      <c r="A147" s="2" t="s">
        <v>609</v>
      </c>
      <c r="B147" s="2" t="s">
        <v>610</v>
      </c>
      <c r="C147" s="2" t="s">
        <v>611</v>
      </c>
      <c r="D147" s="2" t="s">
        <v>612</v>
      </c>
      <c r="E147" s="2" t="s">
        <v>200</v>
      </c>
      <c r="F147" s="2" t="s">
        <v>352</v>
      </c>
      <c r="G147" s="2" t="s">
        <v>3</v>
      </c>
      <c r="H147" s="2" t="s">
        <v>236</v>
      </c>
      <c r="I147" s="2" t="s">
        <v>237</v>
      </c>
      <c r="J147" s="15">
        <v>2008</v>
      </c>
      <c r="K147" s="10">
        <v>101.7</v>
      </c>
      <c r="L147" s="10">
        <v>52.8</v>
      </c>
      <c r="M147" s="10">
        <v>2477</v>
      </c>
      <c r="N147" s="4" t="s">
        <v>647</v>
      </c>
      <c r="O147" s="4">
        <v>0</v>
      </c>
      <c r="P147" s="10">
        <v>98.4</v>
      </c>
      <c r="Q147" s="5">
        <v>4.1666666666666664E-2</v>
      </c>
      <c r="R147" s="4"/>
      <c r="S147" s="4">
        <v>67.400000000000006</v>
      </c>
    </row>
    <row r="148" spans="1:19" x14ac:dyDescent="0.15">
      <c r="A148" s="2" t="s">
        <v>188</v>
      </c>
      <c r="B148" s="2" t="s">
        <v>189</v>
      </c>
      <c r="C148" s="2" t="s">
        <v>367</v>
      </c>
      <c r="D148" s="2" t="s">
        <v>663</v>
      </c>
      <c r="E148" s="2" t="s">
        <v>190</v>
      </c>
      <c r="F148" s="2" t="s">
        <v>181</v>
      </c>
      <c r="G148" s="2" t="s">
        <v>3</v>
      </c>
      <c r="H148" s="2" t="s">
        <v>236</v>
      </c>
      <c r="I148" s="2" t="s">
        <v>237</v>
      </c>
      <c r="J148" s="15">
        <v>2005</v>
      </c>
      <c r="K148" s="10">
        <v>456</v>
      </c>
      <c r="L148" s="10">
        <v>128</v>
      </c>
      <c r="M148" s="10">
        <v>3118</v>
      </c>
      <c r="N148" s="4" t="s">
        <v>647</v>
      </c>
      <c r="O148" s="4">
        <v>0</v>
      </c>
      <c r="P148" s="10">
        <v>418</v>
      </c>
      <c r="Q148" s="5">
        <v>1.9444444444444445E-2</v>
      </c>
      <c r="R148" s="4"/>
      <c r="S148" s="4">
        <v>90</v>
      </c>
    </row>
    <row r="149" spans="1:19" x14ac:dyDescent="0.15">
      <c r="A149" s="2" t="s">
        <v>30</v>
      </c>
      <c r="B149" s="2" t="s">
        <v>11</v>
      </c>
      <c r="C149" s="2" t="s">
        <v>12</v>
      </c>
      <c r="D149" s="2" t="s">
        <v>661</v>
      </c>
      <c r="E149" s="2" t="s">
        <v>190</v>
      </c>
      <c r="F149" s="2" t="s">
        <v>181</v>
      </c>
      <c r="G149" s="2" t="s">
        <v>3</v>
      </c>
      <c r="H149" s="2" t="s">
        <v>236</v>
      </c>
      <c r="I149" s="2" t="s">
        <v>237</v>
      </c>
      <c r="J149" s="15">
        <v>1998</v>
      </c>
      <c r="K149" s="10">
        <v>109.3</v>
      </c>
      <c r="L149" s="10">
        <v>49.7</v>
      </c>
      <c r="M149" s="10">
        <v>2260.5</v>
      </c>
      <c r="N149" s="4" t="s">
        <v>646</v>
      </c>
      <c r="O149" s="4">
        <v>5</v>
      </c>
      <c r="P149" s="10"/>
      <c r="Q149" s="5">
        <v>6.6666666666666666E-2</v>
      </c>
      <c r="R149" s="4"/>
      <c r="S149" s="4"/>
    </row>
    <row r="150" spans="1:19" x14ac:dyDescent="0.15">
      <c r="A150" s="2" t="s">
        <v>269</v>
      </c>
      <c r="B150" s="2" t="s">
        <v>270</v>
      </c>
      <c r="C150" s="2" t="s">
        <v>517</v>
      </c>
      <c r="D150" s="2" t="s">
        <v>669</v>
      </c>
      <c r="E150" s="2" t="s">
        <v>190</v>
      </c>
      <c r="F150" s="2" t="s">
        <v>181</v>
      </c>
      <c r="G150" s="2" t="s">
        <v>3</v>
      </c>
      <c r="H150" s="2" t="s">
        <v>236</v>
      </c>
      <c r="I150" s="2" t="s">
        <v>237</v>
      </c>
      <c r="J150" s="15">
        <v>2000</v>
      </c>
      <c r="K150" s="10">
        <v>149</v>
      </c>
      <c r="L150" s="10">
        <v>65</v>
      </c>
      <c r="M150" s="10">
        <v>4177</v>
      </c>
      <c r="N150" s="4" t="str">
        <f>IF(O150&gt;0,"YES","unkNOwn ")</f>
        <v>YES</v>
      </c>
      <c r="O150" s="4">
        <v>7</v>
      </c>
      <c r="P150" s="10">
        <v>144</v>
      </c>
      <c r="Q150" s="5">
        <v>8.4722222222222213E-2</v>
      </c>
      <c r="R150" s="4"/>
      <c r="S150" s="4"/>
    </row>
    <row r="151" spans="1:19" x14ac:dyDescent="0.15">
      <c r="A151" s="2" t="s">
        <v>265</v>
      </c>
      <c r="B151" s="2" t="s">
        <v>228</v>
      </c>
      <c r="C151" s="2" t="s">
        <v>406</v>
      </c>
      <c r="D151" s="2" t="s">
        <v>669</v>
      </c>
      <c r="E151" s="2" t="s">
        <v>190</v>
      </c>
      <c r="F151" s="2" t="s">
        <v>181</v>
      </c>
      <c r="G151" s="2" t="s">
        <v>3</v>
      </c>
      <c r="H151" s="2" t="s">
        <v>236</v>
      </c>
      <c r="I151" s="2" t="s">
        <v>237</v>
      </c>
      <c r="J151" s="15">
        <v>1993</v>
      </c>
      <c r="K151" s="10">
        <v>143</v>
      </c>
      <c r="L151" s="10">
        <v>60</v>
      </c>
      <c r="M151" s="10">
        <v>3978</v>
      </c>
      <c r="N151" s="4" t="str">
        <f>IF(O151&gt;0,"YES","unkNOwn ")</f>
        <v>YES</v>
      </c>
      <c r="O151" s="4">
        <v>7</v>
      </c>
      <c r="P151" s="10">
        <v>135</v>
      </c>
      <c r="Q151" s="5">
        <v>0.12083333333333333</v>
      </c>
      <c r="R151" s="4">
        <v>3.8</v>
      </c>
      <c r="S151" s="4"/>
    </row>
    <row r="152" spans="1:19" x14ac:dyDescent="0.15">
      <c r="A152" s="2" t="s">
        <v>60</v>
      </c>
      <c r="B152" s="2" t="s">
        <v>58</v>
      </c>
      <c r="C152" s="2" t="s">
        <v>59</v>
      </c>
      <c r="D152" s="2" t="s">
        <v>678</v>
      </c>
      <c r="E152" s="2" t="s">
        <v>190</v>
      </c>
      <c r="F152" s="2" t="s">
        <v>181</v>
      </c>
      <c r="G152" s="2" t="s">
        <v>14</v>
      </c>
      <c r="H152" s="2" t="s">
        <v>236</v>
      </c>
      <c r="I152" s="2" t="s">
        <v>237</v>
      </c>
      <c r="J152" s="15">
        <v>2000</v>
      </c>
      <c r="K152" s="10">
        <v>99</v>
      </c>
      <c r="L152" s="10">
        <v>59</v>
      </c>
      <c r="M152" s="10">
        <v>4042</v>
      </c>
      <c r="N152" s="4" t="s">
        <v>647</v>
      </c>
      <c r="O152" s="4">
        <v>0</v>
      </c>
      <c r="P152" s="10"/>
      <c r="Q152" s="5">
        <v>8.3333333333333329E-2</v>
      </c>
      <c r="R152" s="4"/>
      <c r="S152" s="4"/>
    </row>
    <row r="153" spans="1:19" x14ac:dyDescent="0.15">
      <c r="A153" s="2" t="s">
        <v>201</v>
      </c>
      <c r="B153" s="2" t="s">
        <v>202</v>
      </c>
      <c r="C153" s="2" t="s">
        <v>370</v>
      </c>
      <c r="D153" s="2" t="s">
        <v>371</v>
      </c>
      <c r="E153" s="2" t="s">
        <v>203</v>
      </c>
      <c r="F153" s="2" t="s">
        <v>181</v>
      </c>
      <c r="G153" s="2" t="s">
        <v>3</v>
      </c>
      <c r="H153" s="2" t="s">
        <v>236</v>
      </c>
      <c r="I153" s="2" t="s">
        <v>237</v>
      </c>
      <c r="J153" s="15">
        <v>2012</v>
      </c>
      <c r="K153" s="10">
        <v>306</v>
      </c>
      <c r="L153" s="10">
        <v>92</v>
      </c>
      <c r="M153" s="10">
        <v>5486</v>
      </c>
      <c r="N153" s="4" t="s">
        <v>647</v>
      </c>
      <c r="O153" s="4">
        <v>0</v>
      </c>
      <c r="P153" s="10">
        <v>306</v>
      </c>
      <c r="Q153" s="5">
        <v>0.14444444444444446</v>
      </c>
      <c r="R153" s="4"/>
      <c r="S153" s="4">
        <v>80</v>
      </c>
    </row>
    <row r="154" spans="1:19" x14ac:dyDescent="0.15">
      <c r="A154" s="2" t="s">
        <v>613</v>
      </c>
      <c r="B154" s="2" t="s">
        <v>614</v>
      </c>
      <c r="C154" s="2" t="s">
        <v>615</v>
      </c>
      <c r="D154" s="2" t="s">
        <v>679</v>
      </c>
      <c r="E154" s="2" t="s">
        <v>190</v>
      </c>
      <c r="F154" s="2" t="s">
        <v>181</v>
      </c>
      <c r="G154" s="2" t="s">
        <v>14</v>
      </c>
      <c r="H154" s="2" t="s">
        <v>236</v>
      </c>
      <c r="I154" s="2" t="s">
        <v>237</v>
      </c>
      <c r="J154" s="15">
        <v>2016</v>
      </c>
      <c r="K154" s="10">
        <v>207</v>
      </c>
      <c r="L154" s="10">
        <v>73</v>
      </c>
      <c r="M154" s="10">
        <v>3800</v>
      </c>
      <c r="N154" s="4" t="s">
        <v>647</v>
      </c>
      <c r="O154" s="4">
        <v>0</v>
      </c>
      <c r="P154" s="10">
        <v>165</v>
      </c>
      <c r="Q154" s="5"/>
      <c r="R154" s="4">
        <v>3.5</v>
      </c>
      <c r="S154" s="4">
        <v>73</v>
      </c>
    </row>
    <row r="155" spans="1:19" x14ac:dyDescent="0.15">
      <c r="A155" s="2" t="s">
        <v>170</v>
      </c>
      <c r="B155" s="2" t="s">
        <v>152</v>
      </c>
      <c r="C155" s="2" t="s">
        <v>374</v>
      </c>
      <c r="D155" s="2" t="s">
        <v>375</v>
      </c>
      <c r="E155" s="2" t="s">
        <v>361</v>
      </c>
      <c r="F155" s="2" t="s">
        <v>182</v>
      </c>
      <c r="G155" s="2" t="s">
        <v>3</v>
      </c>
      <c r="H155" s="2" t="s">
        <v>264</v>
      </c>
      <c r="I155" s="2" t="s">
        <v>237</v>
      </c>
      <c r="J155" s="15">
        <v>1999</v>
      </c>
      <c r="K155" s="10">
        <v>109.3</v>
      </c>
      <c r="L155" s="10">
        <v>49.7</v>
      </c>
      <c r="M155" s="10">
        <v>2260.5</v>
      </c>
      <c r="N155" s="4" t="s">
        <v>646</v>
      </c>
      <c r="O155" s="4">
        <v>5</v>
      </c>
      <c r="P155" s="10"/>
      <c r="Q155" s="5">
        <v>6.6666666666666666E-2</v>
      </c>
      <c r="R155" s="4"/>
      <c r="S155" s="4"/>
    </row>
    <row r="156" spans="1:19" x14ac:dyDescent="0.15">
      <c r="A156" s="2" t="s">
        <v>104</v>
      </c>
      <c r="B156" s="2" t="s">
        <v>95</v>
      </c>
      <c r="C156" s="2" t="s">
        <v>96</v>
      </c>
      <c r="D156" s="2" t="s">
        <v>662</v>
      </c>
      <c r="E156" s="2" t="s">
        <v>190</v>
      </c>
      <c r="F156" s="2" t="s">
        <v>181</v>
      </c>
      <c r="G156" s="2" t="s">
        <v>3</v>
      </c>
      <c r="H156" s="2" t="s">
        <v>236</v>
      </c>
      <c r="I156" s="2" t="s">
        <v>237</v>
      </c>
      <c r="J156" s="15">
        <v>1989</v>
      </c>
      <c r="K156" s="10">
        <v>205</v>
      </c>
      <c r="L156" s="10">
        <v>72</v>
      </c>
      <c r="M156" s="10">
        <v>5106</v>
      </c>
      <c r="N156" s="4" t="s">
        <v>647</v>
      </c>
      <c r="O156" s="4">
        <v>0</v>
      </c>
      <c r="P156" s="10">
        <v>194.7</v>
      </c>
      <c r="Q156" s="5">
        <v>8.3333333333333329E-2</v>
      </c>
      <c r="R156" s="4"/>
      <c r="S156" s="4">
        <v>60</v>
      </c>
    </row>
    <row r="157" spans="1:19" x14ac:dyDescent="0.15">
      <c r="A157" s="2" t="s">
        <v>320</v>
      </c>
      <c r="B157" s="2" t="s">
        <v>270</v>
      </c>
      <c r="C157" s="2" t="s">
        <v>517</v>
      </c>
      <c r="D157" s="2" t="s">
        <v>669</v>
      </c>
      <c r="E157" s="2" t="s">
        <v>190</v>
      </c>
      <c r="F157" s="2" t="s">
        <v>181</v>
      </c>
      <c r="G157" s="2" t="s">
        <v>518</v>
      </c>
      <c r="H157" s="2" t="s">
        <v>236</v>
      </c>
      <c r="I157" s="2" t="s">
        <v>237</v>
      </c>
      <c r="J157" s="15">
        <v>2016</v>
      </c>
      <c r="K157" s="10">
        <v>200</v>
      </c>
      <c r="L157" s="10">
        <v>73</v>
      </c>
      <c r="M157" s="10">
        <v>4760</v>
      </c>
      <c r="N157" s="4" t="s">
        <v>647</v>
      </c>
      <c r="O157" s="4">
        <v>0</v>
      </c>
      <c r="P157" s="10">
        <v>200</v>
      </c>
      <c r="Q157" s="4"/>
      <c r="R157" s="4"/>
      <c r="S157" s="4"/>
    </row>
    <row r="158" spans="1:19" x14ac:dyDescent="0.15">
      <c r="A158" s="2" t="s">
        <v>304</v>
      </c>
      <c r="B158" s="2" t="s">
        <v>305</v>
      </c>
      <c r="C158" s="2" t="s">
        <v>565</v>
      </c>
      <c r="D158" s="2" t="s">
        <v>665</v>
      </c>
      <c r="E158" s="2" t="s">
        <v>190</v>
      </c>
      <c r="F158" s="2" t="s">
        <v>181</v>
      </c>
      <c r="G158" s="2" t="s">
        <v>3</v>
      </c>
      <c r="H158" s="2" t="s">
        <v>236</v>
      </c>
      <c r="I158" s="2" t="s">
        <v>237</v>
      </c>
      <c r="J158" s="15">
        <v>1998</v>
      </c>
      <c r="K158" s="10">
        <v>205</v>
      </c>
      <c r="L158" s="10">
        <v>75</v>
      </c>
      <c r="M158" s="10">
        <v>5600</v>
      </c>
      <c r="N158" s="4" t="s">
        <v>647</v>
      </c>
      <c r="O158" s="4">
        <v>0</v>
      </c>
      <c r="P158" s="10">
        <v>205</v>
      </c>
      <c r="Q158" s="5">
        <v>0.125</v>
      </c>
      <c r="R158" s="4">
        <v>3.5</v>
      </c>
      <c r="S158" s="4"/>
    </row>
    <row r="159" spans="1:19" x14ac:dyDescent="0.15">
      <c r="A159" s="2" t="s">
        <v>171</v>
      </c>
      <c r="B159" s="2" t="s">
        <v>168</v>
      </c>
      <c r="C159" s="2" t="s">
        <v>488</v>
      </c>
      <c r="D159" s="2" t="s">
        <v>363</v>
      </c>
      <c r="E159" s="2" t="s">
        <v>361</v>
      </c>
      <c r="F159" s="2" t="s">
        <v>182</v>
      </c>
      <c r="G159" s="2" t="s">
        <v>14</v>
      </c>
      <c r="H159" s="2" t="s">
        <v>236</v>
      </c>
      <c r="I159" s="2" t="s">
        <v>237</v>
      </c>
      <c r="J159" s="15">
        <v>2008</v>
      </c>
      <c r="K159" s="10">
        <v>98.4</v>
      </c>
      <c r="L159" s="10">
        <v>55.9</v>
      </c>
      <c r="M159" s="10">
        <v>2821.5</v>
      </c>
      <c r="N159" s="4" t="s">
        <v>647</v>
      </c>
      <c r="O159" s="4">
        <v>0</v>
      </c>
      <c r="P159" s="10"/>
      <c r="Q159" s="4"/>
      <c r="R159" s="4"/>
      <c r="S159" s="4"/>
    </row>
    <row r="160" spans="1:19" x14ac:dyDescent="0.15">
      <c r="A160" s="2" t="s">
        <v>519</v>
      </c>
      <c r="B160" s="2" t="s">
        <v>270</v>
      </c>
      <c r="C160" s="2" t="s">
        <v>517</v>
      </c>
      <c r="D160" s="2" t="s">
        <v>669</v>
      </c>
      <c r="E160" s="2" t="s">
        <v>190</v>
      </c>
      <c r="F160" s="2" t="s">
        <v>181</v>
      </c>
      <c r="G160" s="2" t="s">
        <v>518</v>
      </c>
      <c r="H160" s="2" t="s">
        <v>462</v>
      </c>
      <c r="I160" s="2" t="s">
        <v>237</v>
      </c>
      <c r="J160" s="15">
        <v>2009</v>
      </c>
      <c r="K160" s="10">
        <v>140</v>
      </c>
      <c r="L160" s="10">
        <v>56</v>
      </c>
      <c r="M160" s="10">
        <v>3359</v>
      </c>
      <c r="N160" s="4" t="s">
        <v>646</v>
      </c>
      <c r="O160" s="4">
        <v>4</v>
      </c>
      <c r="P160" s="10">
        <v>113</v>
      </c>
      <c r="Q160" s="5">
        <v>0.1076388888888889</v>
      </c>
      <c r="R160" s="4"/>
      <c r="S160" s="4"/>
    </row>
    <row r="161" spans="1:19" x14ac:dyDescent="0.15">
      <c r="A161" s="2" t="s">
        <v>519</v>
      </c>
      <c r="B161" s="2" t="s">
        <v>29</v>
      </c>
      <c r="C161" s="2" t="s">
        <v>22</v>
      </c>
      <c r="D161" s="2" t="s">
        <v>661</v>
      </c>
      <c r="E161" s="2" t="s">
        <v>190</v>
      </c>
      <c r="F161" s="2" t="s">
        <v>181</v>
      </c>
      <c r="G161" s="2" t="s">
        <v>3</v>
      </c>
      <c r="H161" s="2" t="s">
        <v>236</v>
      </c>
      <c r="I161" s="2" t="s">
        <v>490</v>
      </c>
      <c r="J161" s="15">
        <v>2012</v>
      </c>
      <c r="K161" s="10">
        <v>30</v>
      </c>
      <c r="L161" s="10">
        <v>43</v>
      </c>
      <c r="M161" s="10">
        <v>2800</v>
      </c>
      <c r="N161" s="4" t="s">
        <v>647</v>
      </c>
      <c r="O161" s="4">
        <v>0</v>
      </c>
      <c r="P161" s="10">
        <v>54</v>
      </c>
      <c r="Q161" s="5">
        <v>8.3333333333333329E-2</v>
      </c>
      <c r="R161" s="4">
        <v>4</v>
      </c>
      <c r="S161" s="4"/>
    </row>
    <row r="162" spans="1:19" x14ac:dyDescent="0.15">
      <c r="A162" s="2" t="s">
        <v>105</v>
      </c>
      <c r="B162" s="2" t="s">
        <v>95</v>
      </c>
      <c r="C162" s="2" t="s">
        <v>96</v>
      </c>
      <c r="D162" s="2" t="s">
        <v>662</v>
      </c>
      <c r="E162" s="2" t="s">
        <v>190</v>
      </c>
      <c r="F162" s="2" t="s">
        <v>181</v>
      </c>
      <c r="G162" s="2" t="s">
        <v>3</v>
      </c>
      <c r="H162" s="2" t="s">
        <v>236</v>
      </c>
      <c r="I162" s="2" t="s">
        <v>237</v>
      </c>
      <c r="J162" s="15">
        <v>2007</v>
      </c>
      <c r="K162" s="10">
        <v>105</v>
      </c>
      <c r="L162" s="10">
        <v>70</v>
      </c>
      <c r="M162" s="10">
        <v>4450</v>
      </c>
      <c r="N162" s="4" t="s">
        <v>646</v>
      </c>
      <c r="O162" s="4">
        <v>2</v>
      </c>
      <c r="P162" s="10">
        <v>100</v>
      </c>
      <c r="Q162" s="5">
        <v>0.10416666666666667</v>
      </c>
      <c r="R162" s="4"/>
      <c r="S162" s="4">
        <v>95</v>
      </c>
    </row>
    <row r="163" spans="1:19" x14ac:dyDescent="0.15">
      <c r="A163" s="2" t="s">
        <v>33</v>
      </c>
      <c r="B163" s="2" t="s">
        <v>11</v>
      </c>
      <c r="C163" s="2" t="s">
        <v>12</v>
      </c>
      <c r="D163" s="2" t="s">
        <v>661</v>
      </c>
      <c r="E163" s="2" t="s">
        <v>190</v>
      </c>
      <c r="F163" s="2" t="s">
        <v>181</v>
      </c>
      <c r="G163" s="2" t="s">
        <v>3</v>
      </c>
      <c r="H163" s="2" t="s">
        <v>236</v>
      </c>
      <c r="I163" s="2" t="s">
        <v>237</v>
      </c>
      <c r="J163" s="15">
        <v>2000</v>
      </c>
      <c r="K163" s="10">
        <v>150</v>
      </c>
      <c r="L163" s="10">
        <v>65</v>
      </c>
      <c r="M163" s="10">
        <v>3937</v>
      </c>
      <c r="N163" s="4" t="s">
        <v>646</v>
      </c>
      <c r="O163" s="4">
        <v>7</v>
      </c>
      <c r="P163" s="10">
        <v>150</v>
      </c>
      <c r="Q163" s="5">
        <v>0.13541666666666666</v>
      </c>
      <c r="R163" s="4">
        <v>4.5</v>
      </c>
      <c r="S163" s="4"/>
    </row>
    <row r="164" spans="1:19" x14ac:dyDescent="0.15">
      <c r="A164" s="2" t="s">
        <v>532</v>
      </c>
      <c r="B164" s="2" t="s">
        <v>120</v>
      </c>
      <c r="C164" s="2" t="s">
        <v>121</v>
      </c>
      <c r="D164" s="2" t="s">
        <v>121</v>
      </c>
      <c r="E164" s="2" t="s">
        <v>368</v>
      </c>
      <c r="F164" s="2" t="s">
        <v>575</v>
      </c>
      <c r="G164" s="2" t="s">
        <v>3</v>
      </c>
      <c r="H164" s="2" t="s">
        <v>236</v>
      </c>
      <c r="I164" s="2" t="s">
        <v>237</v>
      </c>
      <c r="J164" s="15">
        <v>2009</v>
      </c>
      <c r="K164" s="10">
        <v>98</v>
      </c>
      <c r="L164" s="10">
        <v>58</v>
      </c>
      <c r="M164" s="10">
        <v>3000</v>
      </c>
      <c r="N164" s="4" t="s">
        <v>646</v>
      </c>
      <c r="O164" s="4">
        <v>3</v>
      </c>
      <c r="P164" s="10"/>
      <c r="Q164" s="4"/>
      <c r="R164" s="4"/>
      <c r="S164" s="4"/>
    </row>
    <row r="165" spans="1:19" x14ac:dyDescent="0.15">
      <c r="A165" s="2" t="s">
        <v>106</v>
      </c>
      <c r="B165" s="2" t="s">
        <v>95</v>
      </c>
      <c r="C165" s="2" t="s">
        <v>96</v>
      </c>
      <c r="D165" s="2" t="s">
        <v>662</v>
      </c>
      <c r="E165" s="2" t="s">
        <v>190</v>
      </c>
      <c r="F165" s="2" t="s">
        <v>181</v>
      </c>
      <c r="G165" s="2" t="s">
        <v>3</v>
      </c>
      <c r="H165" s="2" t="s">
        <v>236</v>
      </c>
      <c r="I165" s="2" t="s">
        <v>237</v>
      </c>
      <c r="J165" s="15">
        <v>2000</v>
      </c>
      <c r="K165" s="10">
        <v>310</v>
      </c>
      <c r="L165" s="10">
        <v>93</v>
      </c>
      <c r="M165" s="10">
        <v>6595</v>
      </c>
      <c r="N165" s="4" t="s">
        <v>647</v>
      </c>
      <c r="O165" s="4">
        <v>0</v>
      </c>
      <c r="P165" s="10">
        <v>300</v>
      </c>
      <c r="Q165" s="5">
        <v>9.7222222222222224E-2</v>
      </c>
      <c r="R165" s="4"/>
      <c r="S165" s="4">
        <v>80</v>
      </c>
    </row>
    <row r="166" spans="1:19" x14ac:dyDescent="0.15">
      <c r="A166" s="2" t="s">
        <v>116</v>
      </c>
      <c r="B166" s="2" t="s">
        <v>232</v>
      </c>
      <c r="C166" s="2" t="s">
        <v>522</v>
      </c>
      <c r="D166" s="2" t="s">
        <v>660</v>
      </c>
      <c r="E166" s="2" t="s">
        <v>190</v>
      </c>
      <c r="F166" s="2" t="s">
        <v>181</v>
      </c>
      <c r="G166" s="2" t="s">
        <v>3</v>
      </c>
      <c r="H166" s="2" t="s">
        <v>264</v>
      </c>
      <c r="I166" s="2" t="s">
        <v>237</v>
      </c>
      <c r="J166" s="15">
        <v>1995</v>
      </c>
      <c r="K166" s="10">
        <v>109.3</v>
      </c>
      <c r="L166" s="10">
        <v>49.7</v>
      </c>
      <c r="M166" s="10">
        <v>2260.5</v>
      </c>
      <c r="N166" s="4" t="str">
        <f>IF(O166&gt;0,"YES","unkNOwn ")</f>
        <v>YES</v>
      </c>
      <c r="O166" s="4">
        <v>5</v>
      </c>
      <c r="P166" s="10"/>
      <c r="Q166" s="5">
        <v>6.6666666666666666E-2</v>
      </c>
      <c r="R166" s="4"/>
      <c r="S166" s="4"/>
    </row>
    <row r="167" spans="1:19" x14ac:dyDescent="0.15">
      <c r="A167" s="2" t="s">
        <v>116</v>
      </c>
      <c r="B167" s="2" t="s">
        <v>112</v>
      </c>
      <c r="C167" s="2" t="s">
        <v>113</v>
      </c>
      <c r="D167" s="2" t="s">
        <v>671</v>
      </c>
      <c r="E167" s="2" t="s">
        <v>190</v>
      </c>
      <c r="F167" s="2" t="s">
        <v>181</v>
      </c>
      <c r="G167" s="2" t="s">
        <v>3</v>
      </c>
      <c r="H167" s="2" t="s">
        <v>264</v>
      </c>
      <c r="I167" s="2" t="s">
        <v>237</v>
      </c>
      <c r="J167" s="15">
        <v>1997</v>
      </c>
      <c r="K167" s="10">
        <v>109.3</v>
      </c>
      <c r="L167" s="10">
        <v>49.7</v>
      </c>
      <c r="M167" s="10">
        <v>2260.5</v>
      </c>
      <c r="N167" s="4" t="s">
        <v>646</v>
      </c>
      <c r="O167" s="4">
        <v>5</v>
      </c>
      <c r="P167" s="10"/>
      <c r="Q167" s="5">
        <v>6.6666666666666666E-2</v>
      </c>
      <c r="R167" s="4"/>
      <c r="S167" s="4"/>
    </row>
    <row r="168" spans="1:19" x14ac:dyDescent="0.15">
      <c r="A168" s="2" t="s">
        <v>618</v>
      </c>
      <c r="B168" s="2" t="s">
        <v>616</v>
      </c>
      <c r="C168" s="2" t="s">
        <v>617</v>
      </c>
      <c r="D168" s="2" t="s">
        <v>669</v>
      </c>
      <c r="E168" s="2" t="s">
        <v>190</v>
      </c>
      <c r="F168" s="2" t="s">
        <v>181</v>
      </c>
      <c r="G168" s="2" t="s">
        <v>14</v>
      </c>
      <c r="H168" s="2" t="s">
        <v>236</v>
      </c>
      <c r="I168" s="2" t="s">
        <v>237</v>
      </c>
      <c r="J168" s="15">
        <v>2017</v>
      </c>
      <c r="K168" s="10">
        <v>83</v>
      </c>
      <c r="L168" s="10">
        <v>45.8</v>
      </c>
      <c r="M168" s="10">
        <v>2290</v>
      </c>
      <c r="N168" s="4" t="s">
        <v>646</v>
      </c>
      <c r="O168" s="4">
        <v>1</v>
      </c>
      <c r="P168" s="10">
        <v>80.5</v>
      </c>
      <c r="Q168" s="5"/>
      <c r="R168" s="4"/>
      <c r="S168" s="4">
        <v>65</v>
      </c>
    </row>
    <row r="169" spans="1:19" x14ac:dyDescent="0.15">
      <c r="A169" s="2" t="s">
        <v>290</v>
      </c>
      <c r="B169" s="2" t="s">
        <v>140</v>
      </c>
      <c r="C169" s="2" t="s">
        <v>357</v>
      </c>
      <c r="D169" s="2" t="s">
        <v>358</v>
      </c>
      <c r="E169" s="2" t="s">
        <v>359</v>
      </c>
      <c r="F169" s="2" t="s">
        <v>182</v>
      </c>
      <c r="G169" s="2" t="s">
        <v>3</v>
      </c>
      <c r="H169" s="2" t="s">
        <v>264</v>
      </c>
      <c r="I169" s="2" t="s">
        <v>237</v>
      </c>
      <c r="J169" s="15">
        <v>2010</v>
      </c>
      <c r="K169" s="10">
        <v>131.30000000000001</v>
      </c>
      <c r="L169" s="10">
        <v>55.9</v>
      </c>
      <c r="M169" s="10">
        <v>3937</v>
      </c>
      <c r="N169" s="4" t="s">
        <v>646</v>
      </c>
      <c r="O169" s="4">
        <v>6</v>
      </c>
      <c r="P169" s="10"/>
      <c r="Q169" s="5">
        <v>0.10277777777777779</v>
      </c>
      <c r="R169" s="4"/>
      <c r="S169" s="4"/>
    </row>
    <row r="170" spans="1:19" x14ac:dyDescent="0.15">
      <c r="A170" s="2" t="s">
        <v>464</v>
      </c>
      <c r="B170" s="2" t="s">
        <v>122</v>
      </c>
      <c r="C170" s="2" t="s">
        <v>121</v>
      </c>
      <c r="D170" s="2" t="s">
        <v>368</v>
      </c>
      <c r="E170" s="2" t="s">
        <v>368</v>
      </c>
      <c r="F170" s="2" t="s">
        <v>575</v>
      </c>
      <c r="G170" s="2" t="s">
        <v>14</v>
      </c>
      <c r="H170" s="2" t="s">
        <v>236</v>
      </c>
      <c r="I170" s="2" t="s">
        <v>237</v>
      </c>
      <c r="J170" s="15">
        <v>1964</v>
      </c>
      <c r="K170" s="10">
        <v>110</v>
      </c>
      <c r="L170" s="10">
        <v>52.8</v>
      </c>
      <c r="M170" s="10">
        <v>4000</v>
      </c>
      <c r="N170" s="4" t="s">
        <v>647</v>
      </c>
      <c r="O170" s="4">
        <v>0</v>
      </c>
      <c r="P170" s="10"/>
      <c r="Q170" s="4"/>
      <c r="R170" s="4"/>
      <c r="S170" s="4"/>
    </row>
    <row r="171" spans="1:19" x14ac:dyDescent="0.15">
      <c r="A171" s="2" t="s">
        <v>514</v>
      </c>
      <c r="B171" s="2" t="s">
        <v>507</v>
      </c>
      <c r="C171" s="2" t="s">
        <v>508</v>
      </c>
      <c r="D171" s="2" t="s">
        <v>509</v>
      </c>
      <c r="E171" s="2" t="s">
        <v>510</v>
      </c>
      <c r="F171" s="2" t="s">
        <v>574</v>
      </c>
      <c r="G171" s="2" t="s">
        <v>3</v>
      </c>
      <c r="H171" s="2" t="s">
        <v>236</v>
      </c>
      <c r="I171" s="2" t="s">
        <v>237</v>
      </c>
      <c r="J171" s="15">
        <v>2000</v>
      </c>
      <c r="K171" s="10">
        <v>70</v>
      </c>
      <c r="L171" s="10"/>
      <c r="M171" s="10">
        <v>1250</v>
      </c>
      <c r="N171" s="4" t="s">
        <v>646</v>
      </c>
      <c r="O171" s="4">
        <v>2</v>
      </c>
      <c r="P171" s="10"/>
      <c r="Q171" s="5">
        <v>4.8611111111111112E-2</v>
      </c>
      <c r="R171" s="4"/>
      <c r="S171" s="4"/>
    </row>
    <row r="172" spans="1:19" x14ac:dyDescent="0.15">
      <c r="A172" s="2" t="s">
        <v>553</v>
      </c>
      <c r="B172" s="2" t="s">
        <v>137</v>
      </c>
      <c r="C172" s="2" t="s">
        <v>138</v>
      </c>
      <c r="D172" s="2" t="s">
        <v>554</v>
      </c>
      <c r="E172" s="2" t="s">
        <v>555</v>
      </c>
      <c r="F172" s="2" t="s">
        <v>574</v>
      </c>
      <c r="G172" s="2" t="s">
        <v>3</v>
      </c>
      <c r="H172" s="2" t="s">
        <v>236</v>
      </c>
      <c r="I172" s="2" t="s">
        <v>237</v>
      </c>
      <c r="J172" s="15">
        <v>2005</v>
      </c>
      <c r="K172" s="10">
        <v>36.1</v>
      </c>
      <c r="L172" s="10"/>
      <c r="M172" s="10">
        <v>1197.5</v>
      </c>
      <c r="N172" s="4" t="s">
        <v>646</v>
      </c>
      <c r="O172" s="4">
        <v>1</v>
      </c>
      <c r="P172" s="10"/>
      <c r="Q172" s="4"/>
      <c r="R172" s="4"/>
      <c r="S172" s="4"/>
    </row>
    <row r="173" spans="1:19" x14ac:dyDescent="0.15">
      <c r="A173" s="2" t="s">
        <v>34</v>
      </c>
      <c r="B173" s="2" t="s">
        <v>8</v>
      </c>
      <c r="C173" s="2" t="s">
        <v>9</v>
      </c>
      <c r="D173" s="2" t="s">
        <v>661</v>
      </c>
      <c r="E173" s="2" t="s">
        <v>190</v>
      </c>
      <c r="F173" s="2" t="s">
        <v>181</v>
      </c>
      <c r="G173" s="2" t="s">
        <v>3</v>
      </c>
      <c r="H173" s="2" t="s">
        <v>236</v>
      </c>
      <c r="I173" s="2" t="s">
        <v>237</v>
      </c>
      <c r="J173" s="15">
        <v>1978</v>
      </c>
      <c r="K173" s="10">
        <v>148</v>
      </c>
      <c r="L173" s="10">
        <v>55</v>
      </c>
      <c r="M173" s="10">
        <v>800</v>
      </c>
      <c r="N173" s="4" t="s">
        <v>646</v>
      </c>
      <c r="O173" s="4">
        <v>1</v>
      </c>
      <c r="P173" s="10"/>
      <c r="Q173" s="5">
        <v>2.4999999999999998E-2</v>
      </c>
      <c r="R173" s="4"/>
      <c r="S173" s="4"/>
    </row>
    <row r="174" spans="1:19" x14ac:dyDescent="0.15">
      <c r="A174" s="2" t="s">
        <v>132</v>
      </c>
      <c r="B174" s="2" t="s">
        <v>128</v>
      </c>
      <c r="C174" s="2" t="s">
        <v>458</v>
      </c>
      <c r="D174" s="2" t="s">
        <v>459</v>
      </c>
      <c r="E174" s="2" t="s">
        <v>504</v>
      </c>
      <c r="F174" s="2" t="s">
        <v>574</v>
      </c>
      <c r="G174" s="2" t="s">
        <v>14</v>
      </c>
      <c r="H174" s="2" t="s">
        <v>236</v>
      </c>
      <c r="I174" s="2" t="s">
        <v>237</v>
      </c>
      <c r="J174" s="15">
        <v>1999</v>
      </c>
      <c r="K174" s="10">
        <v>139.1</v>
      </c>
      <c r="L174" s="10">
        <v>64</v>
      </c>
      <c r="M174" s="10">
        <v>3380</v>
      </c>
      <c r="N174" s="4" t="s">
        <v>647</v>
      </c>
      <c r="O174" s="4">
        <v>0</v>
      </c>
      <c r="P174" s="10"/>
      <c r="Q174" s="4"/>
      <c r="R174" s="4"/>
      <c r="S174" s="4"/>
    </row>
    <row r="175" spans="1:19" x14ac:dyDescent="0.15">
      <c r="A175" s="2" t="s">
        <v>263</v>
      </c>
      <c r="B175" s="2" t="s">
        <v>228</v>
      </c>
      <c r="C175" s="2" t="s">
        <v>406</v>
      </c>
      <c r="D175" s="2" t="s">
        <v>669</v>
      </c>
      <c r="E175" s="2" t="s">
        <v>190</v>
      </c>
      <c r="F175" s="2" t="s">
        <v>181</v>
      </c>
      <c r="G175" s="2" t="s">
        <v>3</v>
      </c>
      <c r="H175" s="2" t="s">
        <v>264</v>
      </c>
      <c r="I175" s="2" t="s">
        <v>237</v>
      </c>
      <c r="J175" s="15">
        <v>1996</v>
      </c>
      <c r="K175" s="10">
        <v>150</v>
      </c>
      <c r="L175" s="10">
        <v>60</v>
      </c>
      <c r="M175" s="10">
        <v>3983</v>
      </c>
      <c r="N175" s="4" t="str">
        <f>IF(O175&gt;0,"YES","unkNOwn ")</f>
        <v>YES</v>
      </c>
      <c r="O175" s="4">
        <v>7</v>
      </c>
      <c r="P175" s="10">
        <v>128</v>
      </c>
      <c r="Q175" s="5">
        <v>0.125</v>
      </c>
      <c r="R175" s="4">
        <v>3.8</v>
      </c>
      <c r="S175" s="4">
        <v>50</v>
      </c>
    </row>
    <row r="176" spans="1:19" x14ac:dyDescent="0.15">
      <c r="A176" s="2" t="s">
        <v>173</v>
      </c>
      <c r="B176" s="2" t="s">
        <v>149</v>
      </c>
      <c r="C176" s="2" t="s">
        <v>365</v>
      </c>
      <c r="D176" s="2" t="s">
        <v>364</v>
      </c>
      <c r="E176" s="2" t="s">
        <v>361</v>
      </c>
      <c r="F176" s="2" t="s">
        <v>182</v>
      </c>
      <c r="G176" s="2" t="s">
        <v>3</v>
      </c>
      <c r="H176" s="2" t="s">
        <v>264</v>
      </c>
      <c r="I176" s="2" t="s">
        <v>237</v>
      </c>
      <c r="J176" s="15">
        <v>2001</v>
      </c>
      <c r="K176" s="10">
        <v>109.3</v>
      </c>
      <c r="L176" s="10">
        <v>49.7</v>
      </c>
      <c r="M176" s="10">
        <v>2260.5</v>
      </c>
      <c r="N176" s="4" t="s">
        <v>646</v>
      </c>
      <c r="O176" s="4">
        <v>5</v>
      </c>
      <c r="P176" s="10"/>
      <c r="Q176" s="5">
        <v>6.6666666666666666E-2</v>
      </c>
      <c r="R176" s="4"/>
      <c r="S176" s="4"/>
    </row>
    <row r="177" spans="1:19" x14ac:dyDescent="0.15">
      <c r="A177" s="2" t="s">
        <v>330</v>
      </c>
      <c r="B177" s="2" t="s">
        <v>63</v>
      </c>
      <c r="C177" s="2" t="s">
        <v>64</v>
      </c>
      <c r="D177" s="2" t="s">
        <v>666</v>
      </c>
      <c r="E177" s="2" t="s">
        <v>190</v>
      </c>
      <c r="F177" s="2" t="s">
        <v>181</v>
      </c>
      <c r="G177" s="2" t="s">
        <v>3</v>
      </c>
      <c r="H177" s="2" t="s">
        <v>236</v>
      </c>
      <c r="I177" s="2" t="s">
        <v>237</v>
      </c>
      <c r="J177" s="15">
        <v>1998</v>
      </c>
      <c r="K177" s="10">
        <v>218</v>
      </c>
      <c r="L177" s="10">
        <v>70</v>
      </c>
      <c r="M177" s="10">
        <v>1300</v>
      </c>
      <c r="N177" s="4" t="s">
        <v>646</v>
      </c>
      <c r="O177" s="4">
        <v>1</v>
      </c>
      <c r="P177" s="10"/>
      <c r="Q177" s="4"/>
      <c r="R177" s="4"/>
      <c r="S177" s="4"/>
    </row>
    <row r="178" spans="1:19" x14ac:dyDescent="0.15">
      <c r="A178" s="2" t="s">
        <v>330</v>
      </c>
      <c r="B178" s="2" t="s">
        <v>298</v>
      </c>
      <c r="C178" s="2" t="s">
        <v>369</v>
      </c>
      <c r="D178" s="2" t="s">
        <v>665</v>
      </c>
      <c r="E178" s="2" t="s">
        <v>190</v>
      </c>
      <c r="F178" s="2" t="s">
        <v>181</v>
      </c>
      <c r="G178" s="2" t="s">
        <v>3</v>
      </c>
      <c r="H178" s="2" t="s">
        <v>236</v>
      </c>
      <c r="I178" s="2" t="s">
        <v>237</v>
      </c>
      <c r="J178" s="15">
        <v>1998</v>
      </c>
      <c r="K178" s="10">
        <v>218</v>
      </c>
      <c r="L178" s="10">
        <v>70</v>
      </c>
      <c r="M178" s="10">
        <v>1300</v>
      </c>
      <c r="N178" s="4" t="s">
        <v>646</v>
      </c>
      <c r="O178" s="4">
        <v>1</v>
      </c>
      <c r="P178" s="10"/>
      <c r="Q178" s="4"/>
      <c r="R178" s="4"/>
      <c r="S178" s="4"/>
    </row>
    <row r="179" spans="1:19" x14ac:dyDescent="0.15">
      <c r="A179" s="2" t="s">
        <v>619</v>
      </c>
      <c r="B179" s="2" t="s">
        <v>90</v>
      </c>
      <c r="C179" s="2" t="s">
        <v>366</v>
      </c>
      <c r="D179" s="2" t="s">
        <v>662</v>
      </c>
      <c r="E179" s="2" t="s">
        <v>190</v>
      </c>
      <c r="F179" s="2" t="s">
        <v>181</v>
      </c>
      <c r="G179" s="2" t="s">
        <v>14</v>
      </c>
      <c r="H179" s="2" t="s">
        <v>236</v>
      </c>
      <c r="I179" s="2" t="s">
        <v>237</v>
      </c>
      <c r="J179" s="15">
        <v>2017</v>
      </c>
      <c r="K179" s="10">
        <v>109.2</v>
      </c>
      <c r="L179" s="10">
        <v>53</v>
      </c>
      <c r="M179" s="10">
        <v>3265</v>
      </c>
      <c r="N179" s="4" t="s">
        <v>647</v>
      </c>
      <c r="O179" s="4">
        <v>0</v>
      </c>
      <c r="P179" s="10">
        <v>98</v>
      </c>
      <c r="Q179" s="5">
        <v>8.3333333333333329E-2</v>
      </c>
      <c r="R179" s="4"/>
      <c r="S179" s="4"/>
    </row>
    <row r="180" spans="1:19" x14ac:dyDescent="0.15">
      <c r="A180" s="2" t="s">
        <v>620</v>
      </c>
      <c r="B180" s="2" t="s">
        <v>226</v>
      </c>
      <c r="C180" s="2" t="s">
        <v>398</v>
      </c>
      <c r="D180" s="2" t="s">
        <v>399</v>
      </c>
      <c r="E180" s="2" t="s">
        <v>377</v>
      </c>
      <c r="F180" s="2" t="s">
        <v>182</v>
      </c>
      <c r="G180" s="2" t="s">
        <v>3</v>
      </c>
      <c r="H180" s="2" t="s">
        <v>264</v>
      </c>
      <c r="I180" s="2" t="s">
        <v>237</v>
      </c>
      <c r="J180" s="15">
        <v>1994</v>
      </c>
      <c r="K180" s="10">
        <v>42.6</v>
      </c>
      <c r="L180" s="10">
        <v>50</v>
      </c>
      <c r="M180" s="10">
        <v>2349</v>
      </c>
      <c r="N180" s="4" t="s">
        <v>646</v>
      </c>
      <c r="O180" s="4">
        <v>4</v>
      </c>
      <c r="P180" s="10">
        <v>104</v>
      </c>
      <c r="Q180" s="5">
        <v>5.5555555555555552E-2</v>
      </c>
      <c r="R180" s="4">
        <v>3.5</v>
      </c>
      <c r="S180" s="4"/>
    </row>
    <row r="181" spans="1:19" x14ac:dyDescent="0.15">
      <c r="A181" s="2" t="s">
        <v>544</v>
      </c>
      <c r="B181" s="2" t="s">
        <v>225</v>
      </c>
      <c r="C181" s="2" t="s">
        <v>542</v>
      </c>
      <c r="D181" s="2" t="s">
        <v>543</v>
      </c>
      <c r="E181" s="2" t="s">
        <v>377</v>
      </c>
      <c r="F181" s="2" t="s">
        <v>182</v>
      </c>
      <c r="G181" s="2" t="s">
        <v>3</v>
      </c>
      <c r="H181" s="2" t="s">
        <v>264</v>
      </c>
      <c r="I181" s="2" t="s">
        <v>237</v>
      </c>
      <c r="J181" s="15">
        <v>2003</v>
      </c>
      <c r="K181" s="10">
        <v>95.2</v>
      </c>
      <c r="L181" s="10">
        <v>47.8</v>
      </c>
      <c r="M181" s="10">
        <v>2460.6999999999998</v>
      </c>
      <c r="N181" s="4" t="s">
        <v>646</v>
      </c>
      <c r="O181" s="4">
        <v>4</v>
      </c>
      <c r="P181" s="10"/>
      <c r="Q181" s="5">
        <v>7.1527777777777787E-2</v>
      </c>
      <c r="R181" s="4">
        <v>4.5</v>
      </c>
      <c r="S181" s="4"/>
    </row>
    <row r="182" spans="1:19" x14ac:dyDescent="0.15">
      <c r="A182" s="2" t="s">
        <v>174</v>
      </c>
      <c r="B182" s="2" t="s">
        <v>159</v>
      </c>
      <c r="C182" s="2" t="s">
        <v>443</v>
      </c>
      <c r="D182" s="2" t="s">
        <v>444</v>
      </c>
      <c r="E182" s="2" t="s">
        <v>361</v>
      </c>
      <c r="F182" s="2" t="s">
        <v>182</v>
      </c>
      <c r="G182" s="2" t="s">
        <v>3</v>
      </c>
      <c r="H182" s="2" t="s">
        <v>236</v>
      </c>
      <c r="I182" s="2" t="s">
        <v>237</v>
      </c>
      <c r="J182" s="15">
        <v>1980</v>
      </c>
      <c r="K182" s="10">
        <v>85.3</v>
      </c>
      <c r="L182" s="10">
        <v>49.1</v>
      </c>
      <c r="M182" s="10">
        <v>2431.1</v>
      </c>
      <c r="N182" s="4" t="s">
        <v>646</v>
      </c>
      <c r="O182" s="4">
        <v>1</v>
      </c>
      <c r="P182" s="10"/>
      <c r="Q182" s="5">
        <v>9.0277777777777776E-2</v>
      </c>
      <c r="R182" s="4"/>
      <c r="S182" s="4"/>
    </row>
    <row r="183" spans="1:19" x14ac:dyDescent="0.15">
      <c r="A183" s="2" t="s">
        <v>530</v>
      </c>
      <c r="B183" s="2" t="s">
        <v>1</v>
      </c>
      <c r="C183" s="2" t="s">
        <v>2</v>
      </c>
      <c r="D183" s="2" t="s">
        <v>661</v>
      </c>
      <c r="E183" s="2" t="s">
        <v>190</v>
      </c>
      <c r="F183" s="2" t="s">
        <v>181</v>
      </c>
      <c r="G183" s="2" t="s">
        <v>3</v>
      </c>
      <c r="H183" s="2" t="s">
        <v>236</v>
      </c>
      <c r="I183" s="2" t="s">
        <v>237</v>
      </c>
      <c r="J183" s="15">
        <v>1976</v>
      </c>
      <c r="K183" s="10">
        <v>113</v>
      </c>
      <c r="L183" s="10">
        <v>55</v>
      </c>
      <c r="M183" s="10">
        <v>3457</v>
      </c>
      <c r="N183" s="4" t="s">
        <v>646</v>
      </c>
      <c r="O183" s="4">
        <v>1</v>
      </c>
      <c r="P183" s="10"/>
      <c r="Q183" s="5">
        <v>9.1666666666666674E-2</v>
      </c>
      <c r="R183" s="4">
        <v>4.9000000000000004</v>
      </c>
      <c r="S183" s="4"/>
    </row>
    <row r="184" spans="1:19" x14ac:dyDescent="0.15">
      <c r="A184" s="2" t="s">
        <v>536</v>
      </c>
      <c r="B184" s="2" t="s">
        <v>63</v>
      </c>
      <c r="C184" s="2" t="s">
        <v>64</v>
      </c>
      <c r="D184" s="2" t="s">
        <v>666</v>
      </c>
      <c r="E184" s="2" t="s">
        <v>190</v>
      </c>
      <c r="F184" s="2" t="s">
        <v>181</v>
      </c>
      <c r="G184" s="2" t="s">
        <v>3</v>
      </c>
      <c r="H184" s="2" t="s">
        <v>236</v>
      </c>
      <c r="I184" s="2" t="s">
        <v>237</v>
      </c>
      <c r="J184" s="15">
        <v>2011</v>
      </c>
      <c r="K184" s="10">
        <v>153</v>
      </c>
      <c r="L184" s="10">
        <v>68.599999999999994</v>
      </c>
      <c r="M184" s="10">
        <v>4200</v>
      </c>
      <c r="N184" s="4" t="s">
        <v>647</v>
      </c>
      <c r="O184" s="4">
        <v>0</v>
      </c>
      <c r="P184" s="10">
        <v>147</v>
      </c>
      <c r="Q184" s="5">
        <v>8.3333333333333329E-2</v>
      </c>
      <c r="R184" s="4"/>
      <c r="S184" s="4">
        <v>79</v>
      </c>
    </row>
    <row r="185" spans="1:19" x14ac:dyDescent="0.15">
      <c r="A185" s="2" t="s">
        <v>35</v>
      </c>
      <c r="B185" s="2" t="s">
        <v>1</v>
      </c>
      <c r="C185" s="2" t="s">
        <v>2</v>
      </c>
      <c r="D185" s="2" t="s">
        <v>661</v>
      </c>
      <c r="E185" s="2" t="s">
        <v>190</v>
      </c>
      <c r="F185" s="2" t="s">
        <v>181</v>
      </c>
      <c r="G185" s="2" t="s">
        <v>3</v>
      </c>
      <c r="H185" s="2" t="s">
        <v>408</v>
      </c>
      <c r="I185" s="2" t="s">
        <v>237</v>
      </c>
      <c r="J185" s="15">
        <v>1988</v>
      </c>
      <c r="K185" s="10">
        <v>60</v>
      </c>
      <c r="L185" s="10">
        <v>55</v>
      </c>
      <c r="M185" s="10">
        <v>2800</v>
      </c>
      <c r="N185" s="4" t="s">
        <v>647</v>
      </c>
      <c r="O185" s="4">
        <v>0</v>
      </c>
      <c r="P185" s="10"/>
      <c r="Q185" s="5">
        <v>6.25E-2</v>
      </c>
      <c r="R185" s="4"/>
      <c r="S185" s="4"/>
    </row>
    <row r="186" spans="1:19" x14ac:dyDescent="0.15">
      <c r="A186" s="2" t="s">
        <v>254</v>
      </c>
      <c r="B186" s="2" t="s">
        <v>189</v>
      </c>
      <c r="C186" s="2" t="s">
        <v>367</v>
      </c>
      <c r="D186" s="2" t="s">
        <v>663</v>
      </c>
      <c r="E186" s="2" t="s">
        <v>190</v>
      </c>
      <c r="F186" s="2" t="s">
        <v>181</v>
      </c>
      <c r="G186" s="2" t="s">
        <v>3</v>
      </c>
      <c r="H186" s="2" t="s">
        <v>236</v>
      </c>
      <c r="I186" s="2" t="s">
        <v>237</v>
      </c>
      <c r="J186" s="15">
        <v>2001</v>
      </c>
      <c r="K186" s="10">
        <v>230</v>
      </c>
      <c r="L186" s="10">
        <v>80</v>
      </c>
      <c r="M186" s="10">
        <v>5394</v>
      </c>
      <c r="N186" s="4" t="s">
        <v>647</v>
      </c>
      <c r="O186" s="4">
        <v>0</v>
      </c>
      <c r="P186" s="10">
        <v>215</v>
      </c>
      <c r="Q186" s="5">
        <v>9.7222222222222224E-2</v>
      </c>
      <c r="R186" s="4"/>
      <c r="S186" s="4"/>
    </row>
    <row r="187" spans="1:19" x14ac:dyDescent="0.15">
      <c r="A187" s="2" t="s">
        <v>326</v>
      </c>
      <c r="B187" s="2" t="s">
        <v>226</v>
      </c>
      <c r="C187" s="2" t="s">
        <v>398</v>
      </c>
      <c r="D187" s="2" t="s">
        <v>399</v>
      </c>
      <c r="E187" s="2" t="s">
        <v>377</v>
      </c>
      <c r="F187" s="2" t="s">
        <v>182</v>
      </c>
      <c r="G187" s="2" t="s">
        <v>3</v>
      </c>
      <c r="H187" s="2" t="s">
        <v>236</v>
      </c>
      <c r="I187" s="2" t="s">
        <v>237</v>
      </c>
      <c r="J187" s="15">
        <v>1998</v>
      </c>
      <c r="K187" s="10">
        <v>65</v>
      </c>
      <c r="L187" s="10">
        <v>68</v>
      </c>
      <c r="M187" s="10">
        <v>1222</v>
      </c>
      <c r="N187" s="4" t="s">
        <v>647</v>
      </c>
      <c r="O187" s="4">
        <v>0</v>
      </c>
      <c r="P187" s="10">
        <v>180</v>
      </c>
      <c r="Q187" s="5">
        <v>5.2083333333333336E-2</v>
      </c>
      <c r="R187" s="4">
        <v>4.5</v>
      </c>
      <c r="S187" s="4">
        <v>87</v>
      </c>
    </row>
    <row r="188" spans="1:19" x14ac:dyDescent="0.15">
      <c r="A188" s="2" t="s">
        <v>248</v>
      </c>
      <c r="B188" s="2" t="s">
        <v>246</v>
      </c>
      <c r="C188" s="2" t="s">
        <v>449</v>
      </c>
      <c r="D188" s="2" t="s">
        <v>450</v>
      </c>
      <c r="E188" s="2" t="s">
        <v>346</v>
      </c>
      <c r="F188" s="2" t="s">
        <v>352</v>
      </c>
      <c r="G188" s="2" t="s">
        <v>3</v>
      </c>
      <c r="H188" s="2" t="s">
        <v>236</v>
      </c>
      <c r="I188" s="2" t="s">
        <v>237</v>
      </c>
      <c r="J188" s="15">
        <v>2014</v>
      </c>
      <c r="K188" s="10">
        <v>196.8</v>
      </c>
      <c r="L188" s="10">
        <v>83</v>
      </c>
      <c r="M188" s="10"/>
      <c r="N188" s="4" t="s">
        <v>647</v>
      </c>
      <c r="O188" s="4">
        <v>0</v>
      </c>
      <c r="P188" s="10">
        <v>221.2</v>
      </c>
      <c r="Q188" s="4"/>
      <c r="R188" s="4">
        <v>4.5</v>
      </c>
      <c r="S188" s="4"/>
    </row>
    <row r="189" spans="1:19" x14ac:dyDescent="0.15">
      <c r="A189" s="2" t="s">
        <v>584</v>
      </c>
      <c r="B189" s="2" t="s">
        <v>621</v>
      </c>
      <c r="C189" s="2" t="s">
        <v>622</v>
      </c>
      <c r="D189" s="2" t="s">
        <v>665</v>
      </c>
      <c r="E189" s="2" t="s">
        <v>190</v>
      </c>
      <c r="F189" s="2" t="s">
        <v>181</v>
      </c>
      <c r="G189" s="2" t="s">
        <v>14</v>
      </c>
      <c r="H189" s="2" t="s">
        <v>236</v>
      </c>
      <c r="I189" s="2" t="s">
        <v>237</v>
      </c>
      <c r="J189" s="15">
        <v>2013</v>
      </c>
      <c r="K189" s="10">
        <v>107</v>
      </c>
      <c r="L189" s="10">
        <v>68</v>
      </c>
      <c r="M189" s="10">
        <v>2937</v>
      </c>
      <c r="N189" s="4" t="s">
        <v>646</v>
      </c>
      <c r="O189" s="4">
        <v>3</v>
      </c>
      <c r="P189" s="10">
        <v>162</v>
      </c>
      <c r="Q189" s="5">
        <v>6.0416666666666667E-2</v>
      </c>
      <c r="R189" s="4"/>
      <c r="S189" s="4">
        <v>81</v>
      </c>
    </row>
    <row r="190" spans="1:19" x14ac:dyDescent="0.15">
      <c r="A190" s="2" t="s">
        <v>527</v>
      </c>
      <c r="B190" s="2" t="s">
        <v>70</v>
      </c>
      <c r="C190" s="2" t="s">
        <v>71</v>
      </c>
      <c r="D190" s="2" t="s">
        <v>666</v>
      </c>
      <c r="E190" s="2" t="s">
        <v>190</v>
      </c>
      <c r="F190" s="2" t="s">
        <v>181</v>
      </c>
      <c r="G190" s="2" t="s">
        <v>3</v>
      </c>
      <c r="H190" s="2" t="s">
        <v>236</v>
      </c>
      <c r="I190" s="2" t="s">
        <v>237</v>
      </c>
      <c r="J190" s="15">
        <v>2007</v>
      </c>
      <c r="K190" s="10">
        <v>48</v>
      </c>
      <c r="L190" s="10">
        <v>31</v>
      </c>
      <c r="M190" s="10">
        <v>1351</v>
      </c>
      <c r="N190" s="4" t="s">
        <v>647</v>
      </c>
      <c r="O190" s="4">
        <v>0</v>
      </c>
      <c r="P190" s="10"/>
      <c r="Q190" s="4"/>
      <c r="R190" s="4"/>
      <c r="S190" s="4"/>
    </row>
    <row r="191" spans="1:19" x14ac:dyDescent="0.15">
      <c r="A191" s="2" t="s">
        <v>527</v>
      </c>
      <c r="B191" s="2" t="s">
        <v>63</v>
      </c>
      <c r="C191" s="2" t="s">
        <v>64</v>
      </c>
      <c r="D191" s="2" t="s">
        <v>666</v>
      </c>
      <c r="E191" s="2" t="s">
        <v>190</v>
      </c>
      <c r="F191" s="2" t="s">
        <v>181</v>
      </c>
      <c r="G191" s="2" t="s">
        <v>3</v>
      </c>
      <c r="H191" s="2" t="s">
        <v>236</v>
      </c>
      <c r="I191" s="2" t="s">
        <v>237</v>
      </c>
      <c r="J191" s="15">
        <v>2008</v>
      </c>
      <c r="K191" s="10">
        <v>53</v>
      </c>
      <c r="L191" s="10">
        <v>31</v>
      </c>
      <c r="M191" s="10">
        <v>1351</v>
      </c>
      <c r="N191" s="4" t="s">
        <v>647</v>
      </c>
      <c r="O191" s="4">
        <v>0</v>
      </c>
      <c r="P191" s="10">
        <v>27</v>
      </c>
      <c r="Q191" s="5">
        <v>7.7083333333333337E-2</v>
      </c>
      <c r="R191" s="4"/>
      <c r="S191" s="4"/>
    </row>
    <row r="192" spans="1:19" x14ac:dyDescent="0.15">
      <c r="A192" s="2" t="s">
        <v>566</v>
      </c>
      <c r="B192" s="2" t="s">
        <v>305</v>
      </c>
      <c r="C192" s="2" t="s">
        <v>565</v>
      </c>
      <c r="D192" s="2" t="s">
        <v>665</v>
      </c>
      <c r="E192" s="2" t="s">
        <v>190</v>
      </c>
      <c r="F192" s="2" t="s">
        <v>181</v>
      </c>
      <c r="G192" s="2" t="s">
        <v>3</v>
      </c>
      <c r="H192" s="2" t="s">
        <v>264</v>
      </c>
      <c r="I192" s="2" t="s">
        <v>237</v>
      </c>
      <c r="J192" s="15">
        <v>2006</v>
      </c>
      <c r="K192" s="10">
        <v>149</v>
      </c>
      <c r="L192" s="10">
        <v>60</v>
      </c>
      <c r="M192" s="10">
        <v>3081</v>
      </c>
      <c r="N192" s="4" t="s">
        <v>646</v>
      </c>
      <c r="O192" s="4">
        <v>4</v>
      </c>
      <c r="P192" s="10">
        <v>123</v>
      </c>
      <c r="Q192" s="5">
        <v>9.5833333333333326E-2</v>
      </c>
      <c r="R192" s="4"/>
      <c r="S192" s="4"/>
    </row>
    <row r="193" spans="1:19" x14ac:dyDescent="0.15">
      <c r="A193" s="2" t="s">
        <v>287</v>
      </c>
      <c r="B193" s="2" t="s">
        <v>288</v>
      </c>
      <c r="C193" s="2" t="s">
        <v>441</v>
      </c>
      <c r="D193" s="2" t="s">
        <v>442</v>
      </c>
      <c r="E193" s="2" t="s">
        <v>428</v>
      </c>
      <c r="F193" s="2" t="s">
        <v>352</v>
      </c>
      <c r="G193" s="2" t="s">
        <v>3</v>
      </c>
      <c r="H193" s="2" t="s">
        <v>264</v>
      </c>
      <c r="I193" s="2" t="s">
        <v>237</v>
      </c>
      <c r="J193" s="15">
        <v>2007</v>
      </c>
      <c r="K193" s="10">
        <v>147.69999999999999</v>
      </c>
      <c r="L193" s="10">
        <v>55.9</v>
      </c>
      <c r="M193" s="10">
        <v>3280.8</v>
      </c>
      <c r="N193" s="4" t="s">
        <v>646</v>
      </c>
      <c r="O193" s="4">
        <v>6</v>
      </c>
      <c r="P193" s="10"/>
      <c r="Q193" s="5">
        <v>9.7222222222222224E-2</v>
      </c>
      <c r="R193" s="4"/>
      <c r="S193" s="4"/>
    </row>
    <row r="194" spans="1:19" x14ac:dyDescent="0.15">
      <c r="A194" s="13" t="s">
        <v>239</v>
      </c>
      <c r="B194" s="2" t="s">
        <v>240</v>
      </c>
      <c r="C194" s="2" t="s">
        <v>460</v>
      </c>
      <c r="D194" s="2" t="s">
        <v>673</v>
      </c>
      <c r="E194" s="2" t="s">
        <v>190</v>
      </c>
      <c r="F194" s="2" t="s">
        <v>181</v>
      </c>
      <c r="G194" s="2" t="s">
        <v>3</v>
      </c>
      <c r="H194" s="2" t="s">
        <v>236</v>
      </c>
      <c r="I194" s="2" t="s">
        <v>237</v>
      </c>
      <c r="J194" s="15">
        <v>1991</v>
      </c>
      <c r="K194" s="10">
        <v>160</v>
      </c>
      <c r="L194" s="10">
        <v>85</v>
      </c>
      <c r="M194" s="10">
        <v>3200</v>
      </c>
      <c r="N194" s="4" t="s">
        <v>647</v>
      </c>
      <c r="O194" s="4">
        <v>0</v>
      </c>
      <c r="P194" s="10">
        <v>228</v>
      </c>
      <c r="Q194" s="5">
        <v>8.1250000000000003E-2</v>
      </c>
      <c r="R194" s="4"/>
      <c r="S194" s="4"/>
    </row>
    <row r="195" spans="1:19" x14ac:dyDescent="0.15">
      <c r="A195" s="2" t="s">
        <v>623</v>
      </c>
      <c r="B195" s="2" t="s">
        <v>624</v>
      </c>
      <c r="C195" s="2" t="s">
        <v>625</v>
      </c>
      <c r="D195" s="2" t="s">
        <v>673</v>
      </c>
      <c r="E195" s="2" t="s">
        <v>190</v>
      </c>
      <c r="F195" s="2" t="s">
        <v>181</v>
      </c>
      <c r="G195" s="2" t="s">
        <v>14</v>
      </c>
      <c r="H195" s="2" t="s">
        <v>236</v>
      </c>
      <c r="I195" s="2" t="s">
        <v>237</v>
      </c>
      <c r="J195" s="15">
        <v>1985</v>
      </c>
      <c r="K195" s="10">
        <v>78</v>
      </c>
      <c r="L195" s="10">
        <v>45</v>
      </c>
      <c r="M195" s="10">
        <v>3200</v>
      </c>
      <c r="N195" s="4" t="s">
        <v>647</v>
      </c>
      <c r="O195" s="4">
        <v>0</v>
      </c>
      <c r="P195" s="10">
        <v>72</v>
      </c>
      <c r="Q195" s="5">
        <v>8.3333333333333329E-2</v>
      </c>
      <c r="R195" s="4"/>
      <c r="S195" s="4"/>
    </row>
    <row r="196" spans="1:19" x14ac:dyDescent="0.15">
      <c r="A196" s="2" t="s">
        <v>626</v>
      </c>
      <c r="B196" s="2" t="s">
        <v>627</v>
      </c>
      <c r="C196" s="2" t="s">
        <v>628</v>
      </c>
      <c r="D196" s="2" t="s">
        <v>629</v>
      </c>
      <c r="E196" s="2" t="s">
        <v>630</v>
      </c>
      <c r="F196" s="2" t="s">
        <v>182</v>
      </c>
      <c r="G196" s="2" t="s">
        <v>3</v>
      </c>
      <c r="H196" s="2" t="s">
        <v>236</v>
      </c>
      <c r="I196" s="2" t="s">
        <v>237</v>
      </c>
      <c r="J196" s="15">
        <v>2008</v>
      </c>
      <c r="K196" s="10">
        <v>101.7</v>
      </c>
      <c r="L196" s="10">
        <v>52.8</v>
      </c>
      <c r="M196" s="10">
        <v>2477</v>
      </c>
      <c r="N196" s="4" t="s">
        <v>647</v>
      </c>
      <c r="O196" s="4">
        <v>0</v>
      </c>
      <c r="P196" s="10">
        <v>98.4</v>
      </c>
      <c r="Q196" s="5">
        <v>4.2361111111111106E-2</v>
      </c>
      <c r="R196" s="4"/>
      <c r="S196" s="4">
        <v>70</v>
      </c>
    </row>
    <row r="197" spans="1:19" x14ac:dyDescent="0.15">
      <c r="A197" s="2" t="s">
        <v>77</v>
      </c>
      <c r="B197" s="2" t="s">
        <v>70</v>
      </c>
      <c r="C197" s="2" t="s">
        <v>71</v>
      </c>
      <c r="D197" s="2" t="s">
        <v>666</v>
      </c>
      <c r="E197" s="2" t="s">
        <v>190</v>
      </c>
      <c r="F197" s="2" t="s">
        <v>181</v>
      </c>
      <c r="G197" s="2" t="s">
        <v>3</v>
      </c>
      <c r="H197" s="2" t="s">
        <v>236</v>
      </c>
      <c r="I197" s="2" t="s">
        <v>237</v>
      </c>
      <c r="J197" s="15">
        <v>1999</v>
      </c>
      <c r="K197" s="10">
        <v>78.8</v>
      </c>
      <c r="L197" s="10">
        <v>60</v>
      </c>
      <c r="M197" s="10">
        <v>2705</v>
      </c>
      <c r="N197" s="4" t="s">
        <v>646</v>
      </c>
      <c r="O197" s="4">
        <v>4</v>
      </c>
      <c r="P197" s="10"/>
      <c r="Q197" s="5">
        <v>5.2083333333333336E-2</v>
      </c>
      <c r="R197" s="4">
        <v>4.5</v>
      </c>
      <c r="S197" s="4"/>
    </row>
    <row r="198" spans="1:19" x14ac:dyDescent="0.15">
      <c r="A198" s="2" t="s">
        <v>567</v>
      </c>
      <c r="B198" s="2" t="s">
        <v>305</v>
      </c>
      <c r="C198" s="2" t="s">
        <v>565</v>
      </c>
      <c r="D198" s="2" t="s">
        <v>665</v>
      </c>
      <c r="E198" s="2" t="s">
        <v>190</v>
      </c>
      <c r="F198" s="2" t="s">
        <v>181</v>
      </c>
      <c r="G198" s="2" t="s">
        <v>14</v>
      </c>
      <c r="H198" s="2" t="s">
        <v>236</v>
      </c>
      <c r="I198" s="2" t="s">
        <v>237</v>
      </c>
      <c r="J198" s="15">
        <v>2009</v>
      </c>
      <c r="K198" s="10">
        <v>102.3</v>
      </c>
      <c r="L198" s="10">
        <v>51.2</v>
      </c>
      <c r="M198" s="10">
        <v>3074</v>
      </c>
      <c r="N198" s="4" t="s">
        <v>647</v>
      </c>
      <c r="O198" s="4">
        <v>0</v>
      </c>
      <c r="P198" s="10">
        <v>84.9</v>
      </c>
      <c r="Q198" s="5">
        <v>0.10416666666666667</v>
      </c>
      <c r="R198" s="4"/>
      <c r="S198" s="4"/>
    </row>
    <row r="199" spans="1:19" x14ac:dyDescent="0.15">
      <c r="A199" s="13" t="s">
        <v>285</v>
      </c>
      <c r="B199" s="2" t="s">
        <v>286</v>
      </c>
      <c r="C199" s="2" t="s">
        <v>495</v>
      </c>
      <c r="D199" s="2" t="s">
        <v>496</v>
      </c>
      <c r="E199" s="2" t="s">
        <v>200</v>
      </c>
      <c r="F199" s="2" t="s">
        <v>352</v>
      </c>
      <c r="G199" s="2" t="s">
        <v>3</v>
      </c>
      <c r="H199" s="2" t="s">
        <v>264</v>
      </c>
      <c r="I199" s="2" t="s">
        <v>237</v>
      </c>
      <c r="J199" s="15">
        <v>1997</v>
      </c>
      <c r="K199" s="10">
        <v>147.69999999999999</v>
      </c>
      <c r="L199" s="10">
        <v>62.1</v>
      </c>
      <c r="M199" s="10">
        <v>4048.6</v>
      </c>
      <c r="N199" s="4" t="str">
        <f>IF(O199&gt;0,"YES","unkNOwn ")</f>
        <v>YES</v>
      </c>
      <c r="O199" s="4">
        <v>6</v>
      </c>
      <c r="P199" s="10"/>
      <c r="Q199" s="5">
        <v>7.8472222222222221E-2</v>
      </c>
      <c r="R199" s="4"/>
      <c r="S199" s="4"/>
    </row>
    <row r="200" spans="1:19" x14ac:dyDescent="0.15">
      <c r="A200" s="2" t="s">
        <v>631</v>
      </c>
      <c r="B200" s="2" t="s">
        <v>241</v>
      </c>
      <c r="C200" s="2" t="s">
        <v>482</v>
      </c>
      <c r="D200" s="2" t="s">
        <v>483</v>
      </c>
      <c r="E200" s="2" t="s">
        <v>346</v>
      </c>
      <c r="F200" s="2" t="s">
        <v>352</v>
      </c>
      <c r="G200" s="2" t="s">
        <v>14</v>
      </c>
      <c r="H200" s="2" t="s">
        <v>236</v>
      </c>
      <c r="I200" s="2" t="s">
        <v>237</v>
      </c>
      <c r="J200" s="15">
        <v>2016</v>
      </c>
      <c r="K200" s="10">
        <v>164.1</v>
      </c>
      <c r="L200" s="10">
        <v>62.1</v>
      </c>
      <c r="M200" s="10">
        <v>5111</v>
      </c>
      <c r="N200" s="4" t="s">
        <v>647</v>
      </c>
      <c r="O200" s="4">
        <v>0</v>
      </c>
      <c r="P200" s="10">
        <v>134.5</v>
      </c>
      <c r="Q200" s="5">
        <v>6.9444444444444434E-2</v>
      </c>
      <c r="R200" s="4"/>
      <c r="S200" s="4"/>
    </row>
    <row r="201" spans="1:19" x14ac:dyDescent="0.15">
      <c r="A201" s="2" t="s">
        <v>465</v>
      </c>
      <c r="B201" s="2" t="s">
        <v>122</v>
      </c>
      <c r="C201" s="2" t="s">
        <v>121</v>
      </c>
      <c r="D201" s="2" t="s">
        <v>368</v>
      </c>
      <c r="E201" s="2" t="s">
        <v>368</v>
      </c>
      <c r="F201" s="2" t="s">
        <v>575</v>
      </c>
      <c r="G201" s="2" t="s">
        <v>3</v>
      </c>
      <c r="H201" s="2" t="s">
        <v>236</v>
      </c>
      <c r="I201" s="2" t="s">
        <v>237</v>
      </c>
      <c r="J201" s="15">
        <v>2007</v>
      </c>
      <c r="K201" s="10">
        <v>111</v>
      </c>
      <c r="L201" s="10">
        <v>53</v>
      </c>
      <c r="M201" s="10">
        <v>3444</v>
      </c>
      <c r="N201" s="4" t="s">
        <v>646</v>
      </c>
      <c r="O201" s="4">
        <v>3</v>
      </c>
      <c r="P201" s="10"/>
      <c r="Q201" s="4"/>
      <c r="R201" s="4">
        <v>4.7</v>
      </c>
      <c r="S201" s="4"/>
    </row>
    <row r="202" spans="1:19" x14ac:dyDescent="0.15">
      <c r="A202" s="2" t="s">
        <v>107</v>
      </c>
      <c r="B202" s="2" t="s">
        <v>90</v>
      </c>
      <c r="C202" s="2" t="s">
        <v>91</v>
      </c>
      <c r="D202" s="2" t="s">
        <v>662</v>
      </c>
      <c r="E202" s="2" t="s">
        <v>190</v>
      </c>
      <c r="F202" s="2" t="s">
        <v>181</v>
      </c>
      <c r="G202" s="2" t="s">
        <v>14</v>
      </c>
      <c r="H202" s="2" t="s">
        <v>236</v>
      </c>
      <c r="I202" s="2" t="s">
        <v>237</v>
      </c>
      <c r="J202" s="15">
        <v>1972</v>
      </c>
      <c r="K202" s="10">
        <v>88</v>
      </c>
      <c r="L202" s="10">
        <v>53</v>
      </c>
      <c r="M202" s="10">
        <v>3415</v>
      </c>
      <c r="N202" s="4" t="s">
        <v>647</v>
      </c>
      <c r="O202" s="4">
        <v>0</v>
      </c>
      <c r="P202" s="10"/>
      <c r="Q202" s="5">
        <v>8.3333333333333329E-2</v>
      </c>
      <c r="R202" s="4"/>
      <c r="S202" s="4">
        <v>45</v>
      </c>
    </row>
    <row r="203" spans="1:19" x14ac:dyDescent="0.15">
      <c r="A203" s="2" t="s">
        <v>86</v>
      </c>
      <c r="B203" s="2" t="s">
        <v>84</v>
      </c>
      <c r="C203" s="2" t="s">
        <v>85</v>
      </c>
      <c r="D203" s="2" t="s">
        <v>659</v>
      </c>
      <c r="E203" s="2" t="s">
        <v>190</v>
      </c>
      <c r="F203" s="2" t="s">
        <v>181</v>
      </c>
      <c r="G203" s="2" t="s">
        <v>3</v>
      </c>
      <c r="H203" s="2" t="s">
        <v>236</v>
      </c>
      <c r="I203" s="2" t="s">
        <v>237</v>
      </c>
      <c r="J203" s="15">
        <v>1999</v>
      </c>
      <c r="K203" s="10">
        <v>202</v>
      </c>
      <c r="L203" s="10">
        <v>73</v>
      </c>
      <c r="M203" s="10">
        <v>5057</v>
      </c>
      <c r="N203" s="4" t="s">
        <v>647</v>
      </c>
      <c r="O203" s="4">
        <v>0</v>
      </c>
      <c r="P203" s="10">
        <v>208</v>
      </c>
      <c r="Q203" s="5">
        <v>0.10416666666666667</v>
      </c>
      <c r="R203" s="4"/>
      <c r="S203" s="4">
        <v>65</v>
      </c>
    </row>
    <row r="204" spans="1:19" x14ac:dyDescent="0.15">
      <c r="A204" s="2" t="s">
        <v>407</v>
      </c>
      <c r="B204" s="2" t="s">
        <v>16</v>
      </c>
      <c r="C204" s="2" t="s">
        <v>17</v>
      </c>
      <c r="D204" s="2" t="s">
        <v>661</v>
      </c>
      <c r="E204" s="2" t="s">
        <v>190</v>
      </c>
      <c r="F204" s="2" t="s">
        <v>181</v>
      </c>
      <c r="G204" s="2" t="s">
        <v>3</v>
      </c>
      <c r="H204" s="2" t="s">
        <v>236</v>
      </c>
      <c r="I204" s="2" t="s">
        <v>237</v>
      </c>
      <c r="J204" s="15">
        <v>2018</v>
      </c>
      <c r="K204" s="10">
        <v>106</v>
      </c>
      <c r="L204" s="10">
        <v>52</v>
      </c>
      <c r="M204" s="10">
        <v>1800</v>
      </c>
      <c r="N204" s="4" t="s">
        <v>646</v>
      </c>
      <c r="O204" s="4">
        <v>3</v>
      </c>
      <c r="P204" s="10"/>
      <c r="Q204" s="4"/>
      <c r="R204" s="4"/>
      <c r="S204" s="4">
        <v>90</v>
      </c>
    </row>
    <row r="205" spans="1:19" x14ac:dyDescent="0.15">
      <c r="A205" s="2" t="s">
        <v>506</v>
      </c>
      <c r="B205" s="2" t="s">
        <v>50</v>
      </c>
      <c r="C205" s="2" t="s">
        <v>51</v>
      </c>
      <c r="D205" s="2" t="s">
        <v>668</v>
      </c>
      <c r="E205" s="2" t="s">
        <v>190</v>
      </c>
      <c r="F205" s="2" t="s">
        <v>181</v>
      </c>
      <c r="G205" s="2" t="s">
        <v>3</v>
      </c>
      <c r="H205" s="2" t="s">
        <v>236</v>
      </c>
      <c r="I205" s="2" t="s">
        <v>237</v>
      </c>
      <c r="J205" s="15">
        <v>2013</v>
      </c>
      <c r="K205" s="10">
        <v>63</v>
      </c>
      <c r="L205" s="10">
        <v>45</v>
      </c>
      <c r="M205" s="10">
        <v>1775</v>
      </c>
      <c r="N205" s="4" t="s">
        <v>646</v>
      </c>
      <c r="O205" s="4">
        <v>1</v>
      </c>
      <c r="P205" s="10"/>
      <c r="Q205" s="4"/>
      <c r="R205" s="4"/>
      <c r="S205" s="4"/>
    </row>
    <row r="206" spans="1:19" x14ac:dyDescent="0.15">
      <c r="A206" s="2" t="s">
        <v>108</v>
      </c>
      <c r="B206" s="2" t="s">
        <v>95</v>
      </c>
      <c r="C206" s="2" t="s">
        <v>96</v>
      </c>
      <c r="D206" s="2" t="s">
        <v>662</v>
      </c>
      <c r="E206" s="2" t="s">
        <v>190</v>
      </c>
      <c r="F206" s="2" t="s">
        <v>181</v>
      </c>
      <c r="G206" s="2" t="s">
        <v>3</v>
      </c>
      <c r="H206" s="2" t="s">
        <v>264</v>
      </c>
      <c r="I206" s="2" t="s">
        <v>237</v>
      </c>
      <c r="J206" s="15">
        <v>1994</v>
      </c>
      <c r="K206" s="10">
        <v>137</v>
      </c>
      <c r="L206" s="10">
        <v>57</v>
      </c>
      <c r="M206" s="10">
        <v>3790</v>
      </c>
      <c r="N206" s="4" t="s">
        <v>646</v>
      </c>
      <c r="O206" s="4">
        <v>6</v>
      </c>
      <c r="P206" s="10">
        <v>119</v>
      </c>
      <c r="Q206" s="5">
        <v>9.4444444444444442E-2</v>
      </c>
      <c r="R206" s="4"/>
      <c r="S206" s="4">
        <v>45</v>
      </c>
    </row>
    <row r="207" spans="1:19" x14ac:dyDescent="0.15">
      <c r="A207" s="2" t="s">
        <v>108</v>
      </c>
      <c r="B207" s="2" t="s">
        <v>136</v>
      </c>
      <c r="C207" s="2" t="s">
        <v>391</v>
      </c>
      <c r="D207" s="2" t="s">
        <v>392</v>
      </c>
      <c r="E207" s="2" t="s">
        <v>570</v>
      </c>
      <c r="F207" s="2" t="s">
        <v>574</v>
      </c>
      <c r="G207" s="2" t="s">
        <v>3</v>
      </c>
      <c r="H207" s="2" t="s">
        <v>264</v>
      </c>
      <c r="I207" s="2" t="s">
        <v>237</v>
      </c>
      <c r="J207" s="15">
        <v>2008</v>
      </c>
      <c r="K207" s="10">
        <v>109.3</v>
      </c>
      <c r="L207" s="10">
        <v>49.7</v>
      </c>
      <c r="M207" s="10">
        <v>2260.5</v>
      </c>
      <c r="N207" s="4" t="s">
        <v>646</v>
      </c>
      <c r="O207" s="4">
        <v>5</v>
      </c>
      <c r="P207" s="10"/>
      <c r="Q207" s="5">
        <v>6.6666666666666666E-2</v>
      </c>
      <c r="R207" s="4"/>
      <c r="S207" s="4"/>
    </row>
    <row r="208" spans="1:19" x14ac:dyDescent="0.15">
      <c r="A208" s="2" t="s">
        <v>61</v>
      </c>
      <c r="B208" s="2" t="s">
        <v>58</v>
      </c>
      <c r="C208" s="2" t="s">
        <v>59</v>
      </c>
      <c r="D208" s="2" t="s">
        <v>678</v>
      </c>
      <c r="E208" s="2" t="s">
        <v>190</v>
      </c>
      <c r="F208" s="2" t="s">
        <v>181</v>
      </c>
      <c r="G208" s="2" t="s">
        <v>14</v>
      </c>
      <c r="H208" s="2" t="s">
        <v>236</v>
      </c>
      <c r="I208" s="2" t="s">
        <v>237</v>
      </c>
      <c r="J208" s="15">
        <v>1995</v>
      </c>
      <c r="K208" s="10">
        <v>80</v>
      </c>
      <c r="L208" s="10">
        <v>48</v>
      </c>
      <c r="M208" s="10">
        <v>2800</v>
      </c>
      <c r="N208" s="4" t="s">
        <v>647</v>
      </c>
      <c r="O208" s="4">
        <v>0</v>
      </c>
      <c r="P208" s="10"/>
      <c r="Q208" s="5">
        <v>6.25E-2</v>
      </c>
      <c r="R208" s="4"/>
      <c r="S208" s="4"/>
    </row>
    <row r="209" spans="1:19" x14ac:dyDescent="0.15">
      <c r="A209" s="2" t="s">
        <v>632</v>
      </c>
      <c r="B209" s="2" t="s">
        <v>639</v>
      </c>
      <c r="C209" s="2" t="s">
        <v>633</v>
      </c>
      <c r="D209" s="2" t="s">
        <v>673</v>
      </c>
      <c r="E209" s="2" t="s">
        <v>190</v>
      </c>
      <c r="F209" s="2" t="s">
        <v>181</v>
      </c>
      <c r="G209" s="2" t="s">
        <v>14</v>
      </c>
      <c r="H209" s="2" t="s">
        <v>236</v>
      </c>
      <c r="I209" s="2" t="s">
        <v>237</v>
      </c>
      <c r="J209" s="15">
        <v>2008</v>
      </c>
      <c r="K209" s="10">
        <v>80</v>
      </c>
      <c r="L209" s="10">
        <v>57</v>
      </c>
      <c r="M209" s="10">
        <v>2900</v>
      </c>
      <c r="N209" s="4" t="s">
        <v>647</v>
      </c>
      <c r="O209" s="4">
        <v>0</v>
      </c>
      <c r="P209" s="10">
        <v>118</v>
      </c>
      <c r="Q209" s="5">
        <v>6.25E-2</v>
      </c>
      <c r="R209" s="4"/>
      <c r="S209" s="4">
        <v>60</v>
      </c>
    </row>
    <row r="210" spans="1:19" x14ac:dyDescent="0.15">
      <c r="A210" s="2" t="s">
        <v>193</v>
      </c>
      <c r="B210" s="2" t="s">
        <v>194</v>
      </c>
      <c r="C210" s="2" t="s">
        <v>429</v>
      </c>
      <c r="D210" s="2" t="s">
        <v>430</v>
      </c>
      <c r="E210" s="2" t="s">
        <v>195</v>
      </c>
      <c r="F210" s="2" t="s">
        <v>182</v>
      </c>
      <c r="G210" s="2" t="s">
        <v>3</v>
      </c>
      <c r="H210" s="2" t="s">
        <v>236</v>
      </c>
      <c r="I210" s="2" t="s">
        <v>237</v>
      </c>
      <c r="J210" s="15">
        <v>2017</v>
      </c>
      <c r="K210" s="10">
        <v>367.3</v>
      </c>
      <c r="L210" s="10">
        <v>111.8</v>
      </c>
      <c r="M210" s="10">
        <v>2887.2</v>
      </c>
      <c r="N210" s="4" t="s">
        <v>647</v>
      </c>
      <c r="O210" s="4">
        <v>0</v>
      </c>
      <c r="P210" s="10"/>
      <c r="Q210" s="4"/>
      <c r="R210" s="4"/>
      <c r="S210" s="4">
        <v>90</v>
      </c>
    </row>
    <row r="211" spans="1:19" x14ac:dyDescent="0.15">
      <c r="A211" s="2" t="s">
        <v>552</v>
      </c>
      <c r="B211" s="2" t="s">
        <v>311</v>
      </c>
      <c r="C211" s="2" t="s">
        <v>550</v>
      </c>
      <c r="D211" s="2" t="s">
        <v>676</v>
      </c>
      <c r="E211" s="2" t="s">
        <v>190</v>
      </c>
      <c r="F211" s="2" t="s">
        <v>181</v>
      </c>
      <c r="G211" s="2" t="s">
        <v>14</v>
      </c>
      <c r="H211" s="2" t="s">
        <v>236</v>
      </c>
      <c r="I211" s="2" t="s">
        <v>237</v>
      </c>
      <c r="J211" s="15">
        <v>2007</v>
      </c>
      <c r="K211" s="10">
        <v>97.5</v>
      </c>
      <c r="L211" s="10">
        <v>51.3</v>
      </c>
      <c r="M211" s="10">
        <v>3113</v>
      </c>
      <c r="N211" s="4" t="s">
        <v>647</v>
      </c>
      <c r="O211" s="4">
        <v>0</v>
      </c>
      <c r="P211" s="10">
        <v>91.4</v>
      </c>
      <c r="Q211" s="5">
        <v>8.3333333333333329E-2</v>
      </c>
      <c r="R211" s="4"/>
      <c r="S211" s="4"/>
    </row>
    <row r="212" spans="1:19" x14ac:dyDescent="0.15">
      <c r="A212" s="2" t="s">
        <v>549</v>
      </c>
      <c r="B212" s="2" t="s">
        <v>36</v>
      </c>
      <c r="C212" s="2" t="s">
        <v>37</v>
      </c>
      <c r="D212" s="2" t="s">
        <v>661</v>
      </c>
      <c r="E212" s="2" t="s">
        <v>190</v>
      </c>
      <c r="F212" s="2" t="s">
        <v>181</v>
      </c>
      <c r="G212" s="2" t="s">
        <v>3</v>
      </c>
      <c r="H212" s="2" t="s">
        <v>236</v>
      </c>
      <c r="I212" s="2" t="s">
        <v>237</v>
      </c>
      <c r="J212" s="15">
        <v>2004</v>
      </c>
      <c r="K212" s="10">
        <v>44.4</v>
      </c>
      <c r="L212" s="10">
        <v>40</v>
      </c>
      <c r="M212" s="10">
        <v>1906</v>
      </c>
      <c r="N212" s="4" t="s">
        <v>647</v>
      </c>
      <c r="O212" s="4">
        <v>0</v>
      </c>
      <c r="P212" s="10"/>
      <c r="Q212" s="5">
        <v>8.3333333333333329E-2</v>
      </c>
      <c r="R212" s="4"/>
      <c r="S212" s="4">
        <v>50</v>
      </c>
    </row>
    <row r="213" spans="1:19" x14ac:dyDescent="0.15">
      <c r="A213" s="2" t="s">
        <v>534</v>
      </c>
      <c r="B213" s="2" t="s">
        <v>227</v>
      </c>
      <c r="C213" s="2" t="s">
        <v>351</v>
      </c>
      <c r="D213" s="2" t="s">
        <v>664</v>
      </c>
      <c r="E213" s="2" t="s">
        <v>190</v>
      </c>
      <c r="F213" s="2" t="s">
        <v>181</v>
      </c>
      <c r="G213" s="2" t="s">
        <v>3</v>
      </c>
      <c r="H213" s="2" t="s">
        <v>264</v>
      </c>
      <c r="I213" s="2" t="s">
        <v>237</v>
      </c>
      <c r="J213" s="15">
        <v>1997</v>
      </c>
      <c r="K213" s="10">
        <v>109.3</v>
      </c>
      <c r="L213" s="10">
        <v>49.7</v>
      </c>
      <c r="M213" s="10">
        <v>2260.5</v>
      </c>
      <c r="N213" s="4" t="s">
        <v>646</v>
      </c>
      <c r="O213" s="4">
        <v>5</v>
      </c>
      <c r="P213" s="10"/>
      <c r="Q213" s="5">
        <v>6.6666666666666666E-2</v>
      </c>
      <c r="R213" s="4"/>
      <c r="S213" s="4"/>
    </row>
    <row r="214" spans="1:19" x14ac:dyDescent="0.15">
      <c r="A214" s="2" t="s">
        <v>38</v>
      </c>
      <c r="B214" s="2" t="s">
        <v>1</v>
      </c>
      <c r="C214" s="2" t="s">
        <v>2</v>
      </c>
      <c r="D214" s="2" t="s">
        <v>661</v>
      </c>
      <c r="E214" s="2" t="s">
        <v>190</v>
      </c>
      <c r="F214" s="2" t="s">
        <v>181</v>
      </c>
      <c r="G214" s="2" t="s">
        <v>3</v>
      </c>
      <c r="H214" s="2" t="s">
        <v>281</v>
      </c>
      <c r="I214" s="2" t="s">
        <v>237</v>
      </c>
      <c r="J214" s="15">
        <v>1998</v>
      </c>
      <c r="K214" s="10">
        <v>156</v>
      </c>
      <c r="L214" s="10">
        <v>65</v>
      </c>
      <c r="M214" s="10">
        <v>4370</v>
      </c>
      <c r="N214" s="4" t="s">
        <v>646</v>
      </c>
      <c r="O214" s="4">
        <v>6</v>
      </c>
      <c r="P214" s="10">
        <v>146</v>
      </c>
      <c r="Q214" s="5">
        <v>0.125</v>
      </c>
      <c r="R214" s="4">
        <v>4.2</v>
      </c>
      <c r="S214" s="4"/>
    </row>
    <row r="215" spans="1:19" x14ac:dyDescent="0.15">
      <c r="A215" s="2" t="s">
        <v>314</v>
      </c>
      <c r="B215" s="2" t="s">
        <v>231</v>
      </c>
      <c r="C215" s="2" t="s">
        <v>412</v>
      </c>
      <c r="D215" s="2" t="s">
        <v>680</v>
      </c>
      <c r="E215" s="2" t="s">
        <v>190</v>
      </c>
      <c r="F215" s="2" t="s">
        <v>181</v>
      </c>
      <c r="G215" s="2" t="s">
        <v>3</v>
      </c>
      <c r="H215" s="2" t="s">
        <v>236</v>
      </c>
      <c r="I215" s="2" t="s">
        <v>237</v>
      </c>
      <c r="J215" s="15">
        <v>1999</v>
      </c>
      <c r="K215" s="10">
        <v>208</v>
      </c>
      <c r="L215" s="10">
        <v>73</v>
      </c>
      <c r="M215" s="10">
        <v>5400</v>
      </c>
      <c r="N215" s="4" t="s">
        <v>647</v>
      </c>
      <c r="O215" s="4">
        <v>0</v>
      </c>
      <c r="P215" s="10">
        <v>205</v>
      </c>
      <c r="Q215" s="5">
        <v>8.4722222222222213E-2</v>
      </c>
      <c r="R215" s="4"/>
      <c r="S215" s="4">
        <v>68</v>
      </c>
    </row>
    <row r="216" spans="1:19" x14ac:dyDescent="0.15">
      <c r="A216" s="2" t="s">
        <v>78</v>
      </c>
      <c r="B216" s="2" t="s">
        <v>70</v>
      </c>
      <c r="C216" s="2" t="s">
        <v>71</v>
      </c>
      <c r="D216" s="2" t="s">
        <v>666</v>
      </c>
      <c r="E216" s="2" t="s">
        <v>190</v>
      </c>
      <c r="F216" s="2" t="s">
        <v>181</v>
      </c>
      <c r="G216" s="2" t="s">
        <v>3</v>
      </c>
      <c r="H216" s="2" t="s">
        <v>236</v>
      </c>
      <c r="I216" s="2" t="s">
        <v>490</v>
      </c>
      <c r="J216" s="15">
        <v>1997</v>
      </c>
      <c r="K216" s="10">
        <v>73</v>
      </c>
      <c r="L216" s="10">
        <v>35</v>
      </c>
      <c r="M216" s="10">
        <v>2400</v>
      </c>
      <c r="N216" s="4" t="s">
        <v>647</v>
      </c>
      <c r="O216" s="4">
        <v>0</v>
      </c>
      <c r="P216" s="10">
        <v>67</v>
      </c>
      <c r="Q216" s="5">
        <v>9.9999999999999992E-2</v>
      </c>
      <c r="R216" s="4"/>
      <c r="S216" s="4"/>
    </row>
    <row r="217" spans="1:19" x14ac:dyDescent="0.15">
      <c r="A217" s="2" t="s">
        <v>144</v>
      </c>
      <c r="B217" s="2" t="s">
        <v>414</v>
      </c>
      <c r="C217" s="2" t="s">
        <v>381</v>
      </c>
      <c r="D217" s="2" t="s">
        <v>380</v>
      </c>
      <c r="E217" s="2" t="s">
        <v>359</v>
      </c>
      <c r="F217" s="2" t="s">
        <v>182</v>
      </c>
      <c r="G217" s="2" t="s">
        <v>3</v>
      </c>
      <c r="H217" s="2" t="s">
        <v>236</v>
      </c>
      <c r="I217" s="2" t="s">
        <v>237</v>
      </c>
      <c r="J217" s="15">
        <v>2002</v>
      </c>
      <c r="K217" s="10">
        <v>80</v>
      </c>
      <c r="L217" s="10">
        <v>57</v>
      </c>
      <c r="M217" s="10">
        <v>3403</v>
      </c>
      <c r="N217" s="4" t="s">
        <v>646</v>
      </c>
      <c r="O217" s="4">
        <v>3</v>
      </c>
      <c r="P217" s="10"/>
      <c r="Q217" s="5">
        <v>4.8611111111111112E-2</v>
      </c>
      <c r="R217" s="4">
        <v>5</v>
      </c>
      <c r="S217" s="4"/>
    </row>
    <row r="218" spans="1:19" x14ac:dyDescent="0.15">
      <c r="A218" s="2" t="s">
        <v>409</v>
      </c>
      <c r="B218" s="2" t="s">
        <v>95</v>
      </c>
      <c r="C218" s="2" t="s">
        <v>96</v>
      </c>
      <c r="D218" s="2" t="s">
        <v>662</v>
      </c>
      <c r="E218" s="2" t="s">
        <v>190</v>
      </c>
      <c r="F218" s="2" t="s">
        <v>181</v>
      </c>
      <c r="G218" s="2" t="s">
        <v>3</v>
      </c>
      <c r="H218" s="2" t="s">
        <v>236</v>
      </c>
      <c r="I218" s="2" t="s">
        <v>237</v>
      </c>
      <c r="J218" s="15">
        <v>1996</v>
      </c>
      <c r="K218" s="10">
        <v>145</v>
      </c>
      <c r="L218" s="10">
        <v>60</v>
      </c>
      <c r="M218" s="10">
        <v>3900</v>
      </c>
      <c r="N218" s="4" t="s">
        <v>646</v>
      </c>
      <c r="O218" s="4">
        <v>4</v>
      </c>
      <c r="P218" s="10">
        <v>137</v>
      </c>
      <c r="Q218" s="5">
        <v>0.1111111111111111</v>
      </c>
      <c r="R218" s="4"/>
      <c r="S218" s="4">
        <v>52</v>
      </c>
    </row>
    <row r="219" spans="1:19" x14ac:dyDescent="0.15">
      <c r="A219" s="2" t="s">
        <v>545</v>
      </c>
      <c r="B219" s="2" t="s">
        <v>225</v>
      </c>
      <c r="C219" s="2" t="s">
        <v>542</v>
      </c>
      <c r="D219" s="2" t="s">
        <v>543</v>
      </c>
      <c r="E219" s="2" t="s">
        <v>377</v>
      </c>
      <c r="F219" s="2" t="s">
        <v>182</v>
      </c>
      <c r="G219" s="2" t="s">
        <v>3</v>
      </c>
      <c r="H219" s="2" t="s">
        <v>236</v>
      </c>
      <c r="I219" s="2" t="s">
        <v>237</v>
      </c>
      <c r="J219" s="15">
        <v>2009</v>
      </c>
      <c r="K219" s="10">
        <v>100</v>
      </c>
      <c r="L219" s="10">
        <v>55</v>
      </c>
      <c r="M219" s="10">
        <v>2362</v>
      </c>
      <c r="N219" s="4" t="s">
        <v>646</v>
      </c>
      <c r="O219" s="4">
        <v>3</v>
      </c>
      <c r="P219" s="10"/>
      <c r="Q219" s="5">
        <v>6.9444444444444434E-2</v>
      </c>
      <c r="R219" s="4"/>
      <c r="S219" s="4">
        <v>100</v>
      </c>
    </row>
    <row r="220" spans="1:19" x14ac:dyDescent="0.15">
      <c r="A220" s="2" t="s">
        <v>252</v>
      </c>
      <c r="B220" s="2" t="s">
        <v>159</v>
      </c>
      <c r="C220" s="2" t="s">
        <v>443</v>
      </c>
      <c r="D220" s="2" t="s">
        <v>444</v>
      </c>
      <c r="E220" s="2" t="s">
        <v>361</v>
      </c>
      <c r="F220" s="2" t="s">
        <v>182</v>
      </c>
      <c r="G220" s="2" t="s">
        <v>3</v>
      </c>
      <c r="H220" s="2" t="s">
        <v>236</v>
      </c>
      <c r="I220" s="2" t="s">
        <v>237</v>
      </c>
      <c r="J220" s="15">
        <v>2015</v>
      </c>
      <c r="K220" s="10">
        <v>239.5</v>
      </c>
      <c r="L220" s="10">
        <v>78.900000000000006</v>
      </c>
      <c r="M220" s="10">
        <v>4051.8</v>
      </c>
      <c r="N220" s="4" t="s">
        <v>646</v>
      </c>
      <c r="O220" s="4">
        <v>1</v>
      </c>
      <c r="P220" s="10">
        <v>219.8</v>
      </c>
      <c r="Q220" s="4"/>
      <c r="R220" s="4"/>
      <c r="S220" s="4"/>
    </row>
    <row r="221" spans="1:19" x14ac:dyDescent="0.15">
      <c r="A221" s="2" t="s">
        <v>39</v>
      </c>
      <c r="B221" s="2" t="s">
        <v>1</v>
      </c>
      <c r="C221" s="2" t="s">
        <v>2</v>
      </c>
      <c r="D221" s="2" t="s">
        <v>661</v>
      </c>
      <c r="E221" s="2" t="s">
        <v>190</v>
      </c>
      <c r="F221" s="2" t="s">
        <v>181</v>
      </c>
      <c r="G221" s="2" t="s">
        <v>3</v>
      </c>
      <c r="H221" s="2" t="s">
        <v>236</v>
      </c>
      <c r="I221" s="2" t="s">
        <v>237</v>
      </c>
      <c r="J221" s="15">
        <v>2003</v>
      </c>
      <c r="K221" s="10">
        <v>150</v>
      </c>
      <c r="L221" s="10">
        <v>63</v>
      </c>
      <c r="M221" s="10">
        <v>3985</v>
      </c>
      <c r="N221" s="4" t="s">
        <v>646</v>
      </c>
      <c r="O221" s="4">
        <v>7</v>
      </c>
      <c r="P221" s="10">
        <v>141</v>
      </c>
      <c r="Q221" s="5">
        <v>0.125</v>
      </c>
      <c r="R221" s="4"/>
      <c r="S221" s="4"/>
    </row>
    <row r="222" spans="1:19" x14ac:dyDescent="0.15">
      <c r="A222" s="2" t="s">
        <v>40</v>
      </c>
      <c r="B222" s="2" t="s">
        <v>31</v>
      </c>
      <c r="C222" s="2" t="s">
        <v>32</v>
      </c>
      <c r="D222" s="2" t="s">
        <v>661</v>
      </c>
      <c r="E222" s="2" t="s">
        <v>190</v>
      </c>
      <c r="F222" s="2" t="s">
        <v>181</v>
      </c>
      <c r="G222" s="2" t="s">
        <v>3</v>
      </c>
      <c r="H222" s="2" t="s">
        <v>236</v>
      </c>
      <c r="I222" s="2" t="s">
        <v>237</v>
      </c>
      <c r="J222" s="15">
        <v>1995</v>
      </c>
      <c r="K222" s="10">
        <v>90</v>
      </c>
      <c r="L222" s="10">
        <v>50</v>
      </c>
      <c r="M222" s="10">
        <v>2600</v>
      </c>
      <c r="N222" s="4" t="s">
        <v>647</v>
      </c>
      <c r="O222" s="4">
        <v>0</v>
      </c>
      <c r="P222" s="10">
        <v>80</v>
      </c>
      <c r="Q222" s="5">
        <v>8.0555555555555561E-2</v>
      </c>
      <c r="R222" s="4"/>
      <c r="S222" s="4"/>
    </row>
    <row r="223" spans="1:19" x14ac:dyDescent="0.15">
      <c r="A223" s="2" t="s">
        <v>216</v>
      </c>
      <c r="B223" s="2" t="s">
        <v>243</v>
      </c>
      <c r="C223" s="3" t="s">
        <v>429</v>
      </c>
      <c r="D223" s="3" t="s">
        <v>430</v>
      </c>
      <c r="E223" s="3" t="s">
        <v>195</v>
      </c>
      <c r="F223" s="2" t="s">
        <v>182</v>
      </c>
      <c r="G223" s="3" t="s">
        <v>3</v>
      </c>
      <c r="H223" s="2" t="s">
        <v>236</v>
      </c>
      <c r="I223" s="2" t="s">
        <v>237</v>
      </c>
      <c r="J223" s="15">
        <v>2012</v>
      </c>
      <c r="K223" s="10">
        <v>249.3</v>
      </c>
      <c r="L223" s="10">
        <v>83.3</v>
      </c>
      <c r="M223" s="10">
        <v>5131.3</v>
      </c>
      <c r="N223" s="4" t="s">
        <v>647</v>
      </c>
      <c r="O223" s="4">
        <v>0</v>
      </c>
      <c r="P223" s="10">
        <v>255.9</v>
      </c>
      <c r="Q223" s="5">
        <v>0.125</v>
      </c>
      <c r="R223" s="4">
        <v>3.8</v>
      </c>
      <c r="S223" s="4"/>
    </row>
    <row r="224" spans="1:19" x14ac:dyDescent="0.15">
      <c r="A224" s="2" t="s">
        <v>537</v>
      </c>
      <c r="B224" s="2" t="s">
        <v>63</v>
      </c>
      <c r="C224" s="2" t="s">
        <v>64</v>
      </c>
      <c r="D224" s="2" t="s">
        <v>666</v>
      </c>
      <c r="E224" s="2" t="s">
        <v>190</v>
      </c>
      <c r="F224" s="2" t="s">
        <v>181</v>
      </c>
      <c r="G224" s="2" t="s">
        <v>3</v>
      </c>
      <c r="H224" s="2" t="s">
        <v>236</v>
      </c>
      <c r="I224" s="2" t="s">
        <v>237</v>
      </c>
      <c r="J224" s="15">
        <v>1978</v>
      </c>
      <c r="K224" s="10">
        <v>116</v>
      </c>
      <c r="L224" s="10">
        <v>60</v>
      </c>
      <c r="M224" s="10">
        <v>3600</v>
      </c>
      <c r="N224" s="4" t="s">
        <v>646</v>
      </c>
      <c r="O224" s="4">
        <v>2</v>
      </c>
      <c r="P224" s="10"/>
      <c r="Q224" s="5">
        <v>8.3333333333333329E-2</v>
      </c>
      <c r="R224" s="4"/>
      <c r="S224" s="4"/>
    </row>
    <row r="225" spans="1:19" x14ac:dyDescent="0.15">
      <c r="A225" s="2" t="s">
        <v>117</v>
      </c>
      <c r="B225" s="2" t="s">
        <v>112</v>
      </c>
      <c r="C225" s="2" t="s">
        <v>113</v>
      </c>
      <c r="D225" s="2" t="s">
        <v>671</v>
      </c>
      <c r="E225" s="2" t="s">
        <v>190</v>
      </c>
      <c r="F225" s="2" t="s">
        <v>181</v>
      </c>
      <c r="G225" s="2" t="s">
        <v>3</v>
      </c>
      <c r="H225" s="2" t="s">
        <v>236</v>
      </c>
      <c r="I225" s="2" t="s">
        <v>237</v>
      </c>
      <c r="J225" s="15">
        <v>1995</v>
      </c>
      <c r="K225" s="10">
        <v>56</v>
      </c>
      <c r="L225" s="10">
        <v>45</v>
      </c>
      <c r="M225" s="10">
        <v>635</v>
      </c>
      <c r="N225" s="4" t="s">
        <v>646</v>
      </c>
      <c r="O225" s="4">
        <v>1</v>
      </c>
      <c r="P225" s="10"/>
      <c r="Q225" s="5">
        <v>4.5833333333333337E-2</v>
      </c>
      <c r="R225" s="4">
        <v>4</v>
      </c>
      <c r="S225" s="4"/>
    </row>
    <row r="226" spans="1:19" x14ac:dyDescent="0.15">
      <c r="A226" s="2" t="s">
        <v>41</v>
      </c>
      <c r="B226" s="2" t="s">
        <v>8</v>
      </c>
      <c r="C226" s="2" t="s">
        <v>9</v>
      </c>
      <c r="D226" s="2" t="s">
        <v>661</v>
      </c>
      <c r="E226" s="2" t="s">
        <v>190</v>
      </c>
      <c r="F226" s="2" t="s">
        <v>181</v>
      </c>
      <c r="G226" s="2" t="s">
        <v>3</v>
      </c>
      <c r="H226" s="2" t="s">
        <v>264</v>
      </c>
      <c r="I226" s="2" t="s">
        <v>237</v>
      </c>
      <c r="J226" s="15">
        <v>2004</v>
      </c>
      <c r="K226" s="10">
        <v>146</v>
      </c>
      <c r="L226" s="10">
        <v>55</v>
      </c>
      <c r="M226" s="10">
        <v>3125</v>
      </c>
      <c r="N226" s="4" t="s">
        <v>646</v>
      </c>
      <c r="O226" s="4">
        <v>6</v>
      </c>
      <c r="P226" s="10">
        <v>109</v>
      </c>
      <c r="Q226" s="5">
        <v>0.10416666666666667</v>
      </c>
      <c r="R226" s="4"/>
      <c r="S226" s="4"/>
    </row>
    <row r="227" spans="1:19" x14ac:dyDescent="0.15">
      <c r="A227" s="2" t="s">
        <v>175</v>
      </c>
      <c r="B227" s="2" t="s">
        <v>147</v>
      </c>
      <c r="C227" s="2" t="s">
        <v>362</v>
      </c>
      <c r="D227" s="2" t="s">
        <v>363</v>
      </c>
      <c r="E227" s="2" t="s">
        <v>361</v>
      </c>
      <c r="F227" s="2" t="s">
        <v>182</v>
      </c>
      <c r="G227" s="2" t="s">
        <v>3</v>
      </c>
      <c r="H227" s="2" t="s">
        <v>236</v>
      </c>
      <c r="I227" s="2" t="s">
        <v>237</v>
      </c>
      <c r="J227" s="15">
        <v>2002</v>
      </c>
      <c r="K227" s="10">
        <v>239.5</v>
      </c>
      <c r="L227" s="10">
        <v>78.900000000000006</v>
      </c>
      <c r="M227" s="10">
        <v>5315</v>
      </c>
      <c r="N227" s="4" t="s">
        <v>647</v>
      </c>
      <c r="O227" s="4">
        <v>0</v>
      </c>
      <c r="P227" s="10">
        <v>219.8</v>
      </c>
      <c r="Q227" s="5">
        <v>0.16666666666666666</v>
      </c>
      <c r="R227" s="4">
        <v>4</v>
      </c>
      <c r="S227" s="4">
        <v>68.5</v>
      </c>
    </row>
    <row r="228" spans="1:19" x14ac:dyDescent="0.15">
      <c r="A228" s="2" t="s">
        <v>634</v>
      </c>
      <c r="B228" s="2" t="s">
        <v>165</v>
      </c>
      <c r="C228" s="2" t="s">
        <v>456</v>
      </c>
      <c r="D228" s="2" t="s">
        <v>457</v>
      </c>
      <c r="E228" s="2" t="s">
        <v>361</v>
      </c>
      <c r="F228" s="2" t="s">
        <v>182</v>
      </c>
      <c r="G228" s="2" t="s">
        <v>3</v>
      </c>
      <c r="H228" s="2" t="s">
        <v>236</v>
      </c>
      <c r="I228" s="2" t="s">
        <v>237</v>
      </c>
      <c r="J228" s="15">
        <v>2014</v>
      </c>
      <c r="K228" s="10">
        <v>150</v>
      </c>
      <c r="L228" s="10">
        <v>62</v>
      </c>
      <c r="M228" s="10">
        <v>863</v>
      </c>
      <c r="N228" s="4" t="s">
        <v>646</v>
      </c>
      <c r="O228" s="4">
        <v>1</v>
      </c>
      <c r="P228" s="10"/>
      <c r="Q228" s="5">
        <v>4.1666666666666664E-2</v>
      </c>
      <c r="R228" s="4"/>
      <c r="S228" s="4">
        <v>90</v>
      </c>
    </row>
    <row r="229" spans="1:19" x14ac:dyDescent="0.15">
      <c r="A229" s="2" t="s">
        <v>176</v>
      </c>
      <c r="B229" s="2" t="s">
        <v>157</v>
      </c>
      <c r="C229" s="2" t="s">
        <v>539</v>
      </c>
      <c r="D229" s="2" t="s">
        <v>394</v>
      </c>
      <c r="E229" s="2" t="s">
        <v>361</v>
      </c>
      <c r="F229" s="2" t="s">
        <v>182</v>
      </c>
      <c r="G229" s="2" t="s">
        <v>3</v>
      </c>
      <c r="H229" s="2" t="s">
        <v>236</v>
      </c>
      <c r="I229" s="2" t="s">
        <v>237</v>
      </c>
      <c r="J229" s="15">
        <v>2004</v>
      </c>
      <c r="K229" s="10">
        <v>151.6</v>
      </c>
      <c r="L229" s="10">
        <v>65.3</v>
      </c>
      <c r="M229" s="10">
        <v>492.2</v>
      </c>
      <c r="N229" s="4" t="s">
        <v>646</v>
      </c>
      <c r="O229" s="4">
        <v>2</v>
      </c>
      <c r="P229" s="10"/>
      <c r="Q229" s="5">
        <v>3.4722222222222224E-2</v>
      </c>
      <c r="R229" s="4">
        <v>5</v>
      </c>
      <c r="S229" s="4"/>
    </row>
    <row r="230" spans="1:19" x14ac:dyDescent="0.15">
      <c r="A230" s="2" t="s">
        <v>341</v>
      </c>
      <c r="B230" s="2" t="s">
        <v>230</v>
      </c>
      <c r="C230" s="2" t="s">
        <v>455</v>
      </c>
      <c r="D230" s="2" t="s">
        <v>673</v>
      </c>
      <c r="E230" s="2" t="s">
        <v>190</v>
      </c>
      <c r="F230" s="2" t="s">
        <v>181</v>
      </c>
      <c r="G230" s="2" t="s">
        <v>3</v>
      </c>
      <c r="H230" s="2" t="s">
        <v>236</v>
      </c>
      <c r="I230" s="2" t="s">
        <v>237</v>
      </c>
      <c r="J230" s="15">
        <v>2012</v>
      </c>
      <c r="K230" s="10">
        <v>200</v>
      </c>
      <c r="L230" s="10">
        <v>75</v>
      </c>
      <c r="M230" s="10">
        <v>3600</v>
      </c>
      <c r="N230" s="4" t="s">
        <v>647</v>
      </c>
      <c r="O230" s="4">
        <v>0</v>
      </c>
      <c r="P230" s="10"/>
      <c r="Q230" s="4"/>
      <c r="R230" s="4"/>
      <c r="S230" s="4">
        <v>85</v>
      </c>
    </row>
    <row r="231" spans="1:19" x14ac:dyDescent="0.15">
      <c r="A231" s="2" t="s">
        <v>217</v>
      </c>
      <c r="B231" s="2" t="s">
        <v>226</v>
      </c>
      <c r="C231" s="2" t="s">
        <v>398</v>
      </c>
      <c r="D231" s="2" t="s">
        <v>399</v>
      </c>
      <c r="E231" s="2" t="s">
        <v>377</v>
      </c>
      <c r="F231" s="2" t="s">
        <v>182</v>
      </c>
      <c r="G231" s="2" t="s">
        <v>3</v>
      </c>
      <c r="H231" s="2" t="s">
        <v>236</v>
      </c>
      <c r="I231" s="2" t="s">
        <v>237</v>
      </c>
      <c r="J231" s="15">
        <v>2013</v>
      </c>
      <c r="K231" s="10">
        <v>72.2</v>
      </c>
      <c r="L231" s="10">
        <v>52.8</v>
      </c>
      <c r="M231" s="10">
        <v>3838.6</v>
      </c>
      <c r="N231" s="4" t="str">
        <f>IF(O231&gt;0,"YES","unkNOwn ")</f>
        <v>YES</v>
      </c>
      <c r="O231" s="4">
        <v>14</v>
      </c>
      <c r="P231" s="10">
        <v>98.4</v>
      </c>
      <c r="Q231" s="5">
        <v>0.11458333333333333</v>
      </c>
      <c r="R231" s="4">
        <v>4.5</v>
      </c>
      <c r="S231" s="4">
        <v>50</v>
      </c>
    </row>
    <row r="232" spans="1:19" x14ac:dyDescent="0.15">
      <c r="A232" s="2" t="s">
        <v>445</v>
      </c>
      <c r="B232" s="2" t="s">
        <v>246</v>
      </c>
      <c r="C232" s="2" t="s">
        <v>349</v>
      </c>
      <c r="D232" s="2" t="s">
        <v>350</v>
      </c>
      <c r="E232" s="2" t="s">
        <v>346</v>
      </c>
      <c r="F232" s="2" t="s">
        <v>352</v>
      </c>
      <c r="G232" s="2" t="s">
        <v>3</v>
      </c>
      <c r="H232" s="2" t="s">
        <v>264</v>
      </c>
      <c r="I232" s="2" t="s">
        <v>446</v>
      </c>
      <c r="J232" s="15">
        <v>2002</v>
      </c>
      <c r="K232" s="10">
        <v>117.8</v>
      </c>
      <c r="L232" s="10">
        <v>54.9</v>
      </c>
      <c r="M232" s="10">
        <v>2202.8000000000002</v>
      </c>
      <c r="N232" s="4" t="s">
        <v>646</v>
      </c>
      <c r="O232" s="4">
        <v>4</v>
      </c>
      <c r="P232" s="10">
        <v>111.8</v>
      </c>
      <c r="Q232" s="5">
        <v>6.3888888888888884E-2</v>
      </c>
      <c r="R232" s="4">
        <v>4.7</v>
      </c>
      <c r="S232" s="4"/>
    </row>
    <row r="233" spans="1:19" x14ac:dyDescent="0.15">
      <c r="A233" s="2" t="s">
        <v>294</v>
      </c>
      <c r="B233" s="2" t="s">
        <v>241</v>
      </c>
      <c r="C233" s="2" t="s">
        <v>482</v>
      </c>
      <c r="D233" s="2" t="s">
        <v>483</v>
      </c>
      <c r="E233" s="2" t="s">
        <v>346</v>
      </c>
      <c r="F233" s="2" t="s">
        <v>352</v>
      </c>
      <c r="G233" s="2" t="s">
        <v>3</v>
      </c>
      <c r="H233" s="2" t="s">
        <v>264</v>
      </c>
      <c r="I233" s="2" t="s">
        <v>237</v>
      </c>
      <c r="J233" s="15">
        <v>2016</v>
      </c>
      <c r="K233" s="10">
        <v>196.8</v>
      </c>
      <c r="L233" s="10">
        <v>84</v>
      </c>
      <c r="M233" s="10">
        <v>4192</v>
      </c>
      <c r="N233" s="4" t="str">
        <f>IF(O233&gt;0,"YES","unkNOwn ")</f>
        <v>YES</v>
      </c>
      <c r="O233" s="4">
        <v>6</v>
      </c>
      <c r="P233" s="10"/>
      <c r="Q233" s="4"/>
      <c r="R233" s="4"/>
      <c r="S233" s="4"/>
    </row>
    <row r="234" spans="1:19" x14ac:dyDescent="0.15">
      <c r="A234" s="2" t="s">
        <v>339</v>
      </c>
      <c r="B234" s="2" t="s">
        <v>340</v>
      </c>
      <c r="C234" s="2" t="s">
        <v>453</v>
      </c>
      <c r="D234" s="2" t="s">
        <v>454</v>
      </c>
      <c r="E234" s="2" t="s">
        <v>346</v>
      </c>
      <c r="F234" s="2" t="s">
        <v>352</v>
      </c>
      <c r="G234" s="2" t="s">
        <v>3</v>
      </c>
      <c r="H234" s="2" t="s">
        <v>236</v>
      </c>
      <c r="I234" s="2" t="s">
        <v>237</v>
      </c>
      <c r="J234" s="15">
        <v>2016</v>
      </c>
      <c r="K234" s="10">
        <v>196.8</v>
      </c>
      <c r="L234" s="10">
        <v>77.7</v>
      </c>
      <c r="M234" s="10">
        <v>3438.3</v>
      </c>
      <c r="N234" s="4" t="s">
        <v>646</v>
      </c>
      <c r="O234" s="4">
        <v>1</v>
      </c>
      <c r="P234" s="10"/>
      <c r="Q234" s="5">
        <v>0.11458333333333333</v>
      </c>
      <c r="R234" s="4"/>
      <c r="S234" s="4"/>
    </row>
    <row r="235" spans="1:19" x14ac:dyDescent="0.15">
      <c r="A235" s="2" t="s">
        <v>484</v>
      </c>
      <c r="B235" s="2" t="s">
        <v>145</v>
      </c>
      <c r="C235" s="2" t="s">
        <v>485</v>
      </c>
      <c r="D235" s="2" t="s">
        <v>486</v>
      </c>
      <c r="E235" s="2" t="s">
        <v>359</v>
      </c>
      <c r="F235" s="2" t="s">
        <v>182</v>
      </c>
      <c r="G235" s="2" t="s">
        <v>3</v>
      </c>
      <c r="H235" s="2" t="s">
        <v>236</v>
      </c>
      <c r="I235" s="2" t="s">
        <v>237</v>
      </c>
      <c r="J235" s="15">
        <v>2000</v>
      </c>
      <c r="K235" s="10">
        <v>65.599999999999994</v>
      </c>
      <c r="L235" s="10">
        <v>37.299999999999997</v>
      </c>
      <c r="M235" s="10">
        <v>2624.7</v>
      </c>
      <c r="N235" s="4" t="s">
        <v>647</v>
      </c>
      <c r="O235" s="4">
        <v>0</v>
      </c>
      <c r="P235" s="10"/>
      <c r="Q235" s="5">
        <v>9.375E-2</v>
      </c>
      <c r="R235" s="4">
        <v>4.5</v>
      </c>
      <c r="S235" s="4"/>
    </row>
    <row r="236" spans="1:19" x14ac:dyDescent="0.15">
      <c r="A236" s="2" t="s">
        <v>434</v>
      </c>
      <c r="B236" s="2" t="s">
        <v>161</v>
      </c>
      <c r="C236" s="2" t="s">
        <v>433</v>
      </c>
      <c r="D236" s="2" t="s">
        <v>389</v>
      </c>
      <c r="E236" s="2" t="s">
        <v>361</v>
      </c>
      <c r="F236" s="2" t="s">
        <v>182</v>
      </c>
      <c r="G236" s="2" t="s">
        <v>3</v>
      </c>
      <c r="H236" s="2" t="s">
        <v>236</v>
      </c>
      <c r="I236" s="2" t="s">
        <v>237</v>
      </c>
      <c r="J236" s="15">
        <v>1982</v>
      </c>
      <c r="K236" s="10">
        <v>64</v>
      </c>
      <c r="L236" s="10">
        <v>37.299999999999997</v>
      </c>
      <c r="M236" s="10">
        <v>1148.3</v>
      </c>
      <c r="N236" s="4" t="s">
        <v>646</v>
      </c>
      <c r="O236" s="4">
        <v>2</v>
      </c>
      <c r="P236" s="10"/>
      <c r="Q236" s="5">
        <v>4.1666666666666664E-2</v>
      </c>
      <c r="R236" s="4"/>
      <c r="S236" s="4"/>
    </row>
    <row r="237" spans="1:19" x14ac:dyDescent="0.15">
      <c r="A237" s="2" t="s">
        <v>505</v>
      </c>
      <c r="B237" s="2" t="s">
        <v>243</v>
      </c>
      <c r="C237" s="3" t="s">
        <v>429</v>
      </c>
      <c r="D237" s="3" t="s">
        <v>430</v>
      </c>
      <c r="E237" s="3" t="s">
        <v>195</v>
      </c>
      <c r="F237" s="2" t="s">
        <v>182</v>
      </c>
      <c r="G237" s="3" t="s">
        <v>14</v>
      </c>
      <c r="H237" s="2" t="s">
        <v>236</v>
      </c>
      <c r="I237" s="2" t="s">
        <v>237</v>
      </c>
      <c r="J237" s="15">
        <v>1997</v>
      </c>
      <c r="K237" s="10">
        <v>84</v>
      </c>
      <c r="L237" s="10">
        <v>46</v>
      </c>
      <c r="M237" s="10">
        <v>3127</v>
      </c>
      <c r="N237" s="4" t="s">
        <v>647</v>
      </c>
      <c r="O237" s="4">
        <v>0</v>
      </c>
      <c r="P237" s="10"/>
      <c r="Q237" s="5">
        <v>6.9444444444444434E-2</v>
      </c>
      <c r="R237" s="4"/>
      <c r="S237" s="4"/>
    </row>
    <row r="238" spans="1:19" x14ac:dyDescent="0.15">
      <c r="A238" s="2" t="s">
        <v>402</v>
      </c>
      <c r="B238" s="2" t="s">
        <v>131</v>
      </c>
      <c r="C238" s="2" t="s">
        <v>400</v>
      </c>
      <c r="D238" s="2" t="s">
        <v>401</v>
      </c>
      <c r="E238" s="2" t="s">
        <v>504</v>
      </c>
      <c r="F238" s="2" t="s">
        <v>574</v>
      </c>
      <c r="G238" s="2" t="s">
        <v>3</v>
      </c>
      <c r="H238" s="2" t="s">
        <v>236</v>
      </c>
      <c r="I238" s="2" t="s">
        <v>237</v>
      </c>
      <c r="J238" s="15">
        <v>1993</v>
      </c>
      <c r="K238" s="10">
        <v>75</v>
      </c>
      <c r="L238" s="10">
        <v>40</v>
      </c>
      <c r="M238" s="10">
        <v>2400</v>
      </c>
      <c r="N238" s="4" t="s">
        <v>646</v>
      </c>
      <c r="O238" s="4">
        <v>2</v>
      </c>
      <c r="P238" s="10"/>
      <c r="Q238" s="4"/>
      <c r="R238" s="4"/>
      <c r="S238" s="4"/>
    </row>
    <row r="239" spans="1:19" x14ac:dyDescent="0.15">
      <c r="A239" s="2" t="s">
        <v>413</v>
      </c>
      <c r="B239" s="2" t="s">
        <v>142</v>
      </c>
      <c r="C239" s="2" t="s">
        <v>381</v>
      </c>
      <c r="D239" s="2" t="s">
        <v>380</v>
      </c>
      <c r="E239" s="2" t="s">
        <v>359</v>
      </c>
      <c r="F239" s="2" t="s">
        <v>182</v>
      </c>
      <c r="G239" s="2" t="s">
        <v>3</v>
      </c>
      <c r="H239" s="2" t="s">
        <v>236</v>
      </c>
      <c r="I239" s="2" t="s">
        <v>237</v>
      </c>
      <c r="J239" s="15">
        <v>1995</v>
      </c>
      <c r="K239" s="10">
        <v>105</v>
      </c>
      <c r="L239" s="10">
        <v>44</v>
      </c>
      <c r="M239" s="10">
        <v>3281</v>
      </c>
      <c r="N239" s="4" t="s">
        <v>646</v>
      </c>
      <c r="O239" s="4">
        <v>3</v>
      </c>
      <c r="P239" s="10"/>
      <c r="Q239" s="5">
        <v>8.6805555555555566E-2</v>
      </c>
      <c r="R239" s="4"/>
      <c r="S239" s="4"/>
    </row>
    <row r="240" spans="1:19" x14ac:dyDescent="0.15">
      <c r="A240" s="2" t="s">
        <v>334</v>
      </c>
      <c r="B240" s="2" t="s">
        <v>225</v>
      </c>
      <c r="C240" s="2" t="s">
        <v>542</v>
      </c>
      <c r="D240" s="2" t="s">
        <v>543</v>
      </c>
      <c r="E240" s="2" t="s">
        <v>377</v>
      </c>
      <c r="F240" s="2" t="s">
        <v>182</v>
      </c>
      <c r="G240" s="2" t="s">
        <v>3</v>
      </c>
      <c r="H240" s="2" t="s">
        <v>236</v>
      </c>
      <c r="I240" s="2" t="s">
        <v>237</v>
      </c>
      <c r="J240" s="15">
        <v>2006</v>
      </c>
      <c r="K240" s="10">
        <v>205.1</v>
      </c>
      <c r="L240" s="10">
        <v>80</v>
      </c>
      <c r="M240" s="10">
        <v>1312.3</v>
      </c>
      <c r="N240" s="4" t="s">
        <v>647</v>
      </c>
      <c r="O240" s="4">
        <v>0</v>
      </c>
      <c r="P240" s="10"/>
      <c r="Q240" s="4"/>
      <c r="R240" s="4"/>
      <c r="S240" s="4">
        <v>90</v>
      </c>
    </row>
    <row r="241" spans="1:19" x14ac:dyDescent="0.15">
      <c r="A241" s="2" t="s">
        <v>198</v>
      </c>
      <c r="B241" s="2" t="s">
        <v>199</v>
      </c>
      <c r="C241" s="2" t="s">
        <v>480</v>
      </c>
      <c r="D241" s="2" t="s">
        <v>481</v>
      </c>
      <c r="E241" s="2" t="s">
        <v>200</v>
      </c>
      <c r="F241" s="2" t="s">
        <v>352</v>
      </c>
      <c r="G241" s="2" t="s">
        <v>3</v>
      </c>
      <c r="H241" s="2" t="s">
        <v>236</v>
      </c>
      <c r="I241" s="2" t="s">
        <v>237</v>
      </c>
      <c r="J241" s="15">
        <v>2000</v>
      </c>
      <c r="K241" s="10">
        <v>318.3</v>
      </c>
      <c r="L241" s="10">
        <v>95</v>
      </c>
      <c r="M241" s="10">
        <v>8133.2</v>
      </c>
      <c r="N241" s="4" t="s">
        <v>647</v>
      </c>
      <c r="O241" s="4">
        <v>0</v>
      </c>
      <c r="P241" s="10">
        <v>306.8</v>
      </c>
      <c r="Q241" s="5">
        <v>0.16666666666666666</v>
      </c>
      <c r="R241" s="4" t="s">
        <v>338</v>
      </c>
      <c r="S241" s="4"/>
    </row>
    <row r="242" spans="1:19" x14ac:dyDescent="0.15">
      <c r="A242" s="2" t="s">
        <v>79</v>
      </c>
      <c r="B242" s="2" t="s">
        <v>75</v>
      </c>
      <c r="C242" s="2" t="s">
        <v>71</v>
      </c>
      <c r="D242" s="2" t="s">
        <v>666</v>
      </c>
      <c r="E242" s="2" t="s">
        <v>190</v>
      </c>
      <c r="F242" s="2" t="s">
        <v>181</v>
      </c>
      <c r="G242" s="2" t="s">
        <v>3</v>
      </c>
      <c r="H242" s="2" t="s">
        <v>236</v>
      </c>
      <c r="I242" s="2" t="s">
        <v>237</v>
      </c>
      <c r="J242" s="15">
        <v>1999</v>
      </c>
      <c r="K242" s="10">
        <v>150</v>
      </c>
      <c r="L242" s="10">
        <v>65</v>
      </c>
      <c r="M242" s="10">
        <v>3700</v>
      </c>
      <c r="N242" s="4" t="s">
        <v>647</v>
      </c>
      <c r="O242" s="4">
        <v>0</v>
      </c>
      <c r="P242" s="10">
        <v>150</v>
      </c>
      <c r="Q242" s="5">
        <v>6.9444444444444434E-2</v>
      </c>
      <c r="R242" s="4">
        <v>3.5</v>
      </c>
      <c r="S242" s="4">
        <v>60</v>
      </c>
    </row>
    <row r="243" spans="1:19" x14ac:dyDescent="0.15">
      <c r="A243" s="2" t="s">
        <v>303</v>
      </c>
      <c r="B243" s="2" t="s">
        <v>274</v>
      </c>
      <c r="C243" s="2" t="s">
        <v>415</v>
      </c>
      <c r="D243" s="2" t="s">
        <v>673</v>
      </c>
      <c r="E243" s="2" t="s">
        <v>190</v>
      </c>
      <c r="F243" s="2" t="s">
        <v>181</v>
      </c>
      <c r="G243" s="2" t="s">
        <v>3</v>
      </c>
      <c r="H243" s="2" t="s">
        <v>236</v>
      </c>
      <c r="I243" s="2" t="s">
        <v>237</v>
      </c>
      <c r="J243" s="15">
        <v>1997</v>
      </c>
      <c r="K243" s="10">
        <v>200</v>
      </c>
      <c r="L243" s="10">
        <v>75</v>
      </c>
      <c r="M243" s="10">
        <v>5600</v>
      </c>
      <c r="N243" s="4" t="s">
        <v>647</v>
      </c>
      <c r="O243" s="4">
        <v>0</v>
      </c>
      <c r="P243" s="10">
        <v>205</v>
      </c>
      <c r="Q243" s="5">
        <v>0.125</v>
      </c>
      <c r="R243" s="4"/>
      <c r="S243" s="4"/>
    </row>
    <row r="244" spans="1:19" x14ac:dyDescent="0.15">
      <c r="A244" s="2" t="s">
        <v>302</v>
      </c>
      <c r="B244" s="2" t="s">
        <v>95</v>
      </c>
      <c r="C244" s="2" t="s">
        <v>96</v>
      </c>
      <c r="D244" s="2" t="s">
        <v>662</v>
      </c>
      <c r="E244" s="2" t="s">
        <v>190</v>
      </c>
      <c r="F244" s="2" t="s">
        <v>181</v>
      </c>
      <c r="G244" s="2" t="s">
        <v>3</v>
      </c>
      <c r="H244" s="2" t="s">
        <v>236</v>
      </c>
      <c r="I244" s="2" t="s">
        <v>237</v>
      </c>
      <c r="J244" s="15">
        <v>2018</v>
      </c>
      <c r="K244" s="10">
        <v>205</v>
      </c>
      <c r="L244" s="10">
        <v>74</v>
      </c>
      <c r="M244" s="10">
        <v>5740</v>
      </c>
      <c r="N244" s="4" t="s">
        <v>646</v>
      </c>
      <c r="O244" s="4">
        <v>4</v>
      </c>
      <c r="P244" s="10">
        <v>200</v>
      </c>
      <c r="Q244" s="5">
        <v>0.10416666666666667</v>
      </c>
      <c r="R244" s="4"/>
      <c r="S244" s="4">
        <v>90</v>
      </c>
    </row>
    <row r="245" spans="1:19" x14ac:dyDescent="0.15">
      <c r="A245" s="2" t="s">
        <v>551</v>
      </c>
      <c r="B245" s="2" t="s">
        <v>311</v>
      </c>
      <c r="C245" s="2" t="s">
        <v>550</v>
      </c>
      <c r="D245" s="2" t="s">
        <v>676</v>
      </c>
      <c r="E245" s="2" t="s">
        <v>190</v>
      </c>
      <c r="F245" s="2" t="s">
        <v>181</v>
      </c>
      <c r="G245" s="2" t="s">
        <v>3</v>
      </c>
      <c r="H245" s="2" t="s">
        <v>264</v>
      </c>
      <c r="I245" s="2" t="s">
        <v>237</v>
      </c>
      <c r="J245" s="15">
        <v>2003</v>
      </c>
      <c r="K245" s="10">
        <v>185</v>
      </c>
      <c r="L245" s="10">
        <v>68</v>
      </c>
      <c r="M245" s="10">
        <v>630</v>
      </c>
      <c r="N245" s="4" t="s">
        <v>647</v>
      </c>
      <c r="O245" s="4">
        <v>0</v>
      </c>
      <c r="P245" s="10">
        <v>175</v>
      </c>
      <c r="Q245" s="5"/>
      <c r="R245" s="4"/>
      <c r="S245" s="4">
        <v>90</v>
      </c>
    </row>
    <row r="246" spans="1:19" x14ac:dyDescent="0.15">
      <c r="A246" s="2" t="s">
        <v>635</v>
      </c>
      <c r="B246" s="2" t="s">
        <v>640</v>
      </c>
      <c r="C246" s="2" t="s">
        <v>641</v>
      </c>
      <c r="D246" s="2" t="s">
        <v>672</v>
      </c>
      <c r="E246" s="2" t="s">
        <v>190</v>
      </c>
      <c r="F246" s="2" t="s">
        <v>181</v>
      </c>
      <c r="G246" s="2" t="s">
        <v>3</v>
      </c>
      <c r="H246" s="2" t="s">
        <v>236</v>
      </c>
      <c r="I246" s="2" t="s">
        <v>237</v>
      </c>
      <c r="J246" s="15">
        <v>2016</v>
      </c>
      <c r="K246" s="10">
        <v>100</v>
      </c>
      <c r="L246" s="10">
        <v>52</v>
      </c>
      <c r="M246" s="10">
        <v>2744</v>
      </c>
      <c r="N246" s="4" t="s">
        <v>646</v>
      </c>
      <c r="O246" s="4">
        <v>3</v>
      </c>
      <c r="P246" s="10"/>
      <c r="Q246" s="5">
        <v>6.9444444444444434E-2</v>
      </c>
      <c r="R246" s="4">
        <v>3.8</v>
      </c>
      <c r="S246" s="4">
        <v>78</v>
      </c>
    </row>
    <row r="247" spans="1:19" x14ac:dyDescent="0.15">
      <c r="A247" s="2" t="s">
        <v>327</v>
      </c>
      <c r="B247" s="2" t="s">
        <v>230</v>
      </c>
      <c r="C247" s="2" t="s">
        <v>455</v>
      </c>
      <c r="D247" s="2" t="s">
        <v>673</v>
      </c>
      <c r="E247" s="2" t="s">
        <v>190</v>
      </c>
      <c r="F247" s="2" t="s">
        <v>181</v>
      </c>
      <c r="G247" s="2" t="s">
        <v>3</v>
      </c>
      <c r="H247" s="2" t="s">
        <v>236</v>
      </c>
      <c r="I247" s="2" t="s">
        <v>237</v>
      </c>
      <c r="J247" s="15">
        <v>2004</v>
      </c>
      <c r="K247" s="10">
        <v>150</v>
      </c>
      <c r="L247" s="10">
        <v>75</v>
      </c>
      <c r="M247" s="10">
        <v>2600</v>
      </c>
      <c r="N247" s="4" t="s">
        <v>646</v>
      </c>
      <c r="O247" s="4">
        <v>3</v>
      </c>
      <c r="P247" s="10">
        <v>180</v>
      </c>
      <c r="Q247" s="5">
        <v>3.4722222222222224E-2</v>
      </c>
      <c r="R247" s="4"/>
      <c r="S247" s="4">
        <v>90</v>
      </c>
    </row>
    <row r="248" spans="1:19" x14ac:dyDescent="0.15">
      <c r="A248" s="2" t="s">
        <v>499</v>
      </c>
      <c r="B248" s="2" t="s">
        <v>272</v>
      </c>
      <c r="C248" s="2" t="s">
        <v>497</v>
      </c>
      <c r="D248" s="2" t="s">
        <v>498</v>
      </c>
      <c r="E248" s="2" t="s">
        <v>195</v>
      </c>
      <c r="F248" s="2" t="s">
        <v>182</v>
      </c>
      <c r="G248" s="2" t="s">
        <v>3</v>
      </c>
      <c r="H248" s="2" t="s">
        <v>264</v>
      </c>
      <c r="I248" s="2" t="s">
        <v>237</v>
      </c>
      <c r="J248" s="15">
        <v>2002</v>
      </c>
      <c r="K248" s="10">
        <v>191</v>
      </c>
      <c r="L248" s="10">
        <v>65.599999999999994</v>
      </c>
      <c r="M248" s="10">
        <v>1204</v>
      </c>
      <c r="N248" s="4" t="str">
        <f>IF(O248&gt;0,"YES","unkNOwn ")</f>
        <v>YES</v>
      </c>
      <c r="O248" s="4">
        <v>3</v>
      </c>
      <c r="P248" s="10">
        <v>177</v>
      </c>
      <c r="Q248" s="5">
        <v>6.3888888888888884E-2</v>
      </c>
      <c r="R248" s="4">
        <v>4.5</v>
      </c>
      <c r="S248" s="4">
        <v>90</v>
      </c>
    </row>
    <row r="249" spans="1:19" x14ac:dyDescent="0.15">
      <c r="A249" s="2" t="s">
        <v>129</v>
      </c>
      <c r="B249" s="2" t="s">
        <v>172</v>
      </c>
      <c r="C249" s="2" t="s">
        <v>569</v>
      </c>
      <c r="D249" s="2" t="s">
        <v>389</v>
      </c>
      <c r="E249" s="2" t="s">
        <v>361</v>
      </c>
      <c r="F249" s="2" t="s">
        <v>182</v>
      </c>
      <c r="G249" s="2" t="s">
        <v>3</v>
      </c>
      <c r="H249" s="2" t="s">
        <v>236</v>
      </c>
      <c r="I249" s="2" t="s">
        <v>237</v>
      </c>
      <c r="J249" s="15">
        <v>1981</v>
      </c>
      <c r="K249" s="10">
        <v>64</v>
      </c>
      <c r="L249" s="10">
        <v>37.299999999999997</v>
      </c>
      <c r="M249" s="10">
        <v>1148.3</v>
      </c>
      <c r="N249" s="4" t="s">
        <v>646</v>
      </c>
      <c r="O249" s="4">
        <v>2</v>
      </c>
      <c r="P249" s="10"/>
      <c r="Q249" s="4"/>
      <c r="R249" s="4"/>
      <c r="S249" s="4"/>
    </row>
    <row r="250" spans="1:19" x14ac:dyDescent="0.15">
      <c r="A250" s="2" t="s">
        <v>319</v>
      </c>
      <c r="B250" s="2" t="s">
        <v>232</v>
      </c>
      <c r="C250" s="2" t="s">
        <v>522</v>
      </c>
      <c r="D250" s="2" t="s">
        <v>660</v>
      </c>
      <c r="E250" s="2" t="s">
        <v>190</v>
      </c>
      <c r="F250" s="2" t="s">
        <v>181</v>
      </c>
      <c r="G250" s="2" t="s">
        <v>3</v>
      </c>
      <c r="H250" s="2" t="s">
        <v>236</v>
      </c>
      <c r="I250" s="2" t="s">
        <v>237</v>
      </c>
      <c r="J250" s="15">
        <v>2000</v>
      </c>
      <c r="K250" s="10">
        <v>197</v>
      </c>
      <c r="L250" s="10">
        <v>73</v>
      </c>
      <c r="M250" s="10">
        <v>5350</v>
      </c>
      <c r="N250" s="4" t="s">
        <v>647</v>
      </c>
      <c r="O250" s="4">
        <v>0</v>
      </c>
      <c r="P250" s="10">
        <v>205</v>
      </c>
      <c r="Q250" s="5">
        <v>9.0277777777777776E-2</v>
      </c>
      <c r="R250" s="4"/>
      <c r="S250" s="4">
        <v>68</v>
      </c>
    </row>
    <row r="251" spans="1:19" x14ac:dyDescent="0.15">
      <c r="A251" s="2" t="s">
        <v>87</v>
      </c>
      <c r="B251" s="2" t="s">
        <v>84</v>
      </c>
      <c r="C251" s="2" t="s">
        <v>85</v>
      </c>
      <c r="D251" s="2" t="s">
        <v>659</v>
      </c>
      <c r="E251" s="2" t="s">
        <v>190</v>
      </c>
      <c r="F251" s="2" t="s">
        <v>181</v>
      </c>
      <c r="G251" s="2" t="s">
        <v>3</v>
      </c>
      <c r="H251" s="2" t="s">
        <v>462</v>
      </c>
      <c r="I251" s="2" t="s">
        <v>237</v>
      </c>
      <c r="J251" s="15">
        <v>2003</v>
      </c>
      <c r="K251" s="10">
        <v>106</v>
      </c>
      <c r="L251" s="10">
        <v>51</v>
      </c>
      <c r="M251" s="10">
        <v>2798</v>
      </c>
      <c r="N251" s="4" t="s">
        <v>646</v>
      </c>
      <c r="O251" s="4">
        <v>2</v>
      </c>
      <c r="P251" s="10">
        <v>100</v>
      </c>
      <c r="Q251" s="5">
        <v>0.125</v>
      </c>
      <c r="R251" s="4"/>
      <c r="S251" s="4"/>
    </row>
    <row r="252" spans="1:19" x14ac:dyDescent="0.15">
      <c r="A252" s="2" t="s">
        <v>271</v>
      </c>
      <c r="B252" s="2" t="s">
        <v>272</v>
      </c>
      <c r="C252" s="2" t="s">
        <v>497</v>
      </c>
      <c r="D252" s="2" t="s">
        <v>498</v>
      </c>
      <c r="E252" s="2" t="s">
        <v>195</v>
      </c>
      <c r="F252" s="2" t="s">
        <v>182</v>
      </c>
      <c r="G252" s="2" t="s">
        <v>3</v>
      </c>
      <c r="H252" s="2" t="s">
        <v>236</v>
      </c>
      <c r="I252" s="2" t="s">
        <v>237</v>
      </c>
      <c r="J252" s="15">
        <v>2002</v>
      </c>
      <c r="K252" s="10">
        <v>164.1</v>
      </c>
      <c r="L252" s="10">
        <v>62.1</v>
      </c>
      <c r="M252" s="10">
        <v>3608.9</v>
      </c>
      <c r="N252" s="4" t="str">
        <f>IF(O252&gt;0,"YES","unkNOwn ")</f>
        <v>YES</v>
      </c>
      <c r="O252" s="4">
        <v>7</v>
      </c>
      <c r="P252" s="10"/>
      <c r="Q252" s="5">
        <v>0.1013888888888889</v>
      </c>
      <c r="R252" s="4"/>
      <c r="S252" s="4"/>
    </row>
    <row r="253" spans="1:19" x14ac:dyDescent="0.15">
      <c r="A253" s="2" t="s">
        <v>306</v>
      </c>
      <c r="B253" s="2" t="s">
        <v>120</v>
      </c>
      <c r="C253" s="2" t="s">
        <v>121</v>
      </c>
      <c r="D253" s="2" t="s">
        <v>121</v>
      </c>
      <c r="E253" s="2" t="s">
        <v>368</v>
      </c>
      <c r="F253" s="2" t="s">
        <v>575</v>
      </c>
      <c r="G253" s="2" t="s">
        <v>3</v>
      </c>
      <c r="H253" s="2" t="s">
        <v>236</v>
      </c>
      <c r="I253" s="2" t="s">
        <v>237</v>
      </c>
      <c r="J253" s="15">
        <v>2004</v>
      </c>
      <c r="K253" s="10">
        <v>219.8</v>
      </c>
      <c r="L253" s="10">
        <v>74.599999999999994</v>
      </c>
      <c r="M253" s="10">
        <v>5577.4</v>
      </c>
      <c r="N253" s="4" t="s">
        <v>647</v>
      </c>
      <c r="O253" s="4">
        <v>0</v>
      </c>
      <c r="P253" s="10">
        <v>205</v>
      </c>
      <c r="Q253" s="5">
        <v>0.1277777777777778</v>
      </c>
      <c r="R253" s="4"/>
      <c r="S253" s="4"/>
    </row>
    <row r="254" spans="1:19" x14ac:dyDescent="0.15">
      <c r="A254" s="2" t="s">
        <v>80</v>
      </c>
      <c r="B254" s="2" t="s">
        <v>70</v>
      </c>
      <c r="C254" s="2" t="s">
        <v>71</v>
      </c>
      <c r="D254" s="2" t="s">
        <v>666</v>
      </c>
      <c r="E254" s="2" t="s">
        <v>190</v>
      </c>
      <c r="F254" s="2" t="s">
        <v>181</v>
      </c>
      <c r="G254" s="2" t="s">
        <v>3</v>
      </c>
      <c r="H254" s="2" t="s">
        <v>236</v>
      </c>
      <c r="I254" s="2" t="s">
        <v>490</v>
      </c>
      <c r="J254" s="15">
        <v>2000</v>
      </c>
      <c r="K254" s="10">
        <v>168</v>
      </c>
      <c r="L254" s="10">
        <v>70</v>
      </c>
      <c r="M254" s="10">
        <v>4015</v>
      </c>
      <c r="N254" s="4" t="s">
        <v>646</v>
      </c>
      <c r="O254" s="4">
        <v>6</v>
      </c>
      <c r="P254" s="10"/>
      <c r="Q254" s="5">
        <v>0.1076388888888889</v>
      </c>
      <c r="R254" s="4"/>
      <c r="S254" s="4"/>
    </row>
    <row r="255" spans="1:19" x14ac:dyDescent="0.15">
      <c r="A255" s="2" t="s">
        <v>257</v>
      </c>
      <c r="B255" s="2" t="s">
        <v>227</v>
      </c>
      <c r="C255" s="2" t="s">
        <v>351</v>
      </c>
      <c r="D255" s="2" t="s">
        <v>664</v>
      </c>
      <c r="E255" s="2" t="s">
        <v>190</v>
      </c>
      <c r="F255" s="2" t="s">
        <v>181</v>
      </c>
      <c r="G255" s="2" t="s">
        <v>3</v>
      </c>
      <c r="H255" s="2" t="s">
        <v>236</v>
      </c>
      <c r="I255" s="2" t="s">
        <v>237</v>
      </c>
      <c r="J255" s="15">
        <v>2000</v>
      </c>
      <c r="K255" s="10">
        <v>208</v>
      </c>
      <c r="L255" s="10">
        <v>77</v>
      </c>
      <c r="M255" s="10">
        <v>5400</v>
      </c>
      <c r="N255" s="4" t="s">
        <v>647</v>
      </c>
      <c r="O255" s="4">
        <v>0</v>
      </c>
      <c r="P255" s="10">
        <v>221</v>
      </c>
      <c r="Q255" s="5">
        <v>0.1076388888888889</v>
      </c>
      <c r="R255" s="4"/>
      <c r="S255" s="4"/>
    </row>
    <row r="256" spans="1:19" x14ac:dyDescent="0.15">
      <c r="A256" s="2" t="s">
        <v>208</v>
      </c>
      <c r="B256" s="2" t="s">
        <v>1</v>
      </c>
      <c r="C256" s="2" t="s">
        <v>2</v>
      </c>
      <c r="D256" s="2" t="s">
        <v>661</v>
      </c>
      <c r="E256" s="2" t="s">
        <v>190</v>
      </c>
      <c r="F256" s="2" t="s">
        <v>181</v>
      </c>
      <c r="G256" s="2" t="s">
        <v>3</v>
      </c>
      <c r="H256" s="2" t="s">
        <v>236</v>
      </c>
      <c r="I256" s="2" t="s">
        <v>237</v>
      </c>
      <c r="J256" s="15">
        <v>1997</v>
      </c>
      <c r="K256" s="10">
        <v>415</v>
      </c>
      <c r="L256" s="10">
        <v>100</v>
      </c>
      <c r="M256" s="10">
        <v>1235</v>
      </c>
      <c r="N256" s="4" t="s">
        <v>647</v>
      </c>
      <c r="O256" s="4">
        <v>0</v>
      </c>
      <c r="P256" s="10">
        <v>328.1</v>
      </c>
      <c r="Q256" s="5">
        <v>1.9444444444444445E-2</v>
      </c>
      <c r="R256" s="4">
        <v>4.5</v>
      </c>
      <c r="S256" s="4"/>
    </row>
    <row r="257" spans="1:19" x14ac:dyDescent="0.15">
      <c r="A257" s="2" t="s">
        <v>546</v>
      </c>
      <c r="B257" s="2" t="s">
        <v>225</v>
      </c>
      <c r="C257" s="2" t="s">
        <v>542</v>
      </c>
      <c r="D257" s="2" t="s">
        <v>543</v>
      </c>
      <c r="E257" s="2" t="s">
        <v>377</v>
      </c>
      <c r="F257" s="2" t="s">
        <v>182</v>
      </c>
      <c r="G257" s="2" t="s">
        <v>3</v>
      </c>
      <c r="H257" s="2" t="s">
        <v>244</v>
      </c>
      <c r="I257" s="2" t="s">
        <v>237</v>
      </c>
      <c r="J257" s="15">
        <v>2012</v>
      </c>
      <c r="K257" s="10">
        <v>127</v>
      </c>
      <c r="L257" s="10">
        <v>57</v>
      </c>
      <c r="M257" s="10">
        <v>2543</v>
      </c>
      <c r="N257" s="4" t="s">
        <v>646</v>
      </c>
      <c r="O257" s="4">
        <v>5</v>
      </c>
      <c r="P257" s="10"/>
      <c r="Q257" s="5">
        <v>5.9027777777777783E-2</v>
      </c>
      <c r="R257" s="4">
        <v>4.5</v>
      </c>
      <c r="S257" s="4"/>
    </row>
    <row r="258" spans="1:19" x14ac:dyDescent="0.15">
      <c r="A258" s="2" t="s">
        <v>315</v>
      </c>
      <c r="B258" s="2" t="s">
        <v>316</v>
      </c>
      <c r="C258" s="2" t="s">
        <v>426</v>
      </c>
      <c r="D258" s="2" t="s">
        <v>427</v>
      </c>
      <c r="E258" s="2" t="s">
        <v>428</v>
      </c>
      <c r="F258" s="2" t="s">
        <v>352</v>
      </c>
      <c r="G258" s="2" t="s">
        <v>14</v>
      </c>
      <c r="H258" s="2" t="s">
        <v>236</v>
      </c>
      <c r="I258" s="2" t="s">
        <v>237</v>
      </c>
      <c r="J258" s="15">
        <v>2008</v>
      </c>
      <c r="K258" s="10">
        <v>183.8</v>
      </c>
      <c r="L258" s="10">
        <v>64.599999999999994</v>
      </c>
      <c r="M258" s="10">
        <v>5383.8</v>
      </c>
      <c r="N258" s="4" t="s">
        <v>647</v>
      </c>
      <c r="O258" s="4">
        <v>0</v>
      </c>
      <c r="P258" s="10">
        <v>150.9</v>
      </c>
      <c r="Q258" s="4"/>
      <c r="R258" s="4"/>
      <c r="S258" s="4">
        <v>77</v>
      </c>
    </row>
    <row r="259" spans="1:19" x14ac:dyDescent="0.15">
      <c r="A259" s="2" t="s">
        <v>276</v>
      </c>
      <c r="B259" s="2" t="s">
        <v>238</v>
      </c>
      <c r="C259" s="2" t="s">
        <v>437</v>
      </c>
      <c r="D259" s="2" t="s">
        <v>438</v>
      </c>
      <c r="E259" s="2" t="s">
        <v>200</v>
      </c>
      <c r="F259" s="2" t="s">
        <v>352</v>
      </c>
      <c r="G259" s="2" t="s">
        <v>3</v>
      </c>
      <c r="H259" s="2" t="s">
        <v>236</v>
      </c>
      <c r="I259" s="2" t="s">
        <v>237</v>
      </c>
      <c r="J259" s="15">
        <v>2011</v>
      </c>
      <c r="K259" s="10">
        <v>141</v>
      </c>
      <c r="L259" s="10">
        <v>62.1</v>
      </c>
      <c r="M259" s="10">
        <v>3280.8</v>
      </c>
      <c r="N259" s="4" t="str">
        <f>IF(O259&gt;0,"YES","unkNOwn ")</f>
        <v>YES</v>
      </c>
      <c r="O259" s="4">
        <v>7</v>
      </c>
      <c r="P259" s="10"/>
      <c r="Q259" s="5">
        <v>7.7777777777777779E-2</v>
      </c>
      <c r="R259" s="4"/>
      <c r="S259" s="4">
        <v>121</v>
      </c>
    </row>
    <row r="260" spans="1:19" x14ac:dyDescent="0.15">
      <c r="A260" s="2" t="s">
        <v>582</v>
      </c>
      <c r="B260" s="2" t="s">
        <v>274</v>
      </c>
      <c r="C260" s="2" t="s">
        <v>415</v>
      </c>
      <c r="D260" s="2" t="s">
        <v>673</v>
      </c>
      <c r="E260" s="2" t="s">
        <v>190</v>
      </c>
      <c r="F260" s="2" t="s">
        <v>181</v>
      </c>
      <c r="G260" s="2" t="s">
        <v>3</v>
      </c>
      <c r="H260" s="2" t="s">
        <v>264</v>
      </c>
      <c r="I260" s="2" t="s">
        <v>237</v>
      </c>
      <c r="J260" s="15">
        <v>2001</v>
      </c>
      <c r="K260" s="10">
        <v>135</v>
      </c>
      <c r="L260" s="10">
        <v>58</v>
      </c>
      <c r="M260" s="10">
        <v>3110</v>
      </c>
      <c r="N260" s="4" t="s">
        <v>646</v>
      </c>
      <c r="O260" s="4">
        <v>4</v>
      </c>
      <c r="P260" s="10">
        <v>120</v>
      </c>
      <c r="Q260" s="5"/>
      <c r="R260" s="4"/>
      <c r="S260" s="4">
        <v>50</v>
      </c>
    </row>
    <row r="261" spans="1:19" x14ac:dyDescent="0.15">
      <c r="A261" s="2" t="s">
        <v>503</v>
      </c>
      <c r="B261" s="3" t="s">
        <v>154</v>
      </c>
      <c r="C261" s="3" t="s">
        <v>502</v>
      </c>
      <c r="D261" s="3" t="s">
        <v>389</v>
      </c>
      <c r="E261" s="3" t="s">
        <v>361</v>
      </c>
      <c r="F261" s="2" t="s">
        <v>182</v>
      </c>
      <c r="G261" s="3" t="s">
        <v>3</v>
      </c>
      <c r="H261" s="2" t="s">
        <v>236</v>
      </c>
      <c r="I261" s="2" t="s">
        <v>490</v>
      </c>
      <c r="J261" s="15">
        <v>2016</v>
      </c>
      <c r="K261" s="10">
        <v>98.4</v>
      </c>
      <c r="L261" s="10">
        <v>72.7</v>
      </c>
      <c r="M261" s="10">
        <v>4330.8</v>
      </c>
      <c r="N261" s="4" t="s">
        <v>647</v>
      </c>
      <c r="O261" s="4">
        <v>0</v>
      </c>
      <c r="P261" s="10"/>
      <c r="Q261" s="5"/>
      <c r="R261" s="4"/>
      <c r="S261" s="4"/>
    </row>
    <row r="262" spans="1:19" x14ac:dyDescent="0.15">
      <c r="A262" s="2" t="s">
        <v>42</v>
      </c>
      <c r="B262" s="2" t="s">
        <v>1</v>
      </c>
      <c r="C262" s="2" t="s">
        <v>2</v>
      </c>
      <c r="D262" s="2" t="s">
        <v>661</v>
      </c>
      <c r="E262" s="2" t="s">
        <v>190</v>
      </c>
      <c r="F262" s="2" t="s">
        <v>181</v>
      </c>
      <c r="G262" s="2" t="s">
        <v>3</v>
      </c>
      <c r="H262" s="2" t="s">
        <v>462</v>
      </c>
      <c r="I262" s="2" t="s">
        <v>237</v>
      </c>
      <c r="J262" s="15">
        <v>2006</v>
      </c>
      <c r="K262" s="10">
        <v>170</v>
      </c>
      <c r="L262" s="10">
        <v>62</v>
      </c>
      <c r="M262" s="10">
        <v>3602</v>
      </c>
      <c r="N262" s="4" t="s">
        <v>646</v>
      </c>
      <c r="O262" s="4">
        <v>4</v>
      </c>
      <c r="P262" s="10">
        <v>111</v>
      </c>
      <c r="Q262" s="4"/>
      <c r="R262" s="4"/>
      <c r="S262" s="4"/>
    </row>
    <row r="263" spans="1:19" x14ac:dyDescent="0.15">
      <c r="A263" s="2" t="s">
        <v>177</v>
      </c>
      <c r="B263" s="2" t="s">
        <v>178</v>
      </c>
      <c r="C263" s="2" t="s">
        <v>540</v>
      </c>
      <c r="D263" s="2" t="s">
        <v>541</v>
      </c>
      <c r="E263" s="2" t="s">
        <v>361</v>
      </c>
      <c r="F263" s="2" t="s">
        <v>182</v>
      </c>
      <c r="G263" s="2" t="s">
        <v>3</v>
      </c>
      <c r="H263" s="2" t="s">
        <v>236</v>
      </c>
      <c r="I263" s="2" t="s">
        <v>237</v>
      </c>
      <c r="J263" s="15">
        <v>1999</v>
      </c>
      <c r="K263" s="10">
        <v>45.9</v>
      </c>
      <c r="L263" s="10">
        <v>28</v>
      </c>
      <c r="M263" s="10">
        <v>1213.9000000000001</v>
      </c>
      <c r="N263" s="4" t="s">
        <v>647</v>
      </c>
      <c r="O263" s="4">
        <v>0</v>
      </c>
      <c r="P263" s="10"/>
      <c r="Q263" s="5">
        <v>7.6388888888888895E-2</v>
      </c>
      <c r="R263" s="4"/>
      <c r="S263" s="4"/>
    </row>
    <row r="264" spans="1:19" x14ac:dyDescent="0.15">
      <c r="A264" s="2" t="s">
        <v>179</v>
      </c>
      <c r="B264" s="2" t="s">
        <v>154</v>
      </c>
      <c r="C264" s="2" t="s">
        <v>382</v>
      </c>
      <c r="D264" s="2" t="s">
        <v>389</v>
      </c>
      <c r="E264" s="2" t="s">
        <v>361</v>
      </c>
      <c r="F264" s="2" t="s">
        <v>182</v>
      </c>
      <c r="G264" s="2" t="s">
        <v>3</v>
      </c>
      <c r="H264" s="2" t="s">
        <v>236</v>
      </c>
      <c r="I264" s="2" t="s">
        <v>237</v>
      </c>
      <c r="J264" s="15">
        <v>1988</v>
      </c>
      <c r="K264" s="10">
        <v>38.4</v>
      </c>
      <c r="L264" s="10">
        <v>28.9</v>
      </c>
      <c r="M264" s="10">
        <v>3851.7</v>
      </c>
      <c r="N264" s="4" t="s">
        <v>647</v>
      </c>
      <c r="O264" s="4">
        <v>0</v>
      </c>
      <c r="P264" s="10"/>
      <c r="Q264" s="5">
        <v>0.16666666666666666</v>
      </c>
      <c r="R264" s="4"/>
      <c r="S264" s="4"/>
    </row>
    <row r="265" spans="1:19" x14ac:dyDescent="0.15">
      <c r="A265" s="2" t="s">
        <v>43</v>
      </c>
      <c r="B265" s="2" t="s">
        <v>1</v>
      </c>
      <c r="C265" s="2" t="s">
        <v>2</v>
      </c>
      <c r="D265" s="2" t="s">
        <v>661</v>
      </c>
      <c r="E265" s="2" t="s">
        <v>190</v>
      </c>
      <c r="F265" s="2" t="s">
        <v>181</v>
      </c>
      <c r="G265" s="2" t="s">
        <v>3</v>
      </c>
      <c r="H265" s="2" t="s">
        <v>14</v>
      </c>
      <c r="I265" s="2" t="s">
        <v>237</v>
      </c>
      <c r="J265" s="15">
        <v>2009</v>
      </c>
      <c r="K265" s="10">
        <v>28.956</v>
      </c>
      <c r="L265" s="10">
        <v>81</v>
      </c>
      <c r="M265" s="10">
        <v>876.91</v>
      </c>
      <c r="N265" s="4" t="s">
        <v>647</v>
      </c>
      <c r="O265" s="4">
        <v>0</v>
      </c>
      <c r="P265" s="10"/>
      <c r="Q265" s="5">
        <v>0.125</v>
      </c>
      <c r="R265" s="4"/>
      <c r="S265" s="4"/>
    </row>
    <row r="266" spans="1:19" x14ac:dyDescent="0.15">
      <c r="A266" s="2" t="s">
        <v>81</v>
      </c>
      <c r="B266" s="2" t="s">
        <v>65</v>
      </c>
      <c r="C266" s="2" t="s">
        <v>66</v>
      </c>
      <c r="D266" s="2" t="s">
        <v>666</v>
      </c>
      <c r="E266" s="2" t="s">
        <v>190</v>
      </c>
      <c r="F266" s="2" t="s">
        <v>181</v>
      </c>
      <c r="G266" s="2" t="s">
        <v>3</v>
      </c>
      <c r="H266" s="2" t="s">
        <v>236</v>
      </c>
      <c r="I266" s="2" t="s">
        <v>237</v>
      </c>
      <c r="J266" s="15">
        <v>1985</v>
      </c>
      <c r="K266" s="10">
        <v>80</v>
      </c>
      <c r="L266" s="10">
        <v>65</v>
      </c>
      <c r="M266" s="10">
        <v>2050</v>
      </c>
      <c r="N266" s="4" t="s">
        <v>646</v>
      </c>
      <c r="O266" s="4">
        <v>2</v>
      </c>
      <c r="P266" s="10">
        <v>80</v>
      </c>
      <c r="Q266" s="4"/>
      <c r="R266" s="4"/>
      <c r="S266" s="4"/>
    </row>
    <row r="267" spans="1:19" x14ac:dyDescent="0.15">
      <c r="A267" s="2" t="s">
        <v>249</v>
      </c>
      <c r="B267" s="2" t="s">
        <v>250</v>
      </c>
      <c r="C267" s="2" t="s">
        <v>547</v>
      </c>
      <c r="D267" s="2" t="s">
        <v>548</v>
      </c>
      <c r="E267" s="2" t="s">
        <v>200</v>
      </c>
      <c r="F267" s="2" t="s">
        <v>352</v>
      </c>
      <c r="G267" s="2" t="s">
        <v>3</v>
      </c>
      <c r="H267" s="2" t="s">
        <v>236</v>
      </c>
      <c r="I267" s="2" t="s">
        <v>237</v>
      </c>
      <c r="J267" s="15">
        <v>2003</v>
      </c>
      <c r="K267" s="10">
        <v>262.5</v>
      </c>
      <c r="L267" s="10">
        <v>80.8</v>
      </c>
      <c r="M267" s="10">
        <v>3500</v>
      </c>
      <c r="N267" s="4" t="s">
        <v>647</v>
      </c>
      <c r="O267" s="4">
        <v>0</v>
      </c>
      <c r="P267" s="10">
        <v>218.2</v>
      </c>
      <c r="Q267" s="5">
        <v>6.25E-2</v>
      </c>
      <c r="R267" s="4"/>
      <c r="S267" s="4">
        <v>80</v>
      </c>
    </row>
    <row r="268" spans="1:19" x14ac:dyDescent="0.15">
      <c r="A268" s="2" t="s">
        <v>588</v>
      </c>
      <c r="B268" s="2" t="s">
        <v>642</v>
      </c>
      <c r="C268" s="2" t="s">
        <v>643</v>
      </c>
      <c r="D268" s="2" t="s">
        <v>358</v>
      </c>
      <c r="E268" s="2" t="s">
        <v>359</v>
      </c>
      <c r="F268" s="2" t="s">
        <v>182</v>
      </c>
      <c r="G268" s="2" t="s">
        <v>3</v>
      </c>
      <c r="H268" s="2" t="s">
        <v>236</v>
      </c>
      <c r="I268" s="2" t="s">
        <v>237</v>
      </c>
      <c r="J268" s="15">
        <v>2011</v>
      </c>
      <c r="K268" s="10">
        <v>96</v>
      </c>
      <c r="L268" s="10">
        <v>41</v>
      </c>
      <c r="M268" s="10"/>
      <c r="N268" s="4" t="s">
        <v>646</v>
      </c>
      <c r="O268" s="4">
        <v>2</v>
      </c>
      <c r="P268" s="10"/>
      <c r="Q268" s="5">
        <v>5.5555555555555552E-2</v>
      </c>
      <c r="R268" s="4"/>
      <c r="S268" s="4">
        <v>113</v>
      </c>
    </row>
    <row r="269" spans="1:19" x14ac:dyDescent="0.15">
      <c r="A269" s="2" t="s">
        <v>568</v>
      </c>
      <c r="B269" s="2" t="s">
        <v>305</v>
      </c>
      <c r="C269" s="2" t="s">
        <v>565</v>
      </c>
      <c r="D269" s="2" t="s">
        <v>665</v>
      </c>
      <c r="E269" s="2" t="s">
        <v>190</v>
      </c>
      <c r="F269" s="2" t="s">
        <v>181</v>
      </c>
      <c r="G269" s="2" t="s">
        <v>14</v>
      </c>
      <c r="H269" s="2" t="s">
        <v>236</v>
      </c>
      <c r="I269" s="2" t="s">
        <v>237</v>
      </c>
      <c r="J269" s="15">
        <v>1989</v>
      </c>
      <c r="K269" s="10">
        <v>100</v>
      </c>
      <c r="L269" s="10">
        <v>53</v>
      </c>
      <c r="M269" s="10">
        <v>4230</v>
      </c>
      <c r="N269" s="4" t="s">
        <v>647</v>
      </c>
      <c r="O269" s="4">
        <v>0</v>
      </c>
      <c r="P269" s="10">
        <v>95</v>
      </c>
      <c r="Q269" s="5">
        <v>9.2361111111111116E-2</v>
      </c>
      <c r="R269" s="4">
        <v>2.8</v>
      </c>
      <c r="S269" s="4"/>
    </row>
    <row r="270" spans="1:19" x14ac:dyDescent="0.15">
      <c r="A270" s="2" t="s">
        <v>54</v>
      </c>
      <c r="B270" s="2" t="s">
        <v>52</v>
      </c>
      <c r="C270" s="2" t="s">
        <v>53</v>
      </c>
      <c r="D270" s="2" t="s">
        <v>668</v>
      </c>
      <c r="E270" s="2" t="s">
        <v>190</v>
      </c>
      <c r="F270" s="2" t="s">
        <v>181</v>
      </c>
      <c r="G270" s="2" t="s">
        <v>14</v>
      </c>
      <c r="H270" s="2" t="s">
        <v>236</v>
      </c>
      <c r="I270" s="2" t="s">
        <v>237</v>
      </c>
      <c r="J270" s="15">
        <v>2003</v>
      </c>
      <c r="K270" s="10">
        <v>75</v>
      </c>
      <c r="L270" s="10">
        <v>50</v>
      </c>
      <c r="M270" s="10">
        <v>2600</v>
      </c>
      <c r="N270" s="4" t="s">
        <v>647</v>
      </c>
      <c r="O270" s="4">
        <v>0</v>
      </c>
      <c r="P270" s="10"/>
      <c r="Q270" s="4"/>
      <c r="R270" s="4"/>
      <c r="S270" s="4"/>
    </row>
    <row r="271" spans="1:19" x14ac:dyDescent="0.15">
      <c r="A271" s="2" t="s">
        <v>636</v>
      </c>
      <c r="B271" s="2" t="s">
        <v>621</v>
      </c>
      <c r="C271" s="2" t="s">
        <v>622</v>
      </c>
      <c r="D271" s="2" t="s">
        <v>665</v>
      </c>
      <c r="E271" s="12" t="s">
        <v>190</v>
      </c>
      <c r="F271" s="12" t="s">
        <v>181</v>
      </c>
      <c r="G271" s="2" t="s">
        <v>3</v>
      </c>
      <c r="H271" s="2" t="s">
        <v>236</v>
      </c>
      <c r="I271" s="2" t="s">
        <v>237</v>
      </c>
      <c r="J271" s="15">
        <v>2008</v>
      </c>
      <c r="K271" s="10">
        <v>100</v>
      </c>
      <c r="L271" s="10">
        <v>50.3</v>
      </c>
      <c r="M271" s="10">
        <v>3020</v>
      </c>
      <c r="N271" s="4" t="s">
        <v>646</v>
      </c>
      <c r="O271" s="4">
        <v>3</v>
      </c>
      <c r="P271" s="10">
        <v>90</v>
      </c>
      <c r="Q271" s="5">
        <v>8.1250000000000003E-2</v>
      </c>
      <c r="R271" s="4"/>
      <c r="S271" s="4">
        <v>90</v>
      </c>
    </row>
    <row r="272" spans="1:19" x14ac:dyDescent="0.15">
      <c r="A272" s="2" t="s">
        <v>82</v>
      </c>
      <c r="B272" s="2" t="s">
        <v>63</v>
      </c>
      <c r="C272" s="2" t="s">
        <v>64</v>
      </c>
      <c r="D272" s="2" t="s">
        <v>666</v>
      </c>
      <c r="E272" s="2" t="s">
        <v>190</v>
      </c>
      <c r="F272" s="2" t="s">
        <v>181</v>
      </c>
      <c r="G272" s="2" t="s">
        <v>3</v>
      </c>
      <c r="H272" s="2" t="s">
        <v>236</v>
      </c>
      <c r="I272" s="2" t="s">
        <v>237</v>
      </c>
      <c r="J272" s="15">
        <v>2001</v>
      </c>
      <c r="K272" s="10">
        <v>245</v>
      </c>
      <c r="L272" s="10">
        <v>85</v>
      </c>
      <c r="M272" s="10">
        <v>5312</v>
      </c>
      <c r="N272" s="4" t="s">
        <v>647</v>
      </c>
      <c r="O272" s="4">
        <v>0</v>
      </c>
      <c r="P272" s="10">
        <v>255</v>
      </c>
      <c r="Q272" s="5">
        <v>0.14583333333333334</v>
      </c>
      <c r="R272" s="4"/>
      <c r="S272" s="4"/>
    </row>
    <row r="273" spans="1:19" x14ac:dyDescent="0.15">
      <c r="A273" s="2" t="s">
        <v>124</v>
      </c>
      <c r="B273" s="2" t="s">
        <v>520</v>
      </c>
      <c r="C273" s="2" t="s">
        <v>123</v>
      </c>
      <c r="D273" s="2" t="s">
        <v>521</v>
      </c>
      <c r="E273" s="2" t="s">
        <v>368</v>
      </c>
      <c r="F273" s="2" t="s">
        <v>575</v>
      </c>
      <c r="G273" s="2" t="s">
        <v>3</v>
      </c>
      <c r="H273" s="2" t="s">
        <v>236</v>
      </c>
      <c r="I273" s="2" t="s">
        <v>237</v>
      </c>
      <c r="J273" s="15">
        <v>1994</v>
      </c>
      <c r="K273" s="10">
        <v>75</v>
      </c>
      <c r="L273" s="10">
        <v>55</v>
      </c>
      <c r="M273" s="10">
        <v>2500</v>
      </c>
      <c r="N273" s="4" t="s">
        <v>647</v>
      </c>
      <c r="O273" s="4">
        <v>0</v>
      </c>
      <c r="P273" s="10"/>
      <c r="Q273" s="4"/>
      <c r="R273" s="4"/>
      <c r="S273" s="4"/>
    </row>
    <row r="274" spans="1:19" x14ac:dyDescent="0.15">
      <c r="A274" s="2" t="s">
        <v>146</v>
      </c>
      <c r="B274" s="2" t="s">
        <v>493</v>
      </c>
      <c r="C274" s="2" t="s">
        <v>491</v>
      </c>
      <c r="D274" s="2" t="s">
        <v>492</v>
      </c>
      <c r="E274" s="2" t="s">
        <v>359</v>
      </c>
      <c r="F274" s="2" t="s">
        <v>182</v>
      </c>
      <c r="G274" s="2" t="s">
        <v>14</v>
      </c>
      <c r="H274" s="2" t="s">
        <v>236</v>
      </c>
      <c r="I274" s="2" t="s">
        <v>237</v>
      </c>
      <c r="J274" s="15">
        <v>1997</v>
      </c>
      <c r="K274" s="10">
        <v>98</v>
      </c>
      <c r="L274" s="10">
        <v>52</v>
      </c>
      <c r="M274" s="10">
        <v>4044</v>
      </c>
      <c r="N274" s="4" t="s">
        <v>647</v>
      </c>
      <c r="O274" s="4">
        <v>0</v>
      </c>
      <c r="P274" s="10"/>
      <c r="Q274" s="5">
        <v>8.6805555555555566E-2</v>
      </c>
      <c r="R274" s="4"/>
      <c r="S274" s="4"/>
    </row>
    <row r="275" spans="1:19" x14ac:dyDescent="0.15">
      <c r="A275" s="2" t="s">
        <v>109</v>
      </c>
      <c r="B275" s="2" t="s">
        <v>95</v>
      </c>
      <c r="C275" s="2" t="s">
        <v>96</v>
      </c>
      <c r="D275" s="2" t="s">
        <v>662</v>
      </c>
      <c r="E275" s="2" t="s">
        <v>190</v>
      </c>
      <c r="F275" s="2" t="s">
        <v>181</v>
      </c>
      <c r="G275" s="2" t="s">
        <v>3</v>
      </c>
      <c r="H275" s="2" t="s">
        <v>236</v>
      </c>
      <c r="I275" s="2" t="s">
        <v>237</v>
      </c>
      <c r="J275" s="15">
        <v>2003</v>
      </c>
      <c r="K275" s="10">
        <v>420</v>
      </c>
      <c r="L275" s="10">
        <v>120</v>
      </c>
      <c r="M275" s="10">
        <v>2800</v>
      </c>
      <c r="N275" s="4" t="s">
        <v>647</v>
      </c>
      <c r="O275" s="4">
        <v>0</v>
      </c>
      <c r="P275" s="10">
        <v>400</v>
      </c>
      <c r="Q275" s="5">
        <v>2.0833333333333332E-2</v>
      </c>
      <c r="R275" s="4"/>
      <c r="S275" s="4">
        <v>90</v>
      </c>
    </row>
    <row r="276" spans="1:19" x14ac:dyDescent="0.15">
      <c r="A276" s="2" t="s">
        <v>110</v>
      </c>
      <c r="B276" s="2" t="s">
        <v>403</v>
      </c>
      <c r="C276" s="2" t="s">
        <v>125</v>
      </c>
      <c r="D276" s="2" t="s">
        <v>404</v>
      </c>
      <c r="E276" s="2" t="s">
        <v>368</v>
      </c>
      <c r="F276" s="2" t="s">
        <v>575</v>
      </c>
      <c r="G276" s="2" t="s">
        <v>3</v>
      </c>
      <c r="H276" s="2" t="s">
        <v>236</v>
      </c>
      <c r="I276" s="2" t="s">
        <v>237</v>
      </c>
      <c r="J276" s="15">
        <v>2001</v>
      </c>
      <c r="K276" s="10">
        <v>64</v>
      </c>
      <c r="L276" s="10">
        <v>37.299999999999997</v>
      </c>
      <c r="M276" s="10">
        <v>1148.3</v>
      </c>
      <c r="N276" s="4" t="s">
        <v>646</v>
      </c>
      <c r="O276" s="4">
        <v>2</v>
      </c>
      <c r="P276" s="10"/>
      <c r="Q276" s="4"/>
      <c r="R276" s="4"/>
      <c r="S276" s="4"/>
    </row>
    <row r="277" spans="1:19" x14ac:dyDescent="0.15">
      <c r="A277" s="2" t="s">
        <v>209</v>
      </c>
      <c r="B277" s="2" t="s">
        <v>191</v>
      </c>
      <c r="C277" s="2" t="s">
        <v>419</v>
      </c>
      <c r="D277" s="2" t="s">
        <v>420</v>
      </c>
      <c r="E277" s="2" t="s">
        <v>192</v>
      </c>
      <c r="F277" s="2" t="s">
        <v>576</v>
      </c>
      <c r="G277" s="2" t="s">
        <v>3</v>
      </c>
      <c r="H277" s="2" t="s">
        <v>236</v>
      </c>
      <c r="I277" s="2" t="s">
        <v>237</v>
      </c>
      <c r="J277" s="15">
        <v>1997</v>
      </c>
      <c r="K277" s="10">
        <v>377.3</v>
      </c>
      <c r="L277" s="10">
        <v>100</v>
      </c>
      <c r="M277" s="10">
        <v>1235</v>
      </c>
      <c r="N277" s="4" t="s">
        <v>647</v>
      </c>
      <c r="O277" s="4">
        <v>0</v>
      </c>
      <c r="P277" s="10">
        <v>328.1</v>
      </c>
      <c r="Q277" s="5">
        <v>1.9444444444444445E-2</v>
      </c>
      <c r="R277" s="4">
        <v>4.5</v>
      </c>
      <c r="S277" s="4">
        <v>90</v>
      </c>
    </row>
    <row r="278" spans="1:19" x14ac:dyDescent="0.15">
      <c r="A278" s="2" t="s">
        <v>531</v>
      </c>
      <c r="B278" s="2" t="s">
        <v>1</v>
      </c>
      <c r="C278" s="2" t="s">
        <v>2</v>
      </c>
      <c r="D278" s="2" t="s">
        <v>661</v>
      </c>
      <c r="E278" s="2" t="s">
        <v>190</v>
      </c>
      <c r="F278" s="2" t="s">
        <v>181</v>
      </c>
      <c r="G278" s="2" t="s">
        <v>3</v>
      </c>
      <c r="H278" s="2" t="s">
        <v>236</v>
      </c>
      <c r="I278" s="2" t="s">
        <v>490</v>
      </c>
      <c r="J278" s="15">
        <v>2015</v>
      </c>
      <c r="K278" s="10">
        <v>121</v>
      </c>
      <c r="L278" s="10">
        <v>57</v>
      </c>
      <c r="M278" s="10">
        <v>4990</v>
      </c>
      <c r="N278" s="4" t="s">
        <v>646</v>
      </c>
      <c r="O278" s="4">
        <v>2</v>
      </c>
      <c r="P278" s="10">
        <v>128</v>
      </c>
      <c r="Q278" s="5">
        <v>0.15277777777777776</v>
      </c>
      <c r="R278" s="4"/>
      <c r="S278" s="4">
        <v>80</v>
      </c>
    </row>
    <row r="279" spans="1:19" x14ac:dyDescent="0.15">
      <c r="A279" s="2" t="s">
        <v>118</v>
      </c>
      <c r="B279" s="2" t="s">
        <v>112</v>
      </c>
      <c r="C279" s="2" t="s">
        <v>113</v>
      </c>
      <c r="D279" s="2" t="s">
        <v>671</v>
      </c>
      <c r="E279" s="2" t="s">
        <v>190</v>
      </c>
      <c r="F279" s="2" t="s">
        <v>181</v>
      </c>
      <c r="G279" s="2" t="s">
        <v>14</v>
      </c>
      <c r="H279" s="2" t="s">
        <v>236</v>
      </c>
      <c r="I279" s="2" t="s">
        <v>237</v>
      </c>
      <c r="J279" s="15">
        <v>1995</v>
      </c>
      <c r="K279" s="10">
        <v>100</v>
      </c>
      <c r="L279" s="10">
        <v>55</v>
      </c>
      <c r="M279" s="10">
        <v>4640</v>
      </c>
      <c r="N279" s="4" t="s">
        <v>647</v>
      </c>
      <c r="O279" s="4">
        <v>0</v>
      </c>
      <c r="P279" s="10"/>
      <c r="Q279" s="4"/>
      <c r="R279" s="4">
        <v>3.1</v>
      </c>
      <c r="S279" s="4"/>
    </row>
    <row r="280" spans="1:19" x14ac:dyDescent="0.15">
      <c r="A280" s="2" t="s">
        <v>210</v>
      </c>
      <c r="B280" s="2" t="s">
        <v>258</v>
      </c>
      <c r="C280" s="2" t="s">
        <v>471</v>
      </c>
      <c r="D280" s="2" t="s">
        <v>472</v>
      </c>
      <c r="E280" s="2" t="s">
        <v>377</v>
      </c>
      <c r="F280" s="2" t="s">
        <v>182</v>
      </c>
      <c r="G280" s="2" t="s">
        <v>3</v>
      </c>
      <c r="H280" s="2" t="s">
        <v>236</v>
      </c>
      <c r="I280" s="2" t="s">
        <v>237</v>
      </c>
      <c r="J280" s="15">
        <v>1991</v>
      </c>
      <c r="K280" s="10">
        <v>107</v>
      </c>
      <c r="L280" s="10">
        <v>50</v>
      </c>
      <c r="M280" s="10">
        <v>7442</v>
      </c>
      <c r="N280" s="4" t="s">
        <v>647</v>
      </c>
      <c r="O280" s="4">
        <v>0</v>
      </c>
      <c r="P280" s="10"/>
      <c r="Q280" s="4"/>
      <c r="R280" s="4"/>
      <c r="S280" s="4"/>
    </row>
    <row r="281" spans="1:19" x14ac:dyDescent="0.15">
      <c r="A281" s="2" t="s">
        <v>44</v>
      </c>
      <c r="B281" s="2" t="s">
        <v>11</v>
      </c>
      <c r="C281" s="2" t="s">
        <v>12</v>
      </c>
      <c r="D281" s="2" t="s">
        <v>661</v>
      </c>
      <c r="E281" s="2" t="s">
        <v>190</v>
      </c>
      <c r="F281" s="2" t="s">
        <v>181</v>
      </c>
      <c r="G281" s="2" t="s">
        <v>3</v>
      </c>
      <c r="H281" s="2" t="s">
        <v>236</v>
      </c>
      <c r="I281" s="2" t="s">
        <v>237</v>
      </c>
      <c r="J281" s="15">
        <v>2001</v>
      </c>
      <c r="K281" s="10">
        <v>150</v>
      </c>
      <c r="L281" s="10">
        <v>65</v>
      </c>
      <c r="M281" s="10">
        <v>630</v>
      </c>
      <c r="N281" s="4" t="s">
        <v>647</v>
      </c>
      <c r="O281" s="4">
        <v>0</v>
      </c>
      <c r="P281" s="10"/>
      <c r="Q281" s="4"/>
      <c r="R281" s="4"/>
      <c r="S281" s="4"/>
    </row>
    <row r="282" spans="1:19" x14ac:dyDescent="0.15">
      <c r="A282" s="2" t="s">
        <v>317</v>
      </c>
      <c r="B282" s="2" t="s">
        <v>95</v>
      </c>
      <c r="C282" s="2" t="s">
        <v>96</v>
      </c>
      <c r="D282" s="2" t="s">
        <v>662</v>
      </c>
      <c r="E282" s="2" t="s">
        <v>190</v>
      </c>
      <c r="F282" s="2" t="s">
        <v>181</v>
      </c>
      <c r="G282" s="2" t="s">
        <v>3</v>
      </c>
      <c r="H282" s="2" t="s">
        <v>236</v>
      </c>
      <c r="I282" s="2" t="s">
        <v>237</v>
      </c>
      <c r="J282" s="15">
        <v>2016</v>
      </c>
      <c r="K282" s="10">
        <v>223</v>
      </c>
      <c r="L282" s="10">
        <v>75</v>
      </c>
      <c r="M282" s="10">
        <v>3415</v>
      </c>
      <c r="N282" s="4" t="s">
        <v>646</v>
      </c>
      <c r="O282" s="4">
        <v>3</v>
      </c>
      <c r="P282" s="10">
        <v>214</v>
      </c>
      <c r="Q282" s="4"/>
      <c r="R282" s="4"/>
      <c r="S282" s="4">
        <v>90</v>
      </c>
    </row>
    <row r="283" spans="1:19" x14ac:dyDescent="0.15">
      <c r="A283" s="2" t="s">
        <v>563</v>
      </c>
      <c r="B283" s="2" t="s">
        <v>233</v>
      </c>
      <c r="C283" s="2" t="s">
        <v>561</v>
      </c>
      <c r="D283" s="2" t="s">
        <v>561</v>
      </c>
      <c r="E283" s="2" t="s">
        <v>562</v>
      </c>
      <c r="F283" s="2" t="s">
        <v>182</v>
      </c>
      <c r="G283" s="2" t="s">
        <v>3</v>
      </c>
      <c r="H283" s="2" t="s">
        <v>236</v>
      </c>
      <c r="I283" s="2" t="s">
        <v>237</v>
      </c>
      <c r="J283" s="15">
        <v>2015</v>
      </c>
      <c r="K283" s="10">
        <v>124</v>
      </c>
      <c r="L283" s="10">
        <v>62.1</v>
      </c>
      <c r="M283" s="10">
        <v>3464</v>
      </c>
      <c r="N283" s="4" t="s">
        <v>646</v>
      </c>
      <c r="O283" s="4">
        <v>4</v>
      </c>
      <c r="P283" s="10"/>
      <c r="Q283" s="5">
        <v>0.10416666666666667</v>
      </c>
      <c r="R283" s="4">
        <v>3.8</v>
      </c>
      <c r="S283" s="4"/>
    </row>
    <row r="284" spans="1:19" x14ac:dyDescent="0.15">
      <c r="A284" s="13" t="s">
        <v>221</v>
      </c>
      <c r="B284" s="2" t="s">
        <v>233</v>
      </c>
      <c r="C284" s="2" t="s">
        <v>561</v>
      </c>
      <c r="D284" s="2" t="s">
        <v>561</v>
      </c>
      <c r="E284" s="2" t="s">
        <v>562</v>
      </c>
      <c r="F284" s="2" t="s">
        <v>182</v>
      </c>
      <c r="G284" s="2" t="s">
        <v>3</v>
      </c>
      <c r="H284" s="2" t="s">
        <v>236</v>
      </c>
      <c r="I284" s="2" t="s">
        <v>237</v>
      </c>
      <c r="J284" s="15">
        <v>2017</v>
      </c>
      <c r="K284" s="10">
        <v>108</v>
      </c>
      <c r="L284" s="10">
        <v>52.8</v>
      </c>
      <c r="M284" s="10">
        <v>2870</v>
      </c>
      <c r="N284" s="4" t="s">
        <v>646</v>
      </c>
      <c r="O284" s="4">
        <v>10</v>
      </c>
      <c r="P284" s="10"/>
      <c r="Q284" s="5"/>
      <c r="R284" s="4"/>
      <c r="S284" s="4"/>
    </row>
    <row r="285" spans="1:19" x14ac:dyDescent="0.15">
      <c r="A285" s="2" t="s">
        <v>88</v>
      </c>
      <c r="B285" s="2" t="s">
        <v>84</v>
      </c>
      <c r="C285" s="2" t="s">
        <v>85</v>
      </c>
      <c r="D285" s="2" t="s">
        <v>659</v>
      </c>
      <c r="E285" s="2" t="s">
        <v>190</v>
      </c>
      <c r="F285" s="2" t="s">
        <v>181</v>
      </c>
      <c r="G285" s="2" t="s">
        <v>3</v>
      </c>
      <c r="H285" s="2" t="s">
        <v>264</v>
      </c>
      <c r="I285" s="2" t="s">
        <v>237</v>
      </c>
      <c r="J285" s="15">
        <v>2001</v>
      </c>
      <c r="K285" s="10">
        <v>185</v>
      </c>
      <c r="L285" s="10">
        <v>70</v>
      </c>
      <c r="M285" s="10">
        <v>630</v>
      </c>
      <c r="N285" s="4" t="s">
        <v>647</v>
      </c>
      <c r="O285" s="4">
        <v>0</v>
      </c>
      <c r="P285" s="10"/>
      <c r="Q285" s="4"/>
      <c r="R285" s="4"/>
      <c r="S285" s="4"/>
    </row>
    <row r="286" spans="1:19" x14ac:dyDescent="0.15">
      <c r="A286" s="2" t="s">
        <v>45</v>
      </c>
      <c r="B286" s="2" t="s">
        <v>1</v>
      </c>
      <c r="C286" s="2" t="s">
        <v>2</v>
      </c>
      <c r="D286" s="2" t="s">
        <v>661</v>
      </c>
      <c r="E286" s="2" t="s">
        <v>190</v>
      </c>
      <c r="F286" s="2" t="s">
        <v>181</v>
      </c>
      <c r="G286" s="2" t="s">
        <v>3</v>
      </c>
      <c r="H286" s="2" t="s">
        <v>236</v>
      </c>
      <c r="I286" s="2" t="s">
        <v>237</v>
      </c>
      <c r="J286" s="15">
        <v>1990</v>
      </c>
      <c r="K286" s="10">
        <v>188</v>
      </c>
      <c r="L286" s="10">
        <v>70</v>
      </c>
      <c r="M286" s="10">
        <v>3830</v>
      </c>
      <c r="N286" s="4" t="s">
        <v>646</v>
      </c>
      <c r="O286" s="4">
        <v>7</v>
      </c>
      <c r="P286" s="10">
        <v>171</v>
      </c>
      <c r="Q286" s="5">
        <v>0.10416666666666667</v>
      </c>
      <c r="R286" s="4"/>
      <c r="S286" s="4"/>
    </row>
    <row r="287" spans="1:19" x14ac:dyDescent="0.15">
      <c r="A287" s="2" t="s">
        <v>45</v>
      </c>
      <c r="B287" s="2" t="s">
        <v>84</v>
      </c>
      <c r="C287" s="2" t="s">
        <v>85</v>
      </c>
      <c r="D287" s="2" t="s">
        <v>659</v>
      </c>
      <c r="E287" s="2" t="s">
        <v>190</v>
      </c>
      <c r="F287" s="2" t="s">
        <v>181</v>
      </c>
      <c r="G287" s="2" t="s">
        <v>14</v>
      </c>
      <c r="H287" s="2" t="s">
        <v>236</v>
      </c>
      <c r="I287" s="2" t="s">
        <v>237</v>
      </c>
      <c r="J287" s="15">
        <v>1995</v>
      </c>
      <c r="K287" s="10">
        <v>100</v>
      </c>
      <c r="L287" s="10">
        <v>50</v>
      </c>
      <c r="M287" s="10">
        <v>3458</v>
      </c>
      <c r="N287" s="4" t="s">
        <v>647</v>
      </c>
      <c r="O287" s="4">
        <v>0</v>
      </c>
      <c r="P287" s="10">
        <v>80</v>
      </c>
      <c r="Q287" s="5">
        <v>7.2916666666666671E-2</v>
      </c>
      <c r="R287" s="4"/>
      <c r="S287" s="4">
        <v>53</v>
      </c>
    </row>
    <row r="288" spans="1:19" x14ac:dyDescent="0.15">
      <c r="A288" s="2" t="s">
        <v>46</v>
      </c>
      <c r="B288" s="2" t="s">
        <v>90</v>
      </c>
      <c r="C288" s="2" t="s">
        <v>91</v>
      </c>
      <c r="D288" s="2" t="s">
        <v>662</v>
      </c>
      <c r="E288" s="2" t="s">
        <v>190</v>
      </c>
      <c r="F288" s="2" t="s">
        <v>181</v>
      </c>
      <c r="G288" s="2" t="s">
        <v>3</v>
      </c>
      <c r="H288" s="2" t="s">
        <v>236</v>
      </c>
      <c r="I288" s="2" t="s">
        <v>237</v>
      </c>
      <c r="J288" s="15">
        <v>1987</v>
      </c>
      <c r="K288" s="10">
        <v>148</v>
      </c>
      <c r="L288" s="10">
        <v>55</v>
      </c>
      <c r="M288" s="10">
        <v>3800</v>
      </c>
      <c r="N288" s="4" t="s">
        <v>646</v>
      </c>
      <c r="O288" s="4">
        <v>6</v>
      </c>
      <c r="P288" s="10">
        <v>138</v>
      </c>
      <c r="Q288" s="5">
        <v>0.10416666666666667</v>
      </c>
      <c r="R288" s="4"/>
      <c r="S288" s="4">
        <v>55</v>
      </c>
    </row>
    <row r="289" spans="1:19" x14ac:dyDescent="0.15">
      <c r="A289" s="2" t="s">
        <v>62</v>
      </c>
      <c r="B289" s="2" t="s">
        <v>58</v>
      </c>
      <c r="C289" s="2" t="s">
        <v>577</v>
      </c>
      <c r="D289" s="2" t="s">
        <v>678</v>
      </c>
      <c r="E289" s="2" t="s">
        <v>190</v>
      </c>
      <c r="F289" s="2" t="s">
        <v>181</v>
      </c>
      <c r="G289" s="2" t="s">
        <v>14</v>
      </c>
      <c r="H289" s="2" t="s">
        <v>236</v>
      </c>
      <c r="I289" s="2" t="s">
        <v>237</v>
      </c>
      <c r="J289" s="15">
        <v>2006</v>
      </c>
      <c r="K289" s="10">
        <v>159</v>
      </c>
      <c r="L289" s="10">
        <v>67</v>
      </c>
      <c r="M289" s="10">
        <v>6442</v>
      </c>
      <c r="N289" s="4" t="s">
        <v>647</v>
      </c>
      <c r="O289" s="4">
        <v>0</v>
      </c>
      <c r="P289" s="10">
        <v>154</v>
      </c>
      <c r="Q289" s="5">
        <v>0.11458333333333333</v>
      </c>
      <c r="R289" s="4"/>
      <c r="S289" s="4">
        <v>66</v>
      </c>
    </row>
    <row r="290" spans="1:19" x14ac:dyDescent="0.15">
      <c r="A290" s="13" t="s">
        <v>564</v>
      </c>
      <c r="B290" s="2" t="s">
        <v>233</v>
      </c>
      <c r="C290" s="2" t="s">
        <v>561</v>
      </c>
      <c r="D290" s="2" t="s">
        <v>561</v>
      </c>
      <c r="E290" s="2" t="s">
        <v>562</v>
      </c>
      <c r="F290" s="2" t="s">
        <v>562</v>
      </c>
      <c r="G290" s="2" t="s">
        <v>3</v>
      </c>
      <c r="H290" s="2" t="s">
        <v>236</v>
      </c>
      <c r="I290" s="2" t="s">
        <v>237</v>
      </c>
      <c r="J290" s="15">
        <v>2003</v>
      </c>
      <c r="K290" s="10">
        <v>64</v>
      </c>
      <c r="L290" s="10">
        <v>37.299999999999997</v>
      </c>
      <c r="M290" s="10">
        <v>1148</v>
      </c>
      <c r="N290" s="4" t="s">
        <v>646</v>
      </c>
      <c r="O290" s="4">
        <v>2</v>
      </c>
      <c r="P290" s="10"/>
      <c r="Q290" s="5"/>
      <c r="R290" s="4"/>
      <c r="S290" s="4"/>
    </row>
    <row r="291" spans="1:19" x14ac:dyDescent="0.15">
      <c r="A291" s="2" t="s">
        <v>89</v>
      </c>
      <c r="B291" s="2" t="s">
        <v>84</v>
      </c>
      <c r="C291" s="2" t="s">
        <v>85</v>
      </c>
      <c r="D291" s="2" t="s">
        <v>659</v>
      </c>
      <c r="E291" s="2" t="s">
        <v>190</v>
      </c>
      <c r="F291" s="2" t="s">
        <v>181</v>
      </c>
      <c r="G291" s="2" t="s">
        <v>3</v>
      </c>
      <c r="H291" s="2" t="s">
        <v>236</v>
      </c>
      <c r="I291" s="2" t="s">
        <v>237</v>
      </c>
      <c r="J291" s="15">
        <v>1976</v>
      </c>
      <c r="K291" s="10">
        <v>70</v>
      </c>
      <c r="L291" s="10">
        <v>42</v>
      </c>
      <c r="M291" s="10">
        <v>3100</v>
      </c>
      <c r="N291" s="4" t="s">
        <v>647</v>
      </c>
      <c r="O291" s="4">
        <v>0</v>
      </c>
      <c r="P291" s="10">
        <v>64</v>
      </c>
      <c r="Q291" s="5">
        <v>8.3333333333333329E-2</v>
      </c>
      <c r="R291" s="4"/>
      <c r="S291" s="4"/>
    </row>
    <row r="292" spans="1:19" x14ac:dyDescent="0.15">
      <c r="A292" s="2" t="s">
        <v>535</v>
      </c>
      <c r="B292" s="3" t="s">
        <v>227</v>
      </c>
      <c r="C292" s="3" t="s">
        <v>351</v>
      </c>
      <c r="D292" s="3" t="s">
        <v>664</v>
      </c>
      <c r="E292" s="2" t="s">
        <v>190</v>
      </c>
      <c r="F292" s="2" t="s">
        <v>181</v>
      </c>
      <c r="G292" s="3" t="s">
        <v>3</v>
      </c>
      <c r="H292" s="3" t="s">
        <v>236</v>
      </c>
      <c r="I292" s="3" t="s">
        <v>237</v>
      </c>
      <c r="J292" s="15">
        <v>2015</v>
      </c>
      <c r="K292" s="10">
        <v>109</v>
      </c>
      <c r="L292" s="10">
        <v>55</v>
      </c>
      <c r="M292" s="10">
        <v>3320</v>
      </c>
      <c r="N292" s="4" t="s">
        <v>646</v>
      </c>
      <c r="O292" s="4">
        <v>3</v>
      </c>
      <c r="P292" s="10"/>
      <c r="Q292" s="5"/>
      <c r="R292" s="4"/>
      <c r="S292" s="4">
        <v>78</v>
      </c>
    </row>
    <row r="293" spans="1:19" x14ac:dyDescent="0.15">
      <c r="A293" s="2" t="s">
        <v>111</v>
      </c>
      <c r="B293" s="2" t="s">
        <v>95</v>
      </c>
      <c r="C293" s="2" t="s">
        <v>96</v>
      </c>
      <c r="D293" s="2" t="s">
        <v>662</v>
      </c>
      <c r="E293" s="2" t="s">
        <v>190</v>
      </c>
      <c r="F293" s="2" t="s">
        <v>181</v>
      </c>
      <c r="G293" s="2" t="s">
        <v>3</v>
      </c>
      <c r="H293" s="2" t="s">
        <v>264</v>
      </c>
      <c r="I293" s="2" t="s">
        <v>237</v>
      </c>
      <c r="J293" s="15">
        <v>2002</v>
      </c>
      <c r="K293" s="10">
        <v>215</v>
      </c>
      <c r="L293" s="10">
        <v>72</v>
      </c>
      <c r="M293" s="10">
        <v>215</v>
      </c>
      <c r="N293" s="4" t="s">
        <v>647</v>
      </c>
      <c r="O293" s="4">
        <v>0</v>
      </c>
      <c r="P293" s="10">
        <v>206</v>
      </c>
      <c r="Q293" s="4"/>
      <c r="R293" s="4"/>
      <c r="S293" s="4">
        <v>90</v>
      </c>
    </row>
    <row r="294" spans="1:19" x14ac:dyDescent="0.15">
      <c r="A294" s="13" t="s">
        <v>524</v>
      </c>
      <c r="B294" s="3" t="s">
        <v>232</v>
      </c>
      <c r="C294" s="3" t="s">
        <v>522</v>
      </c>
      <c r="D294" s="3" t="s">
        <v>660</v>
      </c>
      <c r="E294" s="3" t="s">
        <v>190</v>
      </c>
      <c r="F294" s="2" t="s">
        <v>181</v>
      </c>
      <c r="G294" s="3" t="s">
        <v>14</v>
      </c>
      <c r="H294" s="2" t="s">
        <v>236</v>
      </c>
      <c r="I294" s="2" t="s">
        <v>237</v>
      </c>
      <c r="J294" s="15">
        <v>1986</v>
      </c>
      <c r="K294" s="10">
        <v>98</v>
      </c>
      <c r="L294" s="10">
        <v>53</v>
      </c>
      <c r="M294" s="10">
        <v>4000</v>
      </c>
      <c r="N294" s="4" t="s">
        <v>647</v>
      </c>
      <c r="O294" s="4">
        <v>0</v>
      </c>
      <c r="P294" s="10">
        <v>88</v>
      </c>
      <c r="Q294" s="5">
        <v>7.7777777777777779E-2</v>
      </c>
      <c r="R294" s="4"/>
      <c r="S294" s="4"/>
    </row>
    <row r="295" spans="1:19" x14ac:dyDescent="0.15">
      <c r="A295" s="2" t="s">
        <v>55</v>
      </c>
      <c r="B295" s="2" t="s">
        <v>311</v>
      </c>
      <c r="C295" s="2" t="s">
        <v>550</v>
      </c>
      <c r="D295" s="2" t="s">
        <v>676</v>
      </c>
      <c r="E295" s="2" t="s">
        <v>190</v>
      </c>
      <c r="F295" s="2" t="s">
        <v>181</v>
      </c>
      <c r="G295" s="2" t="s">
        <v>3</v>
      </c>
      <c r="H295" s="2" t="s">
        <v>236</v>
      </c>
      <c r="I295" s="2" t="s">
        <v>237</v>
      </c>
      <c r="J295" s="15">
        <v>1996</v>
      </c>
      <c r="K295" s="10">
        <v>207</v>
      </c>
      <c r="L295" s="10">
        <v>74</v>
      </c>
      <c r="M295" s="10">
        <v>5460</v>
      </c>
      <c r="N295" s="4" t="s">
        <v>647</v>
      </c>
      <c r="O295" s="4">
        <v>0</v>
      </c>
      <c r="P295" s="10">
        <v>196</v>
      </c>
      <c r="Q295" s="5">
        <v>0.125</v>
      </c>
      <c r="R295" s="4"/>
      <c r="S295" s="4"/>
    </row>
    <row r="296" spans="1:19" x14ac:dyDescent="0.15">
      <c r="A296" s="2" t="s">
        <v>55</v>
      </c>
      <c r="B296" s="2" t="s">
        <v>52</v>
      </c>
      <c r="C296" s="2" t="s">
        <v>53</v>
      </c>
      <c r="D296" s="2" t="s">
        <v>668</v>
      </c>
      <c r="E296" s="2" t="s">
        <v>190</v>
      </c>
      <c r="F296" s="2" t="s">
        <v>181</v>
      </c>
      <c r="G296" s="2" t="s">
        <v>3</v>
      </c>
      <c r="H296" s="2" t="s">
        <v>236</v>
      </c>
      <c r="I296" s="2" t="s">
        <v>237</v>
      </c>
      <c r="J296" s="15">
        <v>1997</v>
      </c>
      <c r="K296" s="10">
        <v>75</v>
      </c>
      <c r="L296" s="10">
        <v>40</v>
      </c>
      <c r="M296" s="10">
        <v>1565</v>
      </c>
      <c r="N296" s="4" t="s">
        <v>646</v>
      </c>
      <c r="O296" s="4">
        <v>3</v>
      </c>
      <c r="P296" s="10">
        <v>64</v>
      </c>
      <c r="Q296" s="5">
        <v>4.1666666666666664E-2</v>
      </c>
      <c r="R296" s="4"/>
      <c r="S296" s="4"/>
    </row>
    <row r="297" spans="1:19" x14ac:dyDescent="0.15">
      <c r="A297" s="2" t="s">
        <v>585</v>
      </c>
      <c r="B297" s="2" t="s">
        <v>591</v>
      </c>
      <c r="C297" s="2" t="s">
        <v>592</v>
      </c>
      <c r="D297" s="2" t="s">
        <v>593</v>
      </c>
      <c r="E297" s="2" t="s">
        <v>475</v>
      </c>
      <c r="F297" s="2" t="s">
        <v>182</v>
      </c>
      <c r="G297" s="2" t="s">
        <v>14</v>
      </c>
      <c r="H297" s="2" t="s">
        <v>236</v>
      </c>
      <c r="I297" s="2" t="s">
        <v>237</v>
      </c>
      <c r="J297" s="15">
        <v>2016</v>
      </c>
      <c r="K297" s="10">
        <v>183.8</v>
      </c>
      <c r="L297" s="10">
        <v>71.5</v>
      </c>
      <c r="M297" s="10">
        <v>4150.3</v>
      </c>
      <c r="N297" s="4" t="s">
        <v>646</v>
      </c>
      <c r="O297" s="4">
        <v>3</v>
      </c>
      <c r="P297" s="10">
        <v>160.80000000000001</v>
      </c>
      <c r="Q297" s="5">
        <v>8.3333333333333329E-2</v>
      </c>
      <c r="R297" s="4">
        <v>4</v>
      </c>
      <c r="S297" s="4">
        <v>83</v>
      </c>
    </row>
    <row r="298" spans="1:19" x14ac:dyDescent="0.15">
      <c r="A298" s="2" t="s">
        <v>180</v>
      </c>
      <c r="B298" s="2" t="s">
        <v>154</v>
      </c>
      <c r="C298" s="2" t="s">
        <v>382</v>
      </c>
      <c r="D298" s="2" t="s">
        <v>389</v>
      </c>
      <c r="E298" s="2" t="s">
        <v>361</v>
      </c>
      <c r="F298" s="2" t="s">
        <v>182</v>
      </c>
      <c r="G298" s="2" t="s">
        <v>3</v>
      </c>
      <c r="H298" s="2" t="s">
        <v>236</v>
      </c>
      <c r="I298" s="2" t="s">
        <v>237</v>
      </c>
      <c r="J298" s="15">
        <v>2002</v>
      </c>
      <c r="K298" s="10">
        <v>57.1</v>
      </c>
      <c r="L298" s="10">
        <v>41</v>
      </c>
      <c r="M298" s="10">
        <v>1526.6</v>
      </c>
      <c r="N298" s="4" t="s">
        <v>647</v>
      </c>
      <c r="O298" s="4">
        <v>0</v>
      </c>
      <c r="P298" s="10">
        <v>52.5</v>
      </c>
      <c r="Q298" s="4"/>
      <c r="R298" s="4"/>
      <c r="S298" s="4"/>
    </row>
    <row r="299" spans="1:19" x14ac:dyDescent="0.15">
      <c r="A299" s="2" t="s">
        <v>424</v>
      </c>
      <c r="B299" s="2" t="s">
        <v>147</v>
      </c>
      <c r="C299" s="2" t="s">
        <v>362</v>
      </c>
      <c r="D299" s="2" t="s">
        <v>363</v>
      </c>
      <c r="E299" s="2" t="s">
        <v>361</v>
      </c>
      <c r="F299" s="2" t="s">
        <v>182</v>
      </c>
      <c r="G299" s="2" t="s">
        <v>14</v>
      </c>
      <c r="H299" s="2" t="s">
        <v>236</v>
      </c>
      <c r="I299" s="2" t="s">
        <v>237</v>
      </c>
      <c r="J299" s="15">
        <v>2012</v>
      </c>
      <c r="K299" s="10">
        <v>131.30000000000001</v>
      </c>
      <c r="L299" s="10">
        <v>62.1</v>
      </c>
      <c r="M299" s="10">
        <v>3444.9</v>
      </c>
      <c r="N299" s="4" t="s">
        <v>647</v>
      </c>
      <c r="O299" s="4">
        <v>0</v>
      </c>
      <c r="P299" s="10"/>
      <c r="Q299" s="5">
        <v>0.1423611111111111</v>
      </c>
      <c r="R299" s="4">
        <v>3.5</v>
      </c>
      <c r="S299" s="4"/>
    </row>
    <row r="300" spans="1:19" x14ac:dyDescent="0.15">
      <c r="A300" s="2" t="s">
        <v>47</v>
      </c>
      <c r="B300" s="2" t="s">
        <v>1</v>
      </c>
      <c r="C300" s="2" t="s">
        <v>2</v>
      </c>
      <c r="D300" s="2" t="s">
        <v>661</v>
      </c>
      <c r="E300" s="2" t="s">
        <v>190</v>
      </c>
      <c r="F300" s="2" t="s">
        <v>181</v>
      </c>
      <c r="G300" s="2" t="s">
        <v>3</v>
      </c>
      <c r="H300" s="2" t="s">
        <v>244</v>
      </c>
      <c r="I300" s="2" t="s">
        <v>237</v>
      </c>
      <c r="J300" s="15">
        <v>2002</v>
      </c>
      <c r="K300" s="10">
        <v>175</v>
      </c>
      <c r="L300" s="10">
        <v>76</v>
      </c>
      <c r="M300" s="10">
        <v>3610</v>
      </c>
      <c r="N300" s="4" t="s">
        <v>646</v>
      </c>
      <c r="O300" s="4">
        <v>2</v>
      </c>
      <c r="P300" s="10">
        <v>215</v>
      </c>
      <c r="Q300" s="4"/>
      <c r="R300" s="4">
        <v>4</v>
      </c>
      <c r="S300" s="4">
        <v>88.5</v>
      </c>
    </row>
    <row r="301" spans="1:19" x14ac:dyDescent="0.15">
      <c r="A301" s="2" t="s">
        <v>48</v>
      </c>
      <c r="B301" s="2" t="s">
        <v>8</v>
      </c>
      <c r="C301" s="2" t="s">
        <v>9</v>
      </c>
      <c r="D301" s="2" t="s">
        <v>661</v>
      </c>
      <c r="E301" s="2" t="s">
        <v>190</v>
      </c>
      <c r="F301" s="2" t="s">
        <v>181</v>
      </c>
      <c r="G301" s="2" t="s">
        <v>3</v>
      </c>
      <c r="H301" s="2" t="s">
        <v>236</v>
      </c>
      <c r="I301" s="2" t="s">
        <v>237</v>
      </c>
      <c r="J301" s="15">
        <v>2002</v>
      </c>
      <c r="K301" s="10">
        <v>145.26956994255599</v>
      </c>
      <c r="L301" s="10">
        <v>63.217729227544197</v>
      </c>
      <c r="M301" s="10">
        <v>3278.5620353290601</v>
      </c>
      <c r="N301" s="4" t="s">
        <v>647</v>
      </c>
      <c r="O301" s="4">
        <v>0</v>
      </c>
      <c r="P301" s="10" t="s">
        <v>338</v>
      </c>
      <c r="Q301" s="5">
        <v>4.3055555555555562E-2</v>
      </c>
      <c r="R301" s="4"/>
      <c r="S301" s="4">
        <v>90</v>
      </c>
    </row>
    <row r="303" spans="1:19" ht="16" x14ac:dyDescent="0.2">
      <c r="A303" s="19" t="s">
        <v>652</v>
      </c>
      <c r="B303" s="18"/>
    </row>
    <row r="304" spans="1:19" ht="16" x14ac:dyDescent="0.2">
      <c r="A304" s="17" t="s">
        <v>649</v>
      </c>
      <c r="B304" s="18"/>
    </row>
    <row r="305" spans="1:2" ht="16" x14ac:dyDescent="0.2">
      <c r="A305" s="17" t="s">
        <v>651</v>
      </c>
      <c r="B305" s="18"/>
    </row>
    <row r="306" spans="1:2" ht="16" x14ac:dyDescent="0.2">
      <c r="A306" s="17" t="s">
        <v>650</v>
      </c>
      <c r="B306" s="18"/>
    </row>
  </sheetData>
  <sortState ref="A2:U301">
    <sortCondition ref="A2:A301"/>
  </sortState>
  <mergeCells count="4">
    <mergeCell ref="A304:B304"/>
    <mergeCell ref="A305:B305"/>
    <mergeCell ref="A306:B306"/>
    <mergeCell ref="A303:B303"/>
  </mergeCells>
  <phoneticPr fontId="3" type="noConversion"/>
  <hyperlinks>
    <hyperlink ref="A306" r:id="rId1" xr:uid="{00000000-0004-0000-0000-000000000000}"/>
    <hyperlink ref="A305" r:id="rId2" xr:uid="{00000000-0004-0000-0000-000001000000}"/>
    <hyperlink ref="A304" r:id="rId3" xr:uid="{00000000-0004-0000-0000-000002000000}"/>
  </hyperlinks>
  <pageMargins left="0.75" right="0.75" top="1" bottom="1" header="0.5" footer="0.5"/>
  <pageSetup scale="6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AE95-9A31-3F4C-9C93-E44E7B5CE2D2}">
  <dimension ref="A1:S306"/>
  <sheetViews>
    <sheetView workbookViewId="0">
      <selection activeCell="R305" sqref="R305"/>
    </sheetView>
  </sheetViews>
  <sheetFormatPr baseColWidth="10" defaultRowHeight="16" x14ac:dyDescent="0.2"/>
  <cols>
    <col min="1" max="1" width="27.33203125" style="1" customWidth="1"/>
    <col min="2" max="2" width="12.33203125" style="6" bestFit="1" customWidth="1"/>
    <col min="5" max="5" width="27.33203125" style="1" customWidth="1"/>
    <col min="6" max="6" width="10.83203125" style="6"/>
    <col min="9" max="9" width="27.33203125" style="1" customWidth="1"/>
    <col min="10" max="10" width="10.83203125" style="6"/>
    <col min="13" max="13" width="27.33203125" style="1" customWidth="1"/>
    <col min="14" max="14" width="10.83203125" style="6"/>
    <col min="17" max="17" width="27.33203125" style="1" customWidth="1"/>
    <col min="18" max="18" width="10.83203125" style="6"/>
  </cols>
  <sheetData>
    <row r="1" spans="1:19" ht="30" x14ac:dyDescent="0.2">
      <c r="A1" s="7" t="s">
        <v>183</v>
      </c>
      <c r="B1" s="8" t="s">
        <v>579</v>
      </c>
      <c r="E1" s="7" t="s">
        <v>183</v>
      </c>
      <c r="F1" s="8" t="s">
        <v>653</v>
      </c>
      <c r="I1" s="7" t="s">
        <v>183</v>
      </c>
      <c r="J1" s="8" t="s">
        <v>187</v>
      </c>
      <c r="M1" s="7" t="s">
        <v>183</v>
      </c>
      <c r="N1" s="8" t="s">
        <v>580</v>
      </c>
      <c r="Q1" s="7" t="s">
        <v>183</v>
      </c>
      <c r="R1" s="8" t="s">
        <v>186</v>
      </c>
    </row>
    <row r="2" spans="1:19" x14ac:dyDescent="0.2">
      <c r="A2" s="2" t="s">
        <v>43</v>
      </c>
      <c r="B2" s="10">
        <v>28.956</v>
      </c>
      <c r="C2">
        <f t="shared" ref="C2:C65" si="0">$B$303/(1+EXP(-1*$B$304*(B2-$B$305)))</f>
        <v>0.11405242860252758</v>
      </c>
      <c r="E2" s="2" t="s">
        <v>4</v>
      </c>
      <c r="F2" s="10">
        <v>28</v>
      </c>
      <c r="G2">
        <f t="shared" ref="G2:G66" si="1">F$303/(1+EXP(-1*F$304*(F2-F$305)))</f>
        <v>9.0802040488872984E-2</v>
      </c>
      <c r="I2" s="2" t="s">
        <v>568</v>
      </c>
      <c r="J2" s="4">
        <v>2.8</v>
      </c>
      <c r="K2">
        <f t="shared" ref="K2:K65" si="2">J$303/(1+EXP(-1*J$304*(J2-J$305)))</f>
        <v>1.9267346633274772E-3</v>
      </c>
      <c r="M2" s="2" t="s">
        <v>111</v>
      </c>
      <c r="N2" s="10">
        <v>215</v>
      </c>
      <c r="O2">
        <f t="shared" ref="O2:O65" si="3">N$303/(1+EXP(-1*N$304*(N2-N$305)))</f>
        <v>2.7962399417683144E-2</v>
      </c>
      <c r="Q2" s="2" t="s">
        <v>487</v>
      </c>
      <c r="R2" s="4">
        <v>0</v>
      </c>
      <c r="S2">
        <f t="shared" ref="S2:S65" si="4">R$303/(1+EXP(-1*R$304*(R2-R$305)))</f>
        <v>0.2689414213699951</v>
      </c>
    </row>
    <row r="3" spans="1:19" x14ac:dyDescent="0.2">
      <c r="A3" s="2" t="s">
        <v>519</v>
      </c>
      <c r="B3" s="10">
        <v>30</v>
      </c>
      <c r="C3">
        <f t="shared" si="0"/>
        <v>0.11654608008501854</v>
      </c>
      <c r="E3" s="2" t="s">
        <v>177</v>
      </c>
      <c r="F3" s="10">
        <v>28</v>
      </c>
      <c r="G3">
        <f t="shared" si="1"/>
        <v>9.0802040488872984E-2</v>
      </c>
      <c r="I3" s="2" t="s">
        <v>28</v>
      </c>
      <c r="J3" s="4">
        <v>3</v>
      </c>
      <c r="K3">
        <f t="shared" si="2"/>
        <v>4.4222849526953396E-3</v>
      </c>
      <c r="M3" s="2" t="s">
        <v>115</v>
      </c>
      <c r="N3" s="10">
        <v>229.7</v>
      </c>
      <c r="O3">
        <f t="shared" si="3"/>
        <v>2.8471447034766308E-2</v>
      </c>
      <c r="Q3" s="2" t="s">
        <v>83</v>
      </c>
      <c r="R3" s="4">
        <v>0</v>
      </c>
      <c r="S3">
        <f t="shared" si="4"/>
        <v>0.2689414213699951</v>
      </c>
    </row>
    <row r="4" spans="1:19" x14ac:dyDescent="0.2">
      <c r="A4" s="2" t="s">
        <v>553</v>
      </c>
      <c r="B4" s="10">
        <v>36.1</v>
      </c>
      <c r="C4">
        <f t="shared" si="0"/>
        <v>0.13207790982357503</v>
      </c>
      <c r="E4" s="2" t="s">
        <v>179</v>
      </c>
      <c r="F4" s="10">
        <v>28.9</v>
      </c>
      <c r="G4">
        <f t="shared" si="1"/>
        <v>9.7127013641299248E-2</v>
      </c>
      <c r="I4" s="2" t="s">
        <v>19</v>
      </c>
      <c r="J4" s="4">
        <v>3.1</v>
      </c>
      <c r="K4">
        <f t="shared" si="2"/>
        <v>6.6928509242848676E-3</v>
      </c>
      <c r="M4" s="2" t="s">
        <v>176</v>
      </c>
      <c r="N4" s="10">
        <v>492.2</v>
      </c>
      <c r="O4">
        <f t="shared" si="3"/>
        <v>3.9223935662868199E-2</v>
      </c>
      <c r="Q4" s="2" t="s">
        <v>139</v>
      </c>
      <c r="R4" s="4">
        <v>0</v>
      </c>
      <c r="S4">
        <f t="shared" si="4"/>
        <v>0.2689414213699951</v>
      </c>
    </row>
    <row r="5" spans="1:19" x14ac:dyDescent="0.2">
      <c r="A5" s="2" t="s">
        <v>179</v>
      </c>
      <c r="B5" s="10">
        <v>38.4</v>
      </c>
      <c r="C5">
        <f t="shared" si="0"/>
        <v>0.13837516579742787</v>
      </c>
      <c r="E5" s="2" t="s">
        <v>527</v>
      </c>
      <c r="F5" s="10">
        <v>31</v>
      </c>
      <c r="G5">
        <f t="shared" si="1"/>
        <v>0.11343223630224473</v>
      </c>
      <c r="I5" s="2" t="s">
        <v>118</v>
      </c>
      <c r="J5" s="4">
        <v>3.1</v>
      </c>
      <c r="K5">
        <f t="shared" si="2"/>
        <v>6.6928509242848676E-3</v>
      </c>
      <c r="M5" s="2" t="s">
        <v>551</v>
      </c>
      <c r="N5" s="10">
        <v>630</v>
      </c>
      <c r="O5">
        <f t="shared" si="3"/>
        <v>4.6334562482826032E-2</v>
      </c>
      <c r="Q5" s="2" t="s">
        <v>528</v>
      </c>
      <c r="R5" s="4">
        <v>0</v>
      </c>
      <c r="S5">
        <f t="shared" si="4"/>
        <v>0.2689414213699951</v>
      </c>
    </row>
    <row r="6" spans="1:19" x14ac:dyDescent="0.2">
      <c r="A6" s="2" t="s">
        <v>620</v>
      </c>
      <c r="B6" s="10">
        <v>42.6</v>
      </c>
      <c r="C6">
        <f t="shared" si="0"/>
        <v>0.15052352824539517</v>
      </c>
      <c r="E6" s="2" t="s">
        <v>527</v>
      </c>
      <c r="F6" s="10">
        <v>31</v>
      </c>
      <c r="G6">
        <f t="shared" si="1"/>
        <v>0.11343223630224473</v>
      </c>
      <c r="I6" s="2" t="s">
        <v>309</v>
      </c>
      <c r="J6" s="4">
        <v>3.5</v>
      </c>
      <c r="K6">
        <f t="shared" si="2"/>
        <v>3.4445195666211216E-2</v>
      </c>
      <c r="M6" s="2" t="s">
        <v>44</v>
      </c>
      <c r="N6" s="10">
        <v>630</v>
      </c>
      <c r="O6">
        <f t="shared" si="3"/>
        <v>4.6334562482826032E-2</v>
      </c>
      <c r="Q6" s="2" t="s">
        <v>318</v>
      </c>
      <c r="R6" s="4">
        <v>0</v>
      </c>
      <c r="S6">
        <f t="shared" si="4"/>
        <v>0.2689414213699951</v>
      </c>
    </row>
    <row r="7" spans="1:19" x14ac:dyDescent="0.2">
      <c r="A7" s="2" t="s">
        <v>549</v>
      </c>
      <c r="B7" s="10">
        <v>44.4</v>
      </c>
      <c r="C7">
        <f t="shared" si="0"/>
        <v>0.15599287347920041</v>
      </c>
      <c r="E7" s="2" t="s">
        <v>158</v>
      </c>
      <c r="F7" s="10">
        <v>31.1</v>
      </c>
      <c r="G7">
        <f t="shared" si="1"/>
        <v>0.11426532329952205</v>
      </c>
      <c r="I7" s="2" t="s">
        <v>211</v>
      </c>
      <c r="J7" s="4">
        <v>3.5</v>
      </c>
      <c r="K7">
        <f t="shared" si="2"/>
        <v>3.4445195666211216E-2</v>
      </c>
      <c r="M7" s="2" t="s">
        <v>88</v>
      </c>
      <c r="N7" s="10">
        <v>630</v>
      </c>
      <c r="O7">
        <f t="shared" si="3"/>
        <v>4.6334562482826032E-2</v>
      </c>
      <c r="Q7" s="2" t="s">
        <v>148</v>
      </c>
      <c r="R7" s="4">
        <v>0</v>
      </c>
      <c r="S7">
        <f t="shared" si="4"/>
        <v>0.2689414213699951</v>
      </c>
    </row>
    <row r="8" spans="1:19" x14ac:dyDescent="0.2">
      <c r="A8" s="2" t="s">
        <v>92</v>
      </c>
      <c r="B8" s="10">
        <v>45.2</v>
      </c>
      <c r="C8">
        <f t="shared" si="0"/>
        <v>0.15847522505535894</v>
      </c>
      <c r="E8" s="2" t="s">
        <v>560</v>
      </c>
      <c r="F8" s="10">
        <v>34.200000000000003</v>
      </c>
      <c r="G8">
        <f t="shared" si="1"/>
        <v>0.14283901582914493</v>
      </c>
      <c r="I8" s="2" t="s">
        <v>613</v>
      </c>
      <c r="J8" s="4">
        <v>3.5</v>
      </c>
      <c r="K8">
        <f t="shared" si="2"/>
        <v>3.4445195666211216E-2</v>
      </c>
      <c r="M8" s="2" t="s">
        <v>117</v>
      </c>
      <c r="N8" s="10">
        <v>635</v>
      </c>
      <c r="O8">
        <f t="shared" si="3"/>
        <v>4.6614389155831333E-2</v>
      </c>
      <c r="Q8" s="2" t="s">
        <v>92</v>
      </c>
      <c r="R8" s="4">
        <v>0</v>
      </c>
      <c r="S8">
        <f t="shared" si="4"/>
        <v>0.2689414213699951</v>
      </c>
    </row>
    <row r="9" spans="1:19" x14ac:dyDescent="0.2">
      <c r="A9" s="2" t="s">
        <v>177</v>
      </c>
      <c r="B9" s="10">
        <v>45.9</v>
      </c>
      <c r="C9">
        <f t="shared" si="0"/>
        <v>0.16067350002173272</v>
      </c>
      <c r="E9" s="2" t="s">
        <v>78</v>
      </c>
      <c r="F9" s="10">
        <v>35</v>
      </c>
      <c r="G9">
        <f t="shared" si="1"/>
        <v>0.1511196411222816</v>
      </c>
      <c r="I9" s="2" t="s">
        <v>304</v>
      </c>
      <c r="J9" s="4">
        <v>3.5</v>
      </c>
      <c r="K9">
        <f t="shared" si="2"/>
        <v>3.4445195666211216E-2</v>
      </c>
      <c r="M9" s="2" t="s">
        <v>127</v>
      </c>
      <c r="N9" s="10">
        <v>722</v>
      </c>
      <c r="O9">
        <f t="shared" si="3"/>
        <v>5.1747891319197922E-2</v>
      </c>
      <c r="Q9" s="2" t="s">
        <v>594</v>
      </c>
      <c r="R9" s="4">
        <v>0</v>
      </c>
      <c r="S9">
        <f t="shared" si="4"/>
        <v>0.2689414213699951</v>
      </c>
    </row>
    <row r="10" spans="1:19" x14ac:dyDescent="0.2">
      <c r="A10" s="2" t="s">
        <v>242</v>
      </c>
      <c r="B10" s="10">
        <v>46</v>
      </c>
      <c r="C10">
        <f t="shared" si="0"/>
        <v>0.16098954405198329</v>
      </c>
      <c r="E10" s="2" t="s">
        <v>126</v>
      </c>
      <c r="F10" s="10">
        <v>37.299999999999997</v>
      </c>
      <c r="G10">
        <f t="shared" si="1"/>
        <v>0.17712906375599574</v>
      </c>
      <c r="I10" s="2" t="s">
        <v>620</v>
      </c>
      <c r="J10" s="4">
        <v>3.5</v>
      </c>
      <c r="K10">
        <f t="shared" si="2"/>
        <v>3.4445195666211216E-2</v>
      </c>
      <c r="M10" s="2" t="s">
        <v>28</v>
      </c>
      <c r="N10" s="10">
        <v>780</v>
      </c>
      <c r="O10">
        <f t="shared" si="3"/>
        <v>5.5462527411411736E-2</v>
      </c>
      <c r="Q10" s="2" t="s">
        <v>150</v>
      </c>
      <c r="R10" s="4">
        <v>0</v>
      </c>
      <c r="S10">
        <f t="shared" si="4"/>
        <v>0.2689414213699951</v>
      </c>
    </row>
    <row r="11" spans="1:19" x14ac:dyDescent="0.2">
      <c r="A11" s="2" t="s">
        <v>97</v>
      </c>
      <c r="B11" s="10">
        <v>48</v>
      </c>
      <c r="C11">
        <f t="shared" si="0"/>
        <v>0.16741630896663132</v>
      </c>
      <c r="E11" s="2" t="s">
        <v>425</v>
      </c>
      <c r="F11" s="10">
        <v>37.299999999999997</v>
      </c>
      <c r="G11">
        <f t="shared" si="1"/>
        <v>0.17712906375599574</v>
      </c>
      <c r="I11" s="2" t="s">
        <v>79</v>
      </c>
      <c r="J11" s="4">
        <v>3.5</v>
      </c>
      <c r="K11">
        <f t="shared" si="2"/>
        <v>3.4445195666211216E-2</v>
      </c>
      <c r="M11" s="2" t="s">
        <v>34</v>
      </c>
      <c r="N11" s="10">
        <v>800</v>
      </c>
      <c r="O11">
        <f t="shared" si="3"/>
        <v>5.6800671793098403E-2</v>
      </c>
      <c r="Q11" s="2" t="s">
        <v>463</v>
      </c>
      <c r="R11" s="4">
        <v>0</v>
      </c>
      <c r="S11">
        <f t="shared" si="4"/>
        <v>0.2689414213699951</v>
      </c>
    </row>
    <row r="12" spans="1:19" x14ac:dyDescent="0.2">
      <c r="A12" s="2" t="s">
        <v>527</v>
      </c>
      <c r="B12" s="10">
        <v>48</v>
      </c>
      <c r="C12">
        <f t="shared" si="0"/>
        <v>0.16741630896663132</v>
      </c>
      <c r="E12" s="2" t="s">
        <v>484</v>
      </c>
      <c r="F12" s="10">
        <v>37.299999999999997</v>
      </c>
      <c r="G12">
        <f t="shared" si="1"/>
        <v>0.17712906375599574</v>
      </c>
      <c r="I12" s="2" t="s">
        <v>424</v>
      </c>
      <c r="J12" s="4">
        <v>3.5</v>
      </c>
      <c r="K12">
        <f t="shared" si="2"/>
        <v>3.4445195666211216E-2</v>
      </c>
      <c r="M12" s="2" t="s">
        <v>634</v>
      </c>
      <c r="N12" s="10">
        <v>863</v>
      </c>
      <c r="O12">
        <f t="shared" si="3"/>
        <v>6.1216625303552243E-2</v>
      </c>
      <c r="Q12" s="2" t="s">
        <v>93</v>
      </c>
      <c r="R12" s="4">
        <v>0</v>
      </c>
      <c r="S12">
        <f t="shared" si="4"/>
        <v>0.2689414213699951</v>
      </c>
    </row>
    <row r="13" spans="1:19" x14ac:dyDescent="0.2">
      <c r="A13" s="2" t="s">
        <v>527</v>
      </c>
      <c r="B13" s="10">
        <v>53</v>
      </c>
      <c r="C13">
        <f t="shared" si="0"/>
        <v>0.18437751876679673</v>
      </c>
      <c r="E13" s="2" t="s">
        <v>434</v>
      </c>
      <c r="F13" s="10">
        <v>37.299999999999997</v>
      </c>
      <c r="G13">
        <f t="shared" si="1"/>
        <v>0.17712906375599574</v>
      </c>
      <c r="I13" s="2" t="s">
        <v>279</v>
      </c>
      <c r="J13" s="4">
        <v>3.7</v>
      </c>
      <c r="K13">
        <f t="shared" si="2"/>
        <v>7.5858180021243671E-2</v>
      </c>
      <c r="M13" s="2" t="s">
        <v>43</v>
      </c>
      <c r="N13" s="10">
        <v>876.91</v>
      </c>
      <c r="O13">
        <f t="shared" si="3"/>
        <v>6.2234008974359906E-2</v>
      </c>
      <c r="Q13" s="2" t="s">
        <v>255</v>
      </c>
      <c r="R13" s="4">
        <v>0</v>
      </c>
      <c r="S13">
        <f t="shared" si="4"/>
        <v>0.2689414213699951</v>
      </c>
    </row>
    <row r="14" spans="1:19" x14ac:dyDescent="0.2">
      <c r="A14" s="2" t="s">
        <v>49</v>
      </c>
      <c r="B14" s="10">
        <v>55</v>
      </c>
      <c r="C14">
        <f t="shared" si="0"/>
        <v>0.19152481046796188</v>
      </c>
      <c r="E14" s="2" t="s">
        <v>129</v>
      </c>
      <c r="F14" s="10">
        <v>37.299999999999997</v>
      </c>
      <c r="G14">
        <f t="shared" si="1"/>
        <v>0.17712906375599574</v>
      </c>
      <c r="I14" s="2" t="s">
        <v>515</v>
      </c>
      <c r="J14" s="4">
        <v>3.7</v>
      </c>
      <c r="K14">
        <f t="shared" si="2"/>
        <v>7.5858180021243671E-2</v>
      </c>
      <c r="M14" s="2" t="s">
        <v>7</v>
      </c>
      <c r="N14" s="10">
        <v>935</v>
      </c>
      <c r="O14">
        <f t="shared" si="3"/>
        <v>6.6655538435909434E-2</v>
      </c>
      <c r="Q14" s="2" t="s">
        <v>309</v>
      </c>
      <c r="R14" s="4">
        <v>0</v>
      </c>
      <c r="S14">
        <f t="shared" si="4"/>
        <v>0.2689414213699951</v>
      </c>
    </row>
    <row r="15" spans="1:19" x14ac:dyDescent="0.2">
      <c r="A15" s="2" t="s">
        <v>117</v>
      </c>
      <c r="B15" s="10">
        <v>56</v>
      </c>
      <c r="C15">
        <f t="shared" si="0"/>
        <v>0.19517695230503065</v>
      </c>
      <c r="E15" s="2" t="s">
        <v>110</v>
      </c>
      <c r="F15" s="10">
        <v>37.299999999999997</v>
      </c>
      <c r="G15">
        <f t="shared" si="1"/>
        <v>0.17712906375599574</v>
      </c>
      <c r="I15" s="2" t="s">
        <v>155</v>
      </c>
      <c r="J15" s="4">
        <v>3.8</v>
      </c>
      <c r="K15">
        <f t="shared" si="2"/>
        <v>0.11072731797236826</v>
      </c>
      <c r="M15" s="2" t="s">
        <v>7</v>
      </c>
      <c r="N15" s="10">
        <v>935</v>
      </c>
      <c r="O15">
        <f t="shared" si="3"/>
        <v>6.6655538435909434E-2</v>
      </c>
      <c r="Q15" s="2" t="s">
        <v>141</v>
      </c>
      <c r="R15" s="4">
        <v>0</v>
      </c>
      <c r="S15">
        <f t="shared" si="4"/>
        <v>0.2689414213699951</v>
      </c>
    </row>
    <row r="16" spans="1:19" x14ac:dyDescent="0.2">
      <c r="A16" s="2" t="s">
        <v>180</v>
      </c>
      <c r="B16" s="10">
        <v>57.1</v>
      </c>
      <c r="C16">
        <f t="shared" si="0"/>
        <v>0.19925496183365851</v>
      </c>
      <c r="E16" s="13" t="s">
        <v>564</v>
      </c>
      <c r="F16" s="10">
        <v>37.299999999999997</v>
      </c>
      <c r="G16">
        <f t="shared" si="1"/>
        <v>0.17712906375599574</v>
      </c>
      <c r="I16" s="2" t="s">
        <v>265</v>
      </c>
      <c r="J16" s="4">
        <v>3.8</v>
      </c>
      <c r="K16">
        <f t="shared" si="2"/>
        <v>0.11072731797236826</v>
      </c>
      <c r="M16" s="2" t="s">
        <v>7</v>
      </c>
      <c r="N16" s="10">
        <v>935</v>
      </c>
      <c r="O16">
        <f t="shared" si="3"/>
        <v>6.6655538435909434E-2</v>
      </c>
      <c r="Q16" s="2" t="s">
        <v>4</v>
      </c>
      <c r="R16" s="4">
        <v>0</v>
      </c>
      <c r="S16">
        <f t="shared" si="4"/>
        <v>0.2689414213699951</v>
      </c>
    </row>
    <row r="17" spans="1:19" x14ac:dyDescent="0.2">
      <c r="A17" s="2" t="s">
        <v>560</v>
      </c>
      <c r="B17" s="10">
        <v>57.4</v>
      </c>
      <c r="C17">
        <f t="shared" si="0"/>
        <v>0.20037819201857532</v>
      </c>
      <c r="E17" s="2" t="s">
        <v>525</v>
      </c>
      <c r="F17" s="10">
        <v>38</v>
      </c>
      <c r="G17">
        <f t="shared" si="1"/>
        <v>0.18571196471824078</v>
      </c>
      <c r="I17" s="2" t="s">
        <v>263</v>
      </c>
      <c r="J17" s="4">
        <v>3.8</v>
      </c>
      <c r="K17">
        <f t="shared" si="2"/>
        <v>0.11072731797236826</v>
      </c>
      <c r="M17" s="2" t="s">
        <v>7</v>
      </c>
      <c r="N17" s="10">
        <v>935</v>
      </c>
      <c r="O17">
        <f t="shared" si="3"/>
        <v>6.6655538435909434E-2</v>
      </c>
      <c r="Q17" s="2" t="s">
        <v>94</v>
      </c>
      <c r="R17" s="4">
        <v>0</v>
      </c>
      <c r="S17">
        <f t="shared" si="4"/>
        <v>0.2689414213699951</v>
      </c>
    </row>
    <row r="18" spans="1:19" x14ac:dyDescent="0.2">
      <c r="A18" s="2" t="s">
        <v>513</v>
      </c>
      <c r="B18" s="10">
        <v>59.1</v>
      </c>
      <c r="C18">
        <f t="shared" si="0"/>
        <v>0.20683272065950337</v>
      </c>
      <c r="E18" s="2" t="s">
        <v>151</v>
      </c>
      <c r="F18" s="10">
        <v>39.200000000000003</v>
      </c>
      <c r="G18">
        <f t="shared" si="1"/>
        <v>0.20116553846548937</v>
      </c>
      <c r="I18" s="2" t="s">
        <v>216</v>
      </c>
      <c r="J18" s="4">
        <v>3.8</v>
      </c>
      <c r="K18">
        <f t="shared" si="2"/>
        <v>0.11072731797236826</v>
      </c>
      <c r="M18" s="2" t="s">
        <v>7</v>
      </c>
      <c r="N18" s="10">
        <v>935</v>
      </c>
      <c r="O18">
        <f t="shared" si="3"/>
        <v>6.6655538435909434E-2</v>
      </c>
      <c r="Q18" s="2" t="s">
        <v>67</v>
      </c>
      <c r="R18" s="4">
        <v>0</v>
      </c>
      <c r="S18">
        <f t="shared" si="4"/>
        <v>0.2689414213699951</v>
      </c>
    </row>
    <row r="19" spans="1:19" x14ac:dyDescent="0.2">
      <c r="A19" s="2" t="s">
        <v>35</v>
      </c>
      <c r="B19" s="10">
        <v>60</v>
      </c>
      <c r="C19">
        <f t="shared" si="0"/>
        <v>0.2103115199433099</v>
      </c>
      <c r="E19" s="2" t="s">
        <v>92</v>
      </c>
      <c r="F19" s="10">
        <v>40</v>
      </c>
      <c r="G19">
        <f t="shared" si="1"/>
        <v>0.2119912001297084</v>
      </c>
      <c r="I19" s="2" t="s">
        <v>635</v>
      </c>
      <c r="J19" s="4">
        <v>3.8</v>
      </c>
      <c r="K19">
        <f t="shared" si="2"/>
        <v>0.11072731797236826</v>
      </c>
      <c r="M19" s="2" t="s">
        <v>7</v>
      </c>
      <c r="N19" s="10">
        <v>935</v>
      </c>
      <c r="O19">
        <f t="shared" si="3"/>
        <v>6.6655538435909434E-2</v>
      </c>
      <c r="Q19" s="2" t="s">
        <v>538</v>
      </c>
      <c r="R19" s="4">
        <v>0</v>
      </c>
      <c r="S19">
        <f t="shared" si="4"/>
        <v>0.2689414213699951</v>
      </c>
    </row>
    <row r="20" spans="1:19" x14ac:dyDescent="0.2">
      <c r="A20" s="2" t="s">
        <v>160</v>
      </c>
      <c r="B20" s="10">
        <v>62.3</v>
      </c>
      <c r="C20">
        <f t="shared" si="0"/>
        <v>0.21939593197870688</v>
      </c>
      <c r="E20" s="2" t="s">
        <v>94</v>
      </c>
      <c r="F20" s="10">
        <v>40</v>
      </c>
      <c r="G20">
        <f t="shared" si="1"/>
        <v>0.2119912001297084</v>
      </c>
      <c r="I20" s="2" t="s">
        <v>563</v>
      </c>
      <c r="J20" s="4">
        <v>3.8</v>
      </c>
      <c r="K20">
        <f t="shared" si="2"/>
        <v>0.11072731797236826</v>
      </c>
      <c r="M20" s="2" t="s">
        <v>7</v>
      </c>
      <c r="N20" s="10">
        <v>935</v>
      </c>
      <c r="O20">
        <f t="shared" si="3"/>
        <v>6.6655538435909434E-2</v>
      </c>
      <c r="Q20" s="2" t="s">
        <v>595</v>
      </c>
      <c r="R20" s="4">
        <v>0</v>
      </c>
      <c r="S20">
        <f t="shared" si="4"/>
        <v>0.2689414213699951</v>
      </c>
    </row>
    <row r="21" spans="1:19" x14ac:dyDescent="0.2">
      <c r="A21" s="2" t="s">
        <v>506</v>
      </c>
      <c r="B21" s="10">
        <v>63</v>
      </c>
      <c r="C21">
        <f t="shared" si="0"/>
        <v>0.22221611447930653</v>
      </c>
      <c r="E21" s="2" t="s">
        <v>103</v>
      </c>
      <c r="F21" s="10">
        <v>40</v>
      </c>
      <c r="G21">
        <f t="shared" si="1"/>
        <v>0.2119912001297084</v>
      </c>
      <c r="I21" s="2" t="s">
        <v>644</v>
      </c>
      <c r="J21" s="4">
        <v>4</v>
      </c>
      <c r="K21">
        <f t="shared" si="2"/>
        <v>0.22270013882530904</v>
      </c>
      <c r="M21" s="2" t="s">
        <v>7</v>
      </c>
      <c r="N21" s="10">
        <v>935</v>
      </c>
      <c r="O21">
        <f t="shared" si="3"/>
        <v>6.6655538435909434E-2</v>
      </c>
      <c r="Q21" s="2" t="s">
        <v>247</v>
      </c>
      <c r="R21" s="4">
        <v>0</v>
      </c>
      <c r="S21">
        <f t="shared" si="4"/>
        <v>0.2689414213699951</v>
      </c>
    </row>
    <row r="22" spans="1:19" x14ac:dyDescent="0.2">
      <c r="A22" s="2" t="s">
        <v>126</v>
      </c>
      <c r="B22" s="10">
        <v>64</v>
      </c>
      <c r="C22">
        <f t="shared" si="0"/>
        <v>0.22628969327646534</v>
      </c>
      <c r="E22" s="2" t="s">
        <v>549</v>
      </c>
      <c r="F22" s="10">
        <v>40</v>
      </c>
      <c r="G22">
        <f t="shared" si="1"/>
        <v>0.2119912001297084</v>
      </c>
      <c r="I22" s="2" t="s">
        <v>0</v>
      </c>
      <c r="J22" s="4">
        <v>4</v>
      </c>
      <c r="K22">
        <f t="shared" si="2"/>
        <v>0.22270013882530904</v>
      </c>
      <c r="M22" s="2" t="s">
        <v>7</v>
      </c>
      <c r="N22" s="10">
        <v>935</v>
      </c>
      <c r="O22">
        <f t="shared" si="3"/>
        <v>6.6655538435909434E-2</v>
      </c>
      <c r="Q22" s="2" t="s">
        <v>97</v>
      </c>
      <c r="R22" s="4">
        <v>0</v>
      </c>
      <c r="S22">
        <f t="shared" si="4"/>
        <v>0.2689414213699951</v>
      </c>
    </row>
    <row r="23" spans="1:19" x14ac:dyDescent="0.2">
      <c r="A23" s="2" t="s">
        <v>434</v>
      </c>
      <c r="B23" s="10">
        <v>64</v>
      </c>
      <c r="C23">
        <f t="shared" si="0"/>
        <v>0.22628969327646534</v>
      </c>
      <c r="E23" s="2" t="s">
        <v>402</v>
      </c>
      <c r="F23" s="10">
        <v>40</v>
      </c>
      <c r="G23">
        <f t="shared" si="1"/>
        <v>0.2119912001297084</v>
      </c>
      <c r="I23" s="2" t="s">
        <v>0</v>
      </c>
      <c r="J23" s="4">
        <v>4</v>
      </c>
      <c r="K23">
        <f t="shared" si="2"/>
        <v>0.22270013882530904</v>
      </c>
      <c r="M23" s="2" t="s">
        <v>10</v>
      </c>
      <c r="N23" s="10">
        <v>935</v>
      </c>
      <c r="O23">
        <f t="shared" si="3"/>
        <v>6.6655538435909434E-2</v>
      </c>
      <c r="Q23" s="2" t="s">
        <v>500</v>
      </c>
      <c r="R23" s="4">
        <v>0</v>
      </c>
      <c r="S23">
        <f t="shared" si="4"/>
        <v>0.2689414213699951</v>
      </c>
    </row>
    <row r="24" spans="1:19" x14ac:dyDescent="0.2">
      <c r="A24" s="2" t="s">
        <v>129</v>
      </c>
      <c r="B24" s="10">
        <v>64</v>
      </c>
      <c r="C24">
        <f t="shared" si="0"/>
        <v>0.22628969327646534</v>
      </c>
      <c r="E24" s="2" t="s">
        <v>55</v>
      </c>
      <c r="F24" s="10">
        <v>40</v>
      </c>
      <c r="G24">
        <f t="shared" si="1"/>
        <v>0.2119912001297084</v>
      </c>
      <c r="I24" s="2" t="s">
        <v>0</v>
      </c>
      <c r="J24" s="4">
        <v>4</v>
      </c>
      <c r="K24">
        <f t="shared" si="2"/>
        <v>0.22270013882530904</v>
      </c>
      <c r="M24" s="2" t="s">
        <v>73</v>
      </c>
      <c r="N24" s="10">
        <v>935</v>
      </c>
      <c r="O24">
        <f t="shared" si="3"/>
        <v>6.6655538435909434E-2</v>
      </c>
      <c r="Q24" s="2" t="s">
        <v>49</v>
      </c>
      <c r="R24" s="4">
        <v>0</v>
      </c>
      <c r="S24">
        <f t="shared" si="4"/>
        <v>0.2689414213699951</v>
      </c>
    </row>
    <row r="25" spans="1:19" x14ac:dyDescent="0.2">
      <c r="A25" s="2" t="s">
        <v>110</v>
      </c>
      <c r="B25" s="10">
        <v>64</v>
      </c>
      <c r="C25">
        <f t="shared" si="0"/>
        <v>0.22628969327646534</v>
      </c>
      <c r="E25" s="2" t="s">
        <v>141</v>
      </c>
      <c r="F25" s="10">
        <v>40.4</v>
      </c>
      <c r="G25">
        <f t="shared" si="1"/>
        <v>0.21756146884856128</v>
      </c>
      <c r="I25" s="2" t="s">
        <v>153</v>
      </c>
      <c r="J25" s="4">
        <v>4</v>
      </c>
      <c r="K25">
        <f t="shared" si="2"/>
        <v>0.22270013882530904</v>
      </c>
      <c r="M25" s="2" t="s">
        <v>27</v>
      </c>
      <c r="N25" s="10">
        <v>1013.8</v>
      </c>
      <c r="O25">
        <f t="shared" si="3"/>
        <v>7.3120241089767807E-2</v>
      </c>
      <c r="Q25" s="2" t="s">
        <v>215</v>
      </c>
      <c r="R25" s="4">
        <v>0</v>
      </c>
      <c r="S25">
        <f t="shared" si="4"/>
        <v>0.2689414213699951</v>
      </c>
    </row>
    <row r="26" spans="1:19" x14ac:dyDescent="0.2">
      <c r="A26" s="13" t="s">
        <v>564</v>
      </c>
      <c r="B26" s="10">
        <v>64</v>
      </c>
      <c r="C26">
        <f t="shared" si="0"/>
        <v>0.22628969327646534</v>
      </c>
      <c r="E26" s="2" t="s">
        <v>556</v>
      </c>
      <c r="F26" s="10">
        <v>40.4</v>
      </c>
      <c r="G26">
        <f t="shared" si="1"/>
        <v>0.21756146884856128</v>
      </c>
      <c r="I26" s="2" t="s">
        <v>213</v>
      </c>
      <c r="J26" s="4">
        <v>4</v>
      </c>
      <c r="K26">
        <f t="shared" si="2"/>
        <v>0.22270013882530904</v>
      </c>
      <c r="M26" s="2" t="s">
        <v>525</v>
      </c>
      <c r="N26" s="10">
        <v>1019</v>
      </c>
      <c r="O26">
        <f t="shared" si="3"/>
        <v>7.3566570523361186E-2</v>
      </c>
      <c r="Q26" s="2" t="s">
        <v>158</v>
      </c>
      <c r="R26" s="4">
        <v>0</v>
      </c>
      <c r="S26">
        <f t="shared" si="4"/>
        <v>0.2689414213699951</v>
      </c>
    </row>
    <row r="27" spans="1:19" x14ac:dyDescent="0.2">
      <c r="A27" s="2" t="s">
        <v>326</v>
      </c>
      <c r="B27" s="10">
        <v>65</v>
      </c>
      <c r="C27">
        <f t="shared" si="0"/>
        <v>0.2304158250363337</v>
      </c>
      <c r="E27" s="2" t="s">
        <v>515</v>
      </c>
      <c r="F27" s="10">
        <v>40.4</v>
      </c>
      <c r="G27">
        <f t="shared" si="1"/>
        <v>0.21756146884856128</v>
      </c>
      <c r="I27" s="2" t="s">
        <v>425</v>
      </c>
      <c r="J27" s="4">
        <v>4</v>
      </c>
      <c r="K27">
        <f t="shared" si="2"/>
        <v>0.22270013882530904</v>
      </c>
      <c r="M27" s="2" t="s">
        <v>489</v>
      </c>
      <c r="N27" s="10">
        <v>1050</v>
      </c>
      <c r="O27">
        <f t="shared" si="3"/>
        <v>7.6279792336763463E-2</v>
      </c>
      <c r="Q27" s="2" t="s">
        <v>72</v>
      </c>
      <c r="R27" s="4">
        <v>0</v>
      </c>
      <c r="S27">
        <f t="shared" si="4"/>
        <v>0.2689414213699951</v>
      </c>
    </row>
    <row r="28" spans="1:19" x14ac:dyDescent="0.2">
      <c r="A28" s="2" t="s">
        <v>484</v>
      </c>
      <c r="B28" s="10">
        <v>65.599999999999994</v>
      </c>
      <c r="C28">
        <f t="shared" si="0"/>
        <v>0.23291667695732043</v>
      </c>
      <c r="E28" s="2" t="s">
        <v>586</v>
      </c>
      <c r="F28" s="10">
        <v>41</v>
      </c>
      <c r="G28">
        <f t="shared" si="1"/>
        <v>0.22611350479706785</v>
      </c>
      <c r="I28" s="2" t="s">
        <v>529</v>
      </c>
      <c r="J28" s="4">
        <v>4</v>
      </c>
      <c r="K28">
        <f t="shared" si="2"/>
        <v>0.22270013882530904</v>
      </c>
      <c r="M28" s="13" t="s">
        <v>564</v>
      </c>
      <c r="N28" s="10">
        <v>1148</v>
      </c>
      <c r="O28">
        <f t="shared" si="3"/>
        <v>8.5470717189465861E-2</v>
      </c>
      <c r="Q28" s="2" t="s">
        <v>160</v>
      </c>
      <c r="R28" s="4">
        <v>0</v>
      </c>
      <c r="S28">
        <f t="shared" si="4"/>
        <v>0.2689414213699951</v>
      </c>
    </row>
    <row r="29" spans="1:19" x14ac:dyDescent="0.2">
      <c r="A29" s="2" t="s">
        <v>20</v>
      </c>
      <c r="B29" s="10">
        <v>70</v>
      </c>
      <c r="C29">
        <f t="shared" si="0"/>
        <v>0.25182909508279488</v>
      </c>
      <c r="E29" s="2" t="s">
        <v>588</v>
      </c>
      <c r="F29" s="10">
        <v>41</v>
      </c>
      <c r="G29">
        <f t="shared" si="1"/>
        <v>0.22611350479706785</v>
      </c>
      <c r="I29" s="2" t="s">
        <v>335</v>
      </c>
      <c r="J29" s="4">
        <v>4</v>
      </c>
      <c r="K29">
        <f t="shared" si="2"/>
        <v>0.22270013882530904</v>
      </c>
      <c r="M29" s="2" t="s">
        <v>126</v>
      </c>
      <c r="N29" s="10">
        <v>1148.3</v>
      </c>
      <c r="O29">
        <f t="shared" si="3"/>
        <v>8.5500336705611274E-2</v>
      </c>
      <c r="Q29" s="2" t="s">
        <v>213</v>
      </c>
      <c r="R29" s="4">
        <v>0</v>
      </c>
      <c r="S29">
        <f t="shared" si="4"/>
        <v>0.2689414213699951</v>
      </c>
    </row>
    <row r="30" spans="1:19" x14ac:dyDescent="0.2">
      <c r="A30" s="2" t="s">
        <v>514</v>
      </c>
      <c r="B30" s="10">
        <v>70</v>
      </c>
      <c r="C30">
        <f t="shared" si="0"/>
        <v>0.25182909508279488</v>
      </c>
      <c r="E30" s="2" t="s">
        <v>180</v>
      </c>
      <c r="F30" s="10">
        <v>41</v>
      </c>
      <c r="G30">
        <f t="shared" si="1"/>
        <v>0.22611350479706785</v>
      </c>
      <c r="I30" s="2" t="s">
        <v>267</v>
      </c>
      <c r="J30" s="4">
        <v>4</v>
      </c>
      <c r="K30">
        <f t="shared" si="2"/>
        <v>0.22270013882530904</v>
      </c>
      <c r="M30" s="2" t="s">
        <v>434</v>
      </c>
      <c r="N30" s="10">
        <v>1148.3</v>
      </c>
      <c r="O30">
        <f t="shared" si="3"/>
        <v>8.5500336705611274E-2</v>
      </c>
      <c r="Q30" s="2" t="s">
        <v>99</v>
      </c>
      <c r="R30" s="4">
        <v>0</v>
      </c>
      <c r="S30">
        <f t="shared" si="4"/>
        <v>0.2689414213699951</v>
      </c>
    </row>
    <row r="31" spans="1:19" x14ac:dyDescent="0.2">
      <c r="A31" s="2" t="s">
        <v>89</v>
      </c>
      <c r="B31" s="10">
        <v>70</v>
      </c>
      <c r="C31">
        <f t="shared" si="0"/>
        <v>0.25182909508279488</v>
      </c>
      <c r="E31" s="2" t="s">
        <v>97</v>
      </c>
      <c r="F31" s="10">
        <v>42</v>
      </c>
      <c r="G31">
        <f t="shared" si="1"/>
        <v>0.24088900721167705</v>
      </c>
      <c r="I31" s="2" t="s">
        <v>283</v>
      </c>
      <c r="J31" s="4">
        <v>4</v>
      </c>
      <c r="K31">
        <f t="shared" si="2"/>
        <v>0.22270013882530904</v>
      </c>
      <c r="M31" s="2" t="s">
        <v>129</v>
      </c>
      <c r="N31" s="10">
        <v>1148.3</v>
      </c>
      <c r="O31">
        <f t="shared" si="3"/>
        <v>8.5500336705611274E-2</v>
      </c>
      <c r="Q31" s="2" t="s">
        <v>162</v>
      </c>
      <c r="R31" s="4">
        <v>0</v>
      </c>
      <c r="S31">
        <f t="shared" si="4"/>
        <v>0.2689414213699951</v>
      </c>
    </row>
    <row r="32" spans="1:19" x14ac:dyDescent="0.2">
      <c r="A32" s="2" t="s">
        <v>76</v>
      </c>
      <c r="B32" s="10">
        <v>71</v>
      </c>
      <c r="C32">
        <f t="shared" si="0"/>
        <v>0.25626666635500106</v>
      </c>
      <c r="E32" s="2" t="s">
        <v>28</v>
      </c>
      <c r="F32" s="10">
        <v>42</v>
      </c>
      <c r="G32">
        <f t="shared" si="1"/>
        <v>0.24088900721167705</v>
      </c>
      <c r="I32" s="2" t="s">
        <v>519</v>
      </c>
      <c r="J32" s="4">
        <v>4</v>
      </c>
      <c r="K32">
        <f t="shared" si="2"/>
        <v>0.22270013882530904</v>
      </c>
      <c r="M32" s="2" t="s">
        <v>110</v>
      </c>
      <c r="N32" s="10">
        <v>1148.3</v>
      </c>
      <c r="O32">
        <f t="shared" si="3"/>
        <v>8.5500336705611274E-2</v>
      </c>
      <c r="Q32" s="2" t="s">
        <v>162</v>
      </c>
      <c r="R32" s="4">
        <v>0</v>
      </c>
      <c r="S32">
        <f t="shared" si="4"/>
        <v>0.2689414213699951</v>
      </c>
    </row>
    <row r="33" spans="1:19" x14ac:dyDescent="0.2">
      <c r="A33" s="2" t="s">
        <v>489</v>
      </c>
      <c r="B33" s="10">
        <v>72</v>
      </c>
      <c r="C33">
        <f t="shared" si="0"/>
        <v>0.26075518050775437</v>
      </c>
      <c r="E33" s="2" t="s">
        <v>89</v>
      </c>
      <c r="F33" s="10">
        <v>42</v>
      </c>
      <c r="G33">
        <f t="shared" si="1"/>
        <v>0.24088900721167705</v>
      </c>
      <c r="I33" s="2" t="s">
        <v>117</v>
      </c>
      <c r="J33" s="4">
        <v>4</v>
      </c>
      <c r="K33">
        <f t="shared" si="2"/>
        <v>0.22270013882530904</v>
      </c>
      <c r="M33" s="2" t="s">
        <v>553</v>
      </c>
      <c r="N33" s="10">
        <v>1197.5</v>
      </c>
      <c r="O33">
        <f t="shared" si="3"/>
        <v>9.0485489460692237E-2</v>
      </c>
      <c r="Q33" s="2" t="s">
        <v>425</v>
      </c>
      <c r="R33" s="4">
        <v>0</v>
      </c>
      <c r="S33">
        <f t="shared" si="4"/>
        <v>0.2689414213699951</v>
      </c>
    </row>
    <row r="34" spans="1:19" x14ac:dyDescent="0.2">
      <c r="A34" s="2" t="s">
        <v>141</v>
      </c>
      <c r="B34" s="10">
        <v>72.2</v>
      </c>
      <c r="C34">
        <f t="shared" si="0"/>
        <v>0.26165896461094823</v>
      </c>
      <c r="E34" s="2" t="s">
        <v>519</v>
      </c>
      <c r="F34" s="10">
        <v>43</v>
      </c>
      <c r="G34">
        <f t="shared" si="1"/>
        <v>0.25631024575235278</v>
      </c>
      <c r="I34" s="2" t="s">
        <v>175</v>
      </c>
      <c r="J34" s="4">
        <v>4</v>
      </c>
      <c r="K34">
        <f t="shared" si="2"/>
        <v>0.22270013882530904</v>
      </c>
      <c r="M34" s="2" t="s">
        <v>25</v>
      </c>
      <c r="N34" s="10">
        <v>1204</v>
      </c>
      <c r="O34">
        <f t="shared" si="3"/>
        <v>9.1163342320540311E-2</v>
      </c>
      <c r="Q34" s="2" t="s">
        <v>164</v>
      </c>
      <c r="R34" s="4">
        <v>0</v>
      </c>
      <c r="S34">
        <f t="shared" si="4"/>
        <v>0.2689414213699951</v>
      </c>
    </row>
    <row r="35" spans="1:19" x14ac:dyDescent="0.2">
      <c r="A35" s="2" t="s">
        <v>515</v>
      </c>
      <c r="B35" s="10">
        <v>72.2</v>
      </c>
      <c r="C35">
        <f t="shared" si="0"/>
        <v>0.26165896461094823</v>
      </c>
      <c r="E35" s="2" t="s">
        <v>115</v>
      </c>
      <c r="F35" s="10">
        <v>43.5</v>
      </c>
      <c r="G35">
        <f t="shared" si="1"/>
        <v>0.26425925677507084</v>
      </c>
      <c r="I35" s="2" t="s">
        <v>585</v>
      </c>
      <c r="J35" s="4">
        <v>4</v>
      </c>
      <c r="K35">
        <f t="shared" si="2"/>
        <v>0.22270013882530904</v>
      </c>
      <c r="M35" s="2" t="s">
        <v>499</v>
      </c>
      <c r="N35" s="10">
        <v>1204</v>
      </c>
      <c r="O35">
        <f t="shared" si="3"/>
        <v>9.1163342320540311E-2</v>
      </c>
      <c r="Q35" s="2" t="s">
        <v>245</v>
      </c>
      <c r="R35" s="4">
        <v>0</v>
      </c>
      <c r="S35">
        <f t="shared" si="4"/>
        <v>0.2689414213699951</v>
      </c>
    </row>
    <row r="36" spans="1:19" x14ac:dyDescent="0.2">
      <c r="A36" s="2" t="s">
        <v>217</v>
      </c>
      <c r="B36" s="10">
        <v>72.2</v>
      </c>
      <c r="C36">
        <f t="shared" si="0"/>
        <v>0.26165896461094823</v>
      </c>
      <c r="E36" s="2" t="s">
        <v>413</v>
      </c>
      <c r="F36" s="10">
        <v>44</v>
      </c>
      <c r="G36">
        <f t="shared" si="1"/>
        <v>0.27236450668511603</v>
      </c>
      <c r="I36" s="2" t="s">
        <v>47</v>
      </c>
      <c r="J36" s="4">
        <v>4</v>
      </c>
      <c r="K36">
        <f t="shared" si="2"/>
        <v>0.22270013882530904</v>
      </c>
      <c r="M36" s="2" t="s">
        <v>177</v>
      </c>
      <c r="N36" s="10">
        <v>1213.9000000000001</v>
      </c>
      <c r="O36">
        <f t="shared" si="3"/>
        <v>9.2204543755022225E-2</v>
      </c>
      <c r="Q36" s="2" t="s">
        <v>515</v>
      </c>
      <c r="R36" s="4">
        <v>0</v>
      </c>
      <c r="S36">
        <f t="shared" si="4"/>
        <v>0.2689414213699951</v>
      </c>
    </row>
    <row r="37" spans="1:19" x14ac:dyDescent="0.2">
      <c r="A37" s="13" t="s">
        <v>20</v>
      </c>
      <c r="B37" s="10">
        <v>73</v>
      </c>
      <c r="C37">
        <f t="shared" si="0"/>
        <v>0.26529426809699547</v>
      </c>
      <c r="E37" s="2" t="s">
        <v>218</v>
      </c>
      <c r="F37" s="10">
        <v>45</v>
      </c>
      <c r="G37">
        <f t="shared" si="1"/>
        <v>0.28903352819848194</v>
      </c>
      <c r="I37" s="2" t="s">
        <v>318</v>
      </c>
      <c r="J37" s="4">
        <v>4.0999999999999996</v>
      </c>
      <c r="K37">
        <f t="shared" si="2"/>
        <v>0.30294071603459261</v>
      </c>
      <c r="M37" s="2" t="s">
        <v>326</v>
      </c>
      <c r="N37" s="10">
        <v>1222</v>
      </c>
      <c r="O37">
        <f t="shared" si="3"/>
        <v>9.3064369731593446E-2</v>
      </c>
      <c r="Q37" s="2" t="s">
        <v>206</v>
      </c>
      <c r="R37" s="4">
        <v>0</v>
      </c>
      <c r="S37">
        <f t="shared" si="4"/>
        <v>0.2689414213699951</v>
      </c>
    </row>
    <row r="38" spans="1:19" x14ac:dyDescent="0.2">
      <c r="A38" s="2" t="s">
        <v>78</v>
      </c>
      <c r="B38" s="10">
        <v>73</v>
      </c>
      <c r="C38">
        <f t="shared" si="0"/>
        <v>0.26529426809699547</v>
      </c>
      <c r="E38" s="2" t="s">
        <v>489</v>
      </c>
      <c r="F38" s="10">
        <v>45</v>
      </c>
      <c r="G38">
        <f t="shared" si="1"/>
        <v>0.28903352819848194</v>
      </c>
      <c r="I38" s="2" t="s">
        <v>322</v>
      </c>
      <c r="J38" s="4">
        <v>4.2</v>
      </c>
      <c r="K38">
        <f t="shared" si="2"/>
        <v>0.39731466202150867</v>
      </c>
      <c r="M38" s="2" t="s">
        <v>208</v>
      </c>
      <c r="N38" s="10">
        <v>1235</v>
      </c>
      <c r="O38">
        <f t="shared" si="3"/>
        <v>9.4459382665191646E-2</v>
      </c>
      <c r="Q38" s="2" t="s">
        <v>211</v>
      </c>
      <c r="R38" s="4">
        <v>0</v>
      </c>
      <c r="S38">
        <f t="shared" si="4"/>
        <v>0.2689414213699951</v>
      </c>
    </row>
    <row r="39" spans="1:19" x14ac:dyDescent="0.2">
      <c r="A39" s="2" t="s">
        <v>101</v>
      </c>
      <c r="B39" s="10">
        <v>74.2</v>
      </c>
      <c r="C39">
        <f t="shared" si="0"/>
        <v>0.27080735610822554</v>
      </c>
      <c r="E39" s="2" t="s">
        <v>13</v>
      </c>
      <c r="F39" s="10">
        <v>45</v>
      </c>
      <c r="G39">
        <f t="shared" si="1"/>
        <v>0.28903352819848194</v>
      </c>
      <c r="I39" s="2" t="s">
        <v>324</v>
      </c>
      <c r="J39" s="4">
        <v>4.2</v>
      </c>
      <c r="K39">
        <f t="shared" si="2"/>
        <v>0.39731466202150867</v>
      </c>
      <c r="M39" s="2" t="s">
        <v>209</v>
      </c>
      <c r="N39" s="10">
        <v>1235</v>
      </c>
      <c r="O39">
        <f t="shared" si="3"/>
        <v>9.4459382665191646E-2</v>
      </c>
      <c r="Q39" s="2" t="s">
        <v>196</v>
      </c>
      <c r="R39" s="4">
        <v>0</v>
      </c>
      <c r="S39">
        <f t="shared" si="4"/>
        <v>0.2689414213699951</v>
      </c>
    </row>
    <row r="40" spans="1:19" x14ac:dyDescent="0.2">
      <c r="A40" s="2" t="s">
        <v>101</v>
      </c>
      <c r="B40" s="10">
        <v>74.2</v>
      </c>
      <c r="C40">
        <f t="shared" si="0"/>
        <v>0.27080735610822554</v>
      </c>
      <c r="E40" s="2" t="s">
        <v>76</v>
      </c>
      <c r="F40" s="10">
        <v>45</v>
      </c>
      <c r="G40">
        <f t="shared" si="1"/>
        <v>0.28903352819848194</v>
      </c>
      <c r="I40" s="2" t="s">
        <v>38</v>
      </c>
      <c r="J40" s="4">
        <v>4.2</v>
      </c>
      <c r="K40">
        <f t="shared" si="2"/>
        <v>0.39731466202150867</v>
      </c>
      <c r="M40" s="2" t="s">
        <v>514</v>
      </c>
      <c r="N40" s="10">
        <v>1250</v>
      </c>
      <c r="O40">
        <f t="shared" si="3"/>
        <v>9.6092261895835931E-2</v>
      </c>
      <c r="Q40" s="2" t="s">
        <v>312</v>
      </c>
      <c r="R40" s="4">
        <v>0</v>
      </c>
      <c r="S40">
        <f t="shared" si="4"/>
        <v>0.2689414213699951</v>
      </c>
    </row>
    <row r="41" spans="1:19" x14ac:dyDescent="0.2">
      <c r="A41" s="2" t="s">
        <v>402</v>
      </c>
      <c r="B41" s="10">
        <v>75</v>
      </c>
      <c r="C41">
        <f t="shared" si="0"/>
        <v>0.27452250333703154</v>
      </c>
      <c r="E41" s="2" t="s">
        <v>623</v>
      </c>
      <c r="F41" s="10">
        <v>45</v>
      </c>
      <c r="G41">
        <f t="shared" si="1"/>
        <v>0.28903352819848194</v>
      </c>
      <c r="I41" s="2" t="s">
        <v>487</v>
      </c>
      <c r="J41" s="4">
        <v>4.3</v>
      </c>
      <c r="K41">
        <f t="shared" si="2"/>
        <v>0.5</v>
      </c>
      <c r="M41" s="2" t="s">
        <v>148</v>
      </c>
      <c r="N41" s="10">
        <v>1279.5</v>
      </c>
      <c r="O41">
        <f t="shared" si="3"/>
        <v>9.937731194031775E-2</v>
      </c>
      <c r="Q41" s="2" t="s">
        <v>102</v>
      </c>
      <c r="R41" s="4">
        <v>0</v>
      </c>
      <c r="S41">
        <f t="shared" si="4"/>
        <v>0.2689414213699951</v>
      </c>
    </row>
    <row r="42" spans="1:19" x14ac:dyDescent="0.2">
      <c r="A42" s="2" t="s">
        <v>54</v>
      </c>
      <c r="B42" s="10">
        <v>75</v>
      </c>
      <c r="C42">
        <f t="shared" si="0"/>
        <v>0.27452250333703154</v>
      </c>
      <c r="E42" s="2" t="s">
        <v>506</v>
      </c>
      <c r="F42" s="10">
        <v>45</v>
      </c>
      <c r="G42">
        <f t="shared" si="1"/>
        <v>0.28903352819848194</v>
      </c>
      <c r="I42" s="2" t="s">
        <v>655</v>
      </c>
      <c r="J42" s="4">
        <v>4.3</v>
      </c>
      <c r="K42">
        <f t="shared" si="2"/>
        <v>0.5</v>
      </c>
      <c r="M42" s="2" t="s">
        <v>587</v>
      </c>
      <c r="N42" s="10">
        <v>1279.5</v>
      </c>
      <c r="O42">
        <f t="shared" si="3"/>
        <v>9.937731194031775E-2</v>
      </c>
      <c r="Q42" s="2" t="s">
        <v>19</v>
      </c>
      <c r="R42" s="4">
        <v>0</v>
      </c>
      <c r="S42">
        <f t="shared" si="4"/>
        <v>0.2689414213699951</v>
      </c>
    </row>
    <row r="43" spans="1:19" x14ac:dyDescent="0.2">
      <c r="A43" s="2" t="s">
        <v>124</v>
      </c>
      <c r="B43" s="10">
        <v>75</v>
      </c>
      <c r="C43">
        <f t="shared" si="0"/>
        <v>0.27452250333703154</v>
      </c>
      <c r="E43" s="2" t="s">
        <v>117</v>
      </c>
      <c r="F43" s="10">
        <v>45</v>
      </c>
      <c r="G43">
        <f t="shared" si="1"/>
        <v>0.28903352819848194</v>
      </c>
      <c r="I43" s="2" t="s">
        <v>100</v>
      </c>
      <c r="J43" s="4">
        <v>4.3</v>
      </c>
      <c r="K43">
        <f t="shared" si="2"/>
        <v>0.5</v>
      </c>
      <c r="M43" s="2" t="s">
        <v>330</v>
      </c>
      <c r="N43" s="10">
        <v>1300</v>
      </c>
      <c r="O43">
        <f t="shared" si="3"/>
        <v>0.1017186333753293</v>
      </c>
      <c r="Q43" s="2" t="s">
        <v>20</v>
      </c>
      <c r="R43" s="4">
        <v>0</v>
      </c>
      <c r="S43">
        <f t="shared" si="4"/>
        <v>0.2689414213699951</v>
      </c>
    </row>
    <row r="44" spans="1:19" x14ac:dyDescent="0.2">
      <c r="A44" s="2" t="s">
        <v>55</v>
      </c>
      <c r="B44" s="10">
        <v>75</v>
      </c>
      <c r="C44">
        <f t="shared" si="0"/>
        <v>0.27452250333703154</v>
      </c>
      <c r="E44" s="2" t="s">
        <v>162</v>
      </c>
      <c r="F44" s="10">
        <v>45.6</v>
      </c>
      <c r="G44">
        <f t="shared" si="1"/>
        <v>0.29932027482300771</v>
      </c>
      <c r="I44" s="2" t="s">
        <v>277</v>
      </c>
      <c r="J44" s="4">
        <v>4.3</v>
      </c>
      <c r="K44">
        <f t="shared" si="2"/>
        <v>0.5</v>
      </c>
      <c r="M44" s="2" t="s">
        <v>330</v>
      </c>
      <c r="N44" s="10">
        <v>1300</v>
      </c>
      <c r="O44">
        <f t="shared" si="3"/>
        <v>0.1017186333753293</v>
      </c>
      <c r="Q44" s="13" t="s">
        <v>20</v>
      </c>
      <c r="R44" s="4">
        <v>0</v>
      </c>
      <c r="S44">
        <f t="shared" si="4"/>
        <v>0.2689414213699951</v>
      </c>
    </row>
    <row r="45" spans="1:19" x14ac:dyDescent="0.2">
      <c r="A45" s="2" t="s">
        <v>103</v>
      </c>
      <c r="B45" s="10">
        <v>76</v>
      </c>
      <c r="C45">
        <f t="shared" si="0"/>
        <v>0.27921072842013578</v>
      </c>
      <c r="E45" s="2" t="s">
        <v>618</v>
      </c>
      <c r="F45" s="10">
        <v>45.8</v>
      </c>
      <c r="G45">
        <f t="shared" si="1"/>
        <v>0.30279542357722711</v>
      </c>
      <c r="I45" s="2" t="s">
        <v>164</v>
      </c>
      <c r="J45" s="4">
        <v>4.5</v>
      </c>
      <c r="K45">
        <f t="shared" si="2"/>
        <v>0.69705928396540739</v>
      </c>
      <c r="M45" s="2" t="s">
        <v>334</v>
      </c>
      <c r="N45" s="10">
        <v>1312.3</v>
      </c>
      <c r="O45">
        <f t="shared" si="3"/>
        <v>0.10314679717286357</v>
      </c>
      <c r="Q45" s="2" t="s">
        <v>25</v>
      </c>
      <c r="R45" s="4">
        <v>0</v>
      </c>
      <c r="S45">
        <f t="shared" si="4"/>
        <v>0.2689414213699951</v>
      </c>
    </row>
    <row r="46" spans="1:19" x14ac:dyDescent="0.2">
      <c r="A46" s="2" t="s">
        <v>463</v>
      </c>
      <c r="B46" s="10">
        <v>78</v>
      </c>
      <c r="C46">
        <f t="shared" si="0"/>
        <v>0.28873280618149566</v>
      </c>
      <c r="E46" s="2" t="s">
        <v>505</v>
      </c>
      <c r="F46" s="10">
        <v>46</v>
      </c>
      <c r="G46">
        <f t="shared" si="1"/>
        <v>0.30629328211997953</v>
      </c>
      <c r="I46" s="2" t="s">
        <v>101</v>
      </c>
      <c r="J46" s="4">
        <v>4.5</v>
      </c>
      <c r="K46">
        <f t="shared" si="2"/>
        <v>0.69705928396540739</v>
      </c>
      <c r="M46" s="2" t="s">
        <v>527</v>
      </c>
      <c r="N46" s="10">
        <v>1351</v>
      </c>
      <c r="O46">
        <f t="shared" si="3"/>
        <v>0.10775657338943466</v>
      </c>
      <c r="Q46" s="2" t="s">
        <v>25</v>
      </c>
      <c r="R46" s="4">
        <v>0</v>
      </c>
      <c r="S46">
        <f t="shared" si="4"/>
        <v>0.2689414213699951</v>
      </c>
    </row>
    <row r="47" spans="1:19" x14ac:dyDescent="0.2">
      <c r="A47" s="2" t="s">
        <v>94</v>
      </c>
      <c r="B47" s="10">
        <v>78</v>
      </c>
      <c r="C47">
        <f t="shared" si="0"/>
        <v>0.28873280618149566</v>
      </c>
      <c r="E47" s="2" t="s">
        <v>7</v>
      </c>
      <c r="F47" s="10">
        <v>47</v>
      </c>
      <c r="G47">
        <f t="shared" si="1"/>
        <v>0.32411384817443367</v>
      </c>
      <c r="I47" s="2" t="s">
        <v>101</v>
      </c>
      <c r="J47" s="4">
        <v>4.5</v>
      </c>
      <c r="K47">
        <f t="shared" si="2"/>
        <v>0.69705928396540739</v>
      </c>
      <c r="M47" s="2" t="s">
        <v>527</v>
      </c>
      <c r="N47" s="10">
        <v>1351</v>
      </c>
      <c r="O47">
        <f t="shared" si="3"/>
        <v>0.10775657338943466</v>
      </c>
      <c r="Q47" s="2" t="s">
        <v>26</v>
      </c>
      <c r="R47" s="4">
        <v>0</v>
      </c>
      <c r="S47">
        <f t="shared" si="4"/>
        <v>0.2689414213699951</v>
      </c>
    </row>
    <row r="48" spans="1:19" x14ac:dyDescent="0.2">
      <c r="A48" s="2" t="s">
        <v>623</v>
      </c>
      <c r="B48" s="10">
        <v>78</v>
      </c>
      <c r="C48">
        <f t="shared" si="0"/>
        <v>0.28873280618149566</v>
      </c>
      <c r="E48" s="2" t="s">
        <v>7</v>
      </c>
      <c r="F48" s="10">
        <v>47</v>
      </c>
      <c r="G48">
        <f t="shared" si="1"/>
        <v>0.32411384817443367</v>
      </c>
      <c r="I48" s="2" t="s">
        <v>25</v>
      </c>
      <c r="J48" s="4">
        <v>4.5</v>
      </c>
      <c r="K48">
        <f t="shared" si="2"/>
        <v>0.69705928396540739</v>
      </c>
      <c r="M48" s="2" t="s">
        <v>644</v>
      </c>
      <c r="N48" s="10">
        <v>1476.4</v>
      </c>
      <c r="O48">
        <f t="shared" si="3"/>
        <v>0.12395542646115247</v>
      </c>
      <c r="Q48" s="2" t="s">
        <v>115</v>
      </c>
      <c r="R48" s="4">
        <v>0</v>
      </c>
      <c r="S48">
        <f t="shared" si="4"/>
        <v>0.2689414213699951</v>
      </c>
    </row>
    <row r="49" spans="1:19" x14ac:dyDescent="0.2">
      <c r="A49" s="2" t="s">
        <v>556</v>
      </c>
      <c r="B49" s="10">
        <v>78.7</v>
      </c>
      <c r="C49">
        <f t="shared" si="0"/>
        <v>0.29211074015776622</v>
      </c>
      <c r="E49" s="2" t="s">
        <v>7</v>
      </c>
      <c r="F49" s="10">
        <v>47</v>
      </c>
      <c r="G49">
        <f t="shared" si="1"/>
        <v>0.32411384817443367</v>
      </c>
      <c r="I49" s="2" t="s">
        <v>115</v>
      </c>
      <c r="J49" s="4">
        <v>4.5</v>
      </c>
      <c r="K49">
        <f t="shared" si="2"/>
        <v>0.69705928396540739</v>
      </c>
      <c r="M49" s="2" t="s">
        <v>180</v>
      </c>
      <c r="N49" s="10">
        <v>1526.6</v>
      </c>
      <c r="O49">
        <f t="shared" si="3"/>
        <v>0.13100559112427351</v>
      </c>
      <c r="Q49" s="2" t="s">
        <v>560</v>
      </c>
      <c r="R49" s="4">
        <v>0</v>
      </c>
      <c r="S49">
        <f t="shared" si="4"/>
        <v>0.2689414213699951</v>
      </c>
    </row>
    <row r="50" spans="1:19" x14ac:dyDescent="0.2">
      <c r="A50" s="2" t="s">
        <v>77</v>
      </c>
      <c r="B50" s="10">
        <v>78.8</v>
      </c>
      <c r="C50">
        <f t="shared" si="0"/>
        <v>0.29259519298615411</v>
      </c>
      <c r="E50" s="2" t="s">
        <v>7</v>
      </c>
      <c r="F50" s="10">
        <v>47</v>
      </c>
      <c r="G50">
        <f t="shared" si="1"/>
        <v>0.32411384817443367</v>
      </c>
      <c r="I50" s="2" t="s">
        <v>33</v>
      </c>
      <c r="J50" s="4">
        <v>4.5</v>
      </c>
      <c r="K50">
        <f t="shared" si="2"/>
        <v>0.69705928396540739</v>
      </c>
      <c r="M50" s="2" t="s">
        <v>55</v>
      </c>
      <c r="N50" s="10">
        <v>1565</v>
      </c>
      <c r="O50">
        <f t="shared" si="3"/>
        <v>0.13662598643713211</v>
      </c>
      <c r="Q50" s="2" t="s">
        <v>253</v>
      </c>
      <c r="R50" s="4">
        <v>0</v>
      </c>
      <c r="S50">
        <f t="shared" si="4"/>
        <v>0.2689414213699951</v>
      </c>
    </row>
    <row r="51" spans="1:19" x14ac:dyDescent="0.2">
      <c r="A51" s="2" t="s">
        <v>72</v>
      </c>
      <c r="B51" s="10">
        <v>80</v>
      </c>
      <c r="C51">
        <f t="shared" si="0"/>
        <v>0.2984451623350976</v>
      </c>
      <c r="E51" s="2" t="s">
        <v>7</v>
      </c>
      <c r="F51" s="10">
        <v>47</v>
      </c>
      <c r="G51">
        <f t="shared" si="1"/>
        <v>0.32411384817443367</v>
      </c>
      <c r="I51" s="2" t="s">
        <v>544</v>
      </c>
      <c r="J51" s="4">
        <v>4.5</v>
      </c>
      <c r="K51">
        <f t="shared" si="2"/>
        <v>0.69705928396540739</v>
      </c>
      <c r="M51" s="2" t="s">
        <v>586</v>
      </c>
      <c r="N51" s="10">
        <v>1601.1</v>
      </c>
      <c r="O51">
        <f t="shared" si="3"/>
        <v>0.14209352180982593</v>
      </c>
      <c r="Q51" s="2" t="s">
        <v>204</v>
      </c>
      <c r="R51" s="4">
        <v>0</v>
      </c>
      <c r="S51">
        <f t="shared" si="4"/>
        <v>0.2689414213699951</v>
      </c>
    </row>
    <row r="52" spans="1:19" x14ac:dyDescent="0.2">
      <c r="A52" s="2" t="s">
        <v>61</v>
      </c>
      <c r="B52" s="10">
        <v>80</v>
      </c>
      <c r="C52">
        <f t="shared" si="0"/>
        <v>0.2984451623350976</v>
      </c>
      <c r="E52" s="2" t="s">
        <v>7</v>
      </c>
      <c r="F52" s="10">
        <v>47</v>
      </c>
      <c r="G52">
        <f t="shared" si="1"/>
        <v>0.32411384817443367</v>
      </c>
      <c r="I52" s="2" t="s">
        <v>326</v>
      </c>
      <c r="J52" s="4">
        <v>4.5</v>
      </c>
      <c r="K52">
        <f t="shared" si="2"/>
        <v>0.69705928396540739</v>
      </c>
      <c r="M52" s="2" t="s">
        <v>515</v>
      </c>
      <c r="N52" s="10">
        <v>1738.8</v>
      </c>
      <c r="O52">
        <f t="shared" si="3"/>
        <v>0.16463931353319466</v>
      </c>
      <c r="Q52" s="2" t="s">
        <v>103</v>
      </c>
      <c r="R52" s="4">
        <v>0</v>
      </c>
      <c r="S52">
        <f t="shared" si="4"/>
        <v>0.2689414213699951</v>
      </c>
    </row>
    <row r="53" spans="1:19" x14ac:dyDescent="0.2">
      <c r="A53" s="2" t="s">
        <v>632</v>
      </c>
      <c r="B53" s="10">
        <v>80</v>
      </c>
      <c r="C53">
        <f t="shared" si="0"/>
        <v>0.2984451623350976</v>
      </c>
      <c r="E53" s="2" t="s">
        <v>7</v>
      </c>
      <c r="F53" s="10">
        <v>47</v>
      </c>
      <c r="G53">
        <f t="shared" si="1"/>
        <v>0.32411384817443367</v>
      </c>
      <c r="I53" s="2" t="s">
        <v>248</v>
      </c>
      <c r="J53" s="4">
        <v>4.5</v>
      </c>
      <c r="K53">
        <f t="shared" si="2"/>
        <v>0.69705928396540739</v>
      </c>
      <c r="M53" s="2" t="s">
        <v>560</v>
      </c>
      <c r="N53" s="10">
        <v>1745.4</v>
      </c>
      <c r="O53">
        <f t="shared" si="3"/>
        <v>0.16578889092192101</v>
      </c>
      <c r="Q53" s="2" t="s">
        <v>28</v>
      </c>
      <c r="R53" s="4">
        <v>0</v>
      </c>
      <c r="S53">
        <f t="shared" si="4"/>
        <v>0.2689414213699951</v>
      </c>
    </row>
    <row r="54" spans="1:19" x14ac:dyDescent="0.2">
      <c r="A54" s="2" t="s">
        <v>144</v>
      </c>
      <c r="B54" s="10">
        <v>80</v>
      </c>
      <c r="C54">
        <f t="shared" si="0"/>
        <v>0.2984451623350976</v>
      </c>
      <c r="E54" s="2" t="s">
        <v>7</v>
      </c>
      <c r="F54" s="10">
        <v>47</v>
      </c>
      <c r="G54">
        <f t="shared" si="1"/>
        <v>0.32411384817443367</v>
      </c>
      <c r="I54" s="2" t="s">
        <v>77</v>
      </c>
      <c r="J54" s="4">
        <v>4.5</v>
      </c>
      <c r="K54">
        <f t="shared" si="2"/>
        <v>0.69705928396540739</v>
      </c>
      <c r="M54" s="2" t="s">
        <v>506</v>
      </c>
      <c r="N54" s="10">
        <v>1775</v>
      </c>
      <c r="O54">
        <f t="shared" si="3"/>
        <v>0.1710237559819687</v>
      </c>
      <c r="Q54" s="2" t="s">
        <v>28</v>
      </c>
      <c r="R54" s="4">
        <v>0</v>
      </c>
      <c r="S54">
        <f t="shared" si="4"/>
        <v>0.2689414213699951</v>
      </c>
    </row>
    <row r="55" spans="1:19" x14ac:dyDescent="0.2">
      <c r="A55" s="2" t="s">
        <v>81</v>
      </c>
      <c r="B55" s="10">
        <v>80</v>
      </c>
      <c r="C55">
        <f t="shared" si="0"/>
        <v>0.2984451623350976</v>
      </c>
      <c r="E55" s="2" t="s">
        <v>7</v>
      </c>
      <c r="F55" s="10">
        <v>47</v>
      </c>
      <c r="G55">
        <f t="shared" si="1"/>
        <v>0.32411384817443367</v>
      </c>
      <c r="I55" s="2" t="s">
        <v>217</v>
      </c>
      <c r="J55" s="4">
        <v>4.5</v>
      </c>
      <c r="K55">
        <f t="shared" si="2"/>
        <v>0.69705928396540739</v>
      </c>
      <c r="M55" s="2" t="s">
        <v>407</v>
      </c>
      <c r="N55" s="10">
        <v>1800</v>
      </c>
      <c r="O55">
        <f t="shared" si="3"/>
        <v>0.17554658422074337</v>
      </c>
      <c r="Q55" s="2" t="s">
        <v>76</v>
      </c>
      <c r="R55" s="4">
        <v>0</v>
      </c>
      <c r="S55">
        <f t="shared" si="4"/>
        <v>0.2689414213699951</v>
      </c>
    </row>
    <row r="56" spans="1:19" x14ac:dyDescent="0.2">
      <c r="A56" s="2" t="s">
        <v>162</v>
      </c>
      <c r="B56" s="10">
        <v>80.5</v>
      </c>
      <c r="C56">
        <f t="shared" si="0"/>
        <v>0.30090238589054036</v>
      </c>
      <c r="E56" s="2" t="s">
        <v>10</v>
      </c>
      <c r="F56" s="10">
        <v>47</v>
      </c>
      <c r="G56">
        <f t="shared" si="1"/>
        <v>0.32411384817443367</v>
      </c>
      <c r="I56" s="2" t="s">
        <v>484</v>
      </c>
      <c r="J56" s="4">
        <v>4.5</v>
      </c>
      <c r="K56">
        <f t="shared" si="2"/>
        <v>0.69705928396540739</v>
      </c>
      <c r="M56" s="2" t="s">
        <v>549</v>
      </c>
      <c r="N56" s="10">
        <v>1906</v>
      </c>
      <c r="O56">
        <f t="shared" si="3"/>
        <v>0.19576959223578563</v>
      </c>
      <c r="Q56" s="2" t="s">
        <v>602</v>
      </c>
      <c r="R56" s="4">
        <v>0</v>
      </c>
      <c r="S56">
        <f t="shared" si="4"/>
        <v>0.2689414213699951</v>
      </c>
    </row>
    <row r="57" spans="1:19" x14ac:dyDescent="0.2">
      <c r="A57" s="2" t="s">
        <v>618</v>
      </c>
      <c r="B57" s="10">
        <v>83</v>
      </c>
      <c r="C57">
        <f t="shared" si="0"/>
        <v>0.31335891493595197</v>
      </c>
      <c r="E57" s="2" t="s">
        <v>73</v>
      </c>
      <c r="F57" s="10">
        <v>47</v>
      </c>
      <c r="G57">
        <f t="shared" si="1"/>
        <v>0.32411384817443367</v>
      </c>
      <c r="I57" s="2" t="s">
        <v>499</v>
      </c>
      <c r="J57" s="4">
        <v>4.5</v>
      </c>
      <c r="K57">
        <f t="shared" si="2"/>
        <v>0.69705928396540739</v>
      </c>
      <c r="M57" s="2" t="s">
        <v>556</v>
      </c>
      <c r="N57" s="10">
        <v>1935.7</v>
      </c>
      <c r="O57">
        <f t="shared" si="3"/>
        <v>0.20174253752256549</v>
      </c>
      <c r="Q57" s="2" t="s">
        <v>589</v>
      </c>
      <c r="R57" s="4">
        <v>0</v>
      </c>
      <c r="S57">
        <f t="shared" si="4"/>
        <v>0.2689414213699951</v>
      </c>
    </row>
    <row r="58" spans="1:19" x14ac:dyDescent="0.2">
      <c r="A58" s="2" t="s">
        <v>425</v>
      </c>
      <c r="B58" s="10">
        <v>83.7</v>
      </c>
      <c r="C58">
        <f t="shared" si="0"/>
        <v>0.31689659218324578</v>
      </c>
      <c r="E58" s="2" t="s">
        <v>544</v>
      </c>
      <c r="F58" s="10">
        <v>47.8</v>
      </c>
      <c r="G58">
        <f t="shared" si="1"/>
        <v>0.33875020326244221</v>
      </c>
      <c r="I58" s="2" t="s">
        <v>208</v>
      </c>
      <c r="J58" s="4">
        <v>4.5</v>
      </c>
      <c r="K58">
        <f t="shared" si="2"/>
        <v>0.69705928396540739</v>
      </c>
      <c r="M58" s="2" t="s">
        <v>98</v>
      </c>
      <c r="N58" s="10">
        <v>1950</v>
      </c>
      <c r="O58">
        <f t="shared" si="3"/>
        <v>0.20466658074692226</v>
      </c>
      <c r="Q58" s="2" t="s">
        <v>609</v>
      </c>
      <c r="R58" s="4">
        <v>0</v>
      </c>
      <c r="S58">
        <f t="shared" si="4"/>
        <v>0.2689414213699951</v>
      </c>
    </row>
    <row r="59" spans="1:19" x14ac:dyDescent="0.2">
      <c r="A59" s="2" t="s">
        <v>505</v>
      </c>
      <c r="B59" s="10">
        <v>84</v>
      </c>
      <c r="C59">
        <f t="shared" si="0"/>
        <v>0.31841927644515705</v>
      </c>
      <c r="E59" s="2" t="s">
        <v>98</v>
      </c>
      <c r="F59" s="10">
        <v>48</v>
      </c>
      <c r="G59">
        <f t="shared" si="1"/>
        <v>0.34245939408791859</v>
      </c>
      <c r="I59" s="2" t="s">
        <v>546</v>
      </c>
      <c r="J59" s="4">
        <v>4.5</v>
      </c>
      <c r="K59">
        <f t="shared" si="2"/>
        <v>0.69705928396540739</v>
      </c>
      <c r="M59" s="2" t="s">
        <v>92</v>
      </c>
      <c r="N59" s="10">
        <v>1960</v>
      </c>
      <c r="O59">
        <f t="shared" si="3"/>
        <v>0.20672999661854291</v>
      </c>
      <c r="Q59" s="2" t="s">
        <v>188</v>
      </c>
      <c r="R59" s="4">
        <v>0</v>
      </c>
      <c r="S59">
        <f t="shared" si="4"/>
        <v>0.2689414213699951</v>
      </c>
    </row>
    <row r="60" spans="1:19" x14ac:dyDescent="0.2">
      <c r="A60" s="2" t="s">
        <v>98</v>
      </c>
      <c r="B60" s="10">
        <v>85</v>
      </c>
      <c r="C60">
        <f t="shared" si="0"/>
        <v>0.32352285343042814</v>
      </c>
      <c r="E60" s="2" t="s">
        <v>61</v>
      </c>
      <c r="F60" s="10">
        <v>48</v>
      </c>
      <c r="G60">
        <f t="shared" si="1"/>
        <v>0.34245939408791859</v>
      </c>
      <c r="I60" s="2" t="s">
        <v>209</v>
      </c>
      <c r="J60" s="4">
        <v>4.5</v>
      </c>
      <c r="K60">
        <f t="shared" si="2"/>
        <v>0.69705928396540739</v>
      </c>
      <c r="M60" s="2" t="s">
        <v>98</v>
      </c>
      <c r="N60" s="10">
        <v>2050</v>
      </c>
      <c r="O60">
        <f t="shared" si="3"/>
        <v>0.22599107914249472</v>
      </c>
      <c r="Q60" s="2" t="s">
        <v>60</v>
      </c>
      <c r="R60" s="4">
        <v>0</v>
      </c>
      <c r="S60">
        <f t="shared" si="4"/>
        <v>0.2689414213699951</v>
      </c>
    </row>
    <row r="61" spans="1:19" x14ac:dyDescent="0.2">
      <c r="A61" s="2" t="s">
        <v>98</v>
      </c>
      <c r="B61" s="10">
        <v>85</v>
      </c>
      <c r="C61">
        <f t="shared" si="0"/>
        <v>0.32352285343042814</v>
      </c>
      <c r="E61" s="2" t="s">
        <v>174</v>
      </c>
      <c r="F61" s="10">
        <v>49.1</v>
      </c>
      <c r="G61">
        <f t="shared" si="1"/>
        <v>0.36319597155587369</v>
      </c>
      <c r="I61" s="2" t="s">
        <v>74</v>
      </c>
      <c r="J61" s="4">
        <v>4.5999999999999996</v>
      </c>
      <c r="K61">
        <f t="shared" si="2"/>
        <v>0.77729986117469096</v>
      </c>
      <c r="M61" s="2" t="s">
        <v>81</v>
      </c>
      <c r="N61" s="10">
        <v>2050</v>
      </c>
      <c r="O61">
        <f t="shared" si="3"/>
        <v>0.22599107914249472</v>
      </c>
      <c r="Q61" s="2" t="s">
        <v>201</v>
      </c>
      <c r="R61" s="4">
        <v>0</v>
      </c>
      <c r="S61">
        <f t="shared" si="4"/>
        <v>0.2689414213699951</v>
      </c>
    </row>
    <row r="62" spans="1:19" x14ac:dyDescent="0.2">
      <c r="A62" s="2" t="s">
        <v>153</v>
      </c>
      <c r="B62" s="10">
        <v>85.3</v>
      </c>
      <c r="C62">
        <f t="shared" si="0"/>
        <v>0.325062225810831</v>
      </c>
      <c r="E62" s="2" t="s">
        <v>148</v>
      </c>
      <c r="F62" s="10">
        <v>49.7</v>
      </c>
      <c r="G62">
        <f t="shared" si="1"/>
        <v>0.37473098743011535</v>
      </c>
      <c r="I62" s="2" t="s">
        <v>242</v>
      </c>
      <c r="J62" s="4">
        <v>4.7</v>
      </c>
      <c r="K62">
        <f t="shared" si="2"/>
        <v>0.84113089511908501</v>
      </c>
      <c r="M62" s="2" t="s">
        <v>15</v>
      </c>
      <c r="N62" s="10">
        <v>2130</v>
      </c>
      <c r="O62">
        <f t="shared" si="3"/>
        <v>0.24415098597510212</v>
      </c>
      <c r="Q62" s="2" t="s">
        <v>613</v>
      </c>
      <c r="R62" s="4">
        <v>0</v>
      </c>
      <c r="S62">
        <f t="shared" si="4"/>
        <v>0.2689414213699951</v>
      </c>
    </row>
    <row r="63" spans="1:19" x14ac:dyDescent="0.2">
      <c r="A63" s="2" t="s">
        <v>158</v>
      </c>
      <c r="B63" s="10">
        <v>85.3</v>
      </c>
      <c r="C63">
        <f t="shared" si="0"/>
        <v>0.325062225810831</v>
      </c>
      <c r="E63" s="2" t="s">
        <v>150</v>
      </c>
      <c r="F63" s="10">
        <v>49.7</v>
      </c>
      <c r="G63">
        <f t="shared" si="1"/>
        <v>0.37473098743011535</v>
      </c>
      <c r="I63" s="2" t="s">
        <v>465</v>
      </c>
      <c r="J63" s="4">
        <v>4.7</v>
      </c>
      <c r="K63">
        <f t="shared" si="2"/>
        <v>0.84113089511908501</v>
      </c>
      <c r="M63" s="2" t="s">
        <v>15</v>
      </c>
      <c r="N63" s="10">
        <v>2130</v>
      </c>
      <c r="O63">
        <f t="shared" si="3"/>
        <v>0.24415098597510212</v>
      </c>
      <c r="Q63" s="2" t="s">
        <v>104</v>
      </c>
      <c r="R63" s="4">
        <v>0</v>
      </c>
      <c r="S63">
        <f t="shared" si="4"/>
        <v>0.2689414213699951</v>
      </c>
    </row>
    <row r="64" spans="1:19" x14ac:dyDescent="0.2">
      <c r="A64" s="2" t="s">
        <v>174</v>
      </c>
      <c r="B64" s="10">
        <v>85.3</v>
      </c>
      <c r="C64">
        <f t="shared" si="0"/>
        <v>0.325062225810831</v>
      </c>
      <c r="E64" s="2" t="s">
        <v>119</v>
      </c>
      <c r="F64" s="10">
        <v>49.7</v>
      </c>
      <c r="G64">
        <f t="shared" si="1"/>
        <v>0.37473098743011535</v>
      </c>
      <c r="I64" s="2" t="s">
        <v>445</v>
      </c>
      <c r="J64" s="4">
        <v>4.7</v>
      </c>
      <c r="K64">
        <f t="shared" si="2"/>
        <v>0.84113089511908501</v>
      </c>
      <c r="M64" s="2" t="s">
        <v>160</v>
      </c>
      <c r="N64" s="10">
        <v>2132.6</v>
      </c>
      <c r="O64">
        <f t="shared" si="3"/>
        <v>0.24475744997722285</v>
      </c>
      <c r="Q64" s="2" t="s">
        <v>320</v>
      </c>
      <c r="R64" s="4">
        <v>0</v>
      </c>
      <c r="S64">
        <f t="shared" si="4"/>
        <v>0.2689414213699951</v>
      </c>
    </row>
    <row r="65" spans="1:19" x14ac:dyDescent="0.2">
      <c r="A65" s="2" t="s">
        <v>107</v>
      </c>
      <c r="B65" s="10">
        <v>88</v>
      </c>
      <c r="C65">
        <f t="shared" si="0"/>
        <v>0.33908407848008798</v>
      </c>
      <c r="E65" s="3" t="s">
        <v>501</v>
      </c>
      <c r="F65" s="10">
        <v>49.7</v>
      </c>
      <c r="G65">
        <f t="shared" si="1"/>
        <v>0.37473098743011535</v>
      </c>
      <c r="I65" s="2" t="s">
        <v>214</v>
      </c>
      <c r="J65" s="4">
        <v>4.8</v>
      </c>
      <c r="K65">
        <f t="shared" si="2"/>
        <v>0.88927268202763166</v>
      </c>
      <c r="M65" s="2" t="s">
        <v>299</v>
      </c>
      <c r="N65" s="10">
        <v>2170</v>
      </c>
      <c r="O65">
        <f t="shared" si="3"/>
        <v>0.25359340303766098</v>
      </c>
      <c r="Q65" s="2" t="s">
        <v>304</v>
      </c>
      <c r="R65" s="4">
        <v>0</v>
      </c>
      <c r="S65">
        <f t="shared" si="4"/>
        <v>0.2689414213699951</v>
      </c>
    </row>
    <row r="66" spans="1:19" x14ac:dyDescent="0.2">
      <c r="A66" s="2" t="s">
        <v>40</v>
      </c>
      <c r="B66" s="10">
        <v>90</v>
      </c>
      <c r="C66">
        <f t="shared" ref="C66:C129" si="5">$B$303/(1+EXP(-1*$B$304*(B66-$B$305)))</f>
        <v>0.34965751994163274</v>
      </c>
      <c r="E66" s="2" t="s">
        <v>153</v>
      </c>
      <c r="F66" s="10">
        <v>49.7</v>
      </c>
      <c r="G66">
        <f t="shared" si="1"/>
        <v>0.37473098743011535</v>
      </c>
      <c r="I66" s="3" t="s">
        <v>501</v>
      </c>
      <c r="J66" s="4">
        <v>4.9000000000000004</v>
      </c>
      <c r="K66">
        <f t="shared" ref="K66:K82" si="6">J$303/(1+EXP(-1*J$304*(J66-J$305)))</f>
        <v>0.92414181997875655</v>
      </c>
      <c r="M66" s="2" t="s">
        <v>529</v>
      </c>
      <c r="N66" s="10">
        <v>2200</v>
      </c>
      <c r="O66">
        <f t="shared" ref="O66:O129" si="7">N$303/(1+EXP(-1*N$304*(N66-N$305)))</f>
        <v>0.26083158108429055</v>
      </c>
      <c r="Q66" s="2" t="s">
        <v>171</v>
      </c>
      <c r="R66" s="4">
        <v>0</v>
      </c>
      <c r="S66">
        <f t="shared" ref="S66:S129" si="8">R$303/(1+EXP(-1*R$304*(R66-R$305)))</f>
        <v>0.2689414213699951</v>
      </c>
    </row>
    <row r="67" spans="1:19" x14ac:dyDescent="0.2">
      <c r="A67" s="2" t="s">
        <v>26</v>
      </c>
      <c r="B67" s="10">
        <v>91</v>
      </c>
      <c r="C67">
        <f t="shared" si="5"/>
        <v>0.35500099891347642</v>
      </c>
      <c r="E67" s="2" t="s">
        <v>500</v>
      </c>
      <c r="F67" s="10">
        <v>49.7</v>
      </c>
      <c r="G67">
        <f t="shared" ref="G67:G130" si="9">F$303/(1+EXP(-1*F$304*(F67-F$305)))</f>
        <v>0.37473098743011535</v>
      </c>
      <c r="I67" s="2" t="s">
        <v>530</v>
      </c>
      <c r="J67" s="4">
        <v>4.9000000000000004</v>
      </c>
      <c r="K67">
        <f t="shared" si="6"/>
        <v>0.92414181997875655</v>
      </c>
      <c r="M67" s="2" t="s">
        <v>445</v>
      </c>
      <c r="N67" s="10">
        <v>2202.8000000000002</v>
      </c>
      <c r="O67">
        <f t="shared" si="7"/>
        <v>0.26151392314534</v>
      </c>
      <c r="Q67" s="2" t="s">
        <v>519</v>
      </c>
      <c r="R67" s="4">
        <v>0</v>
      </c>
      <c r="S67">
        <f t="shared" si="8"/>
        <v>0.2689414213699951</v>
      </c>
    </row>
    <row r="68" spans="1:19" x14ac:dyDescent="0.2">
      <c r="A68" s="2" t="s">
        <v>150</v>
      </c>
      <c r="B68" s="10">
        <v>91.2</v>
      </c>
      <c r="C68">
        <f t="shared" si="5"/>
        <v>0.35607409896551018</v>
      </c>
      <c r="E68" s="2" t="s">
        <v>135</v>
      </c>
      <c r="F68" s="10">
        <v>49.7</v>
      </c>
      <c r="G68">
        <f t="shared" si="9"/>
        <v>0.37473098743011535</v>
      </c>
      <c r="I68" s="2" t="s">
        <v>333</v>
      </c>
      <c r="J68" s="4">
        <v>5</v>
      </c>
      <c r="K68">
        <f t="shared" si="6"/>
        <v>0.94866420688468389</v>
      </c>
      <c r="M68" s="2" t="s">
        <v>18</v>
      </c>
      <c r="N68" s="10">
        <v>2260</v>
      </c>
      <c r="O68">
        <f t="shared" si="7"/>
        <v>0.27570324900479209</v>
      </c>
      <c r="Q68" s="2" t="s">
        <v>106</v>
      </c>
      <c r="R68" s="4">
        <v>0</v>
      </c>
      <c r="S68">
        <f t="shared" si="8"/>
        <v>0.2689414213699951</v>
      </c>
    </row>
    <row r="69" spans="1:19" x14ac:dyDescent="0.2">
      <c r="A69" s="2" t="s">
        <v>528</v>
      </c>
      <c r="B69" s="10">
        <v>95</v>
      </c>
      <c r="C69">
        <f t="shared" si="5"/>
        <v>0.37672766594433221</v>
      </c>
      <c r="E69" s="2" t="s">
        <v>130</v>
      </c>
      <c r="F69" s="10">
        <v>49.7</v>
      </c>
      <c r="G69">
        <f t="shared" si="9"/>
        <v>0.37473098743011535</v>
      </c>
      <c r="I69" s="2" t="s">
        <v>27</v>
      </c>
      <c r="J69" s="4">
        <v>5</v>
      </c>
      <c r="K69">
        <f t="shared" si="6"/>
        <v>0.94866420688468389</v>
      </c>
      <c r="M69" s="2" t="s">
        <v>119</v>
      </c>
      <c r="N69" s="10">
        <v>2260.5</v>
      </c>
      <c r="O69">
        <f t="shared" si="7"/>
        <v>0.27582936305080474</v>
      </c>
      <c r="Q69" s="2" t="s">
        <v>464</v>
      </c>
      <c r="R69" s="4">
        <v>0</v>
      </c>
      <c r="S69">
        <f t="shared" si="8"/>
        <v>0.2689414213699951</v>
      </c>
    </row>
    <row r="70" spans="1:19" x14ac:dyDescent="0.2">
      <c r="A70" s="2" t="s">
        <v>273</v>
      </c>
      <c r="B70" s="10">
        <v>95</v>
      </c>
      <c r="C70">
        <f t="shared" si="5"/>
        <v>0.37672766594433221</v>
      </c>
      <c r="E70" s="2" t="s">
        <v>18</v>
      </c>
      <c r="F70" s="10">
        <v>49.7</v>
      </c>
      <c r="G70">
        <f t="shared" si="9"/>
        <v>0.37473098743011535</v>
      </c>
      <c r="I70" s="2" t="s">
        <v>144</v>
      </c>
      <c r="J70" s="4">
        <v>5</v>
      </c>
      <c r="K70">
        <f t="shared" si="6"/>
        <v>0.94866420688468389</v>
      </c>
      <c r="M70" s="2" t="s">
        <v>135</v>
      </c>
      <c r="N70" s="10">
        <v>2260.5</v>
      </c>
      <c r="O70">
        <f t="shared" si="7"/>
        <v>0.27582936305080474</v>
      </c>
      <c r="Q70" s="2" t="s">
        <v>132</v>
      </c>
      <c r="R70" s="4">
        <v>0</v>
      </c>
      <c r="S70">
        <f t="shared" si="8"/>
        <v>0.2689414213699951</v>
      </c>
    </row>
    <row r="71" spans="1:19" x14ac:dyDescent="0.2">
      <c r="A71" s="2" t="s">
        <v>28</v>
      </c>
      <c r="B71" s="10">
        <v>95</v>
      </c>
      <c r="C71">
        <f t="shared" si="5"/>
        <v>0.37672766594433221</v>
      </c>
      <c r="E71" s="2" t="s">
        <v>223</v>
      </c>
      <c r="F71" s="10">
        <v>49.7</v>
      </c>
      <c r="G71">
        <f t="shared" si="9"/>
        <v>0.37473098743011535</v>
      </c>
      <c r="I71" s="2" t="s">
        <v>176</v>
      </c>
      <c r="J71" s="4">
        <v>5</v>
      </c>
      <c r="K71">
        <f t="shared" si="6"/>
        <v>0.94866420688468389</v>
      </c>
      <c r="M71" s="2" t="s">
        <v>130</v>
      </c>
      <c r="N71" s="10">
        <v>2260.5</v>
      </c>
      <c r="O71">
        <f t="shared" si="7"/>
        <v>0.27582936305080474</v>
      </c>
      <c r="Q71" s="2" t="s">
        <v>619</v>
      </c>
      <c r="R71" s="4">
        <v>0</v>
      </c>
      <c r="S71">
        <f t="shared" si="8"/>
        <v>0.2689414213699951</v>
      </c>
    </row>
    <row r="72" spans="1:19" x14ac:dyDescent="0.2">
      <c r="A72" s="2" t="s">
        <v>544</v>
      </c>
      <c r="B72" s="10">
        <v>95.2</v>
      </c>
      <c r="C72">
        <f t="shared" si="5"/>
        <v>0.37782797007828034</v>
      </c>
      <c r="E72" s="2" t="s">
        <v>30</v>
      </c>
      <c r="F72" s="10">
        <v>49.7</v>
      </c>
      <c r="G72">
        <f t="shared" si="9"/>
        <v>0.37473098743011535</v>
      </c>
      <c r="I72" s="2" t="s">
        <v>7</v>
      </c>
      <c r="J72" s="4">
        <v>5.2</v>
      </c>
      <c r="K72">
        <f t="shared" si="6"/>
        <v>0.97702263008997436</v>
      </c>
      <c r="M72" s="2" t="s">
        <v>18</v>
      </c>
      <c r="N72" s="10">
        <v>2260.5</v>
      </c>
      <c r="O72">
        <f t="shared" si="7"/>
        <v>0.27582936305080474</v>
      </c>
      <c r="Q72" s="2" t="s">
        <v>536</v>
      </c>
      <c r="R72" s="4">
        <v>0</v>
      </c>
      <c r="S72">
        <f t="shared" si="8"/>
        <v>0.2689414213699951</v>
      </c>
    </row>
    <row r="73" spans="1:19" x14ac:dyDescent="0.2">
      <c r="A73" s="2" t="s">
        <v>67</v>
      </c>
      <c r="B73" s="10">
        <v>96</v>
      </c>
      <c r="C73">
        <f t="shared" si="5"/>
        <v>0.38224168552463139</v>
      </c>
      <c r="E73" s="2" t="s">
        <v>170</v>
      </c>
      <c r="F73" s="10">
        <v>49.7</v>
      </c>
      <c r="G73">
        <f t="shared" si="9"/>
        <v>0.37473098743011535</v>
      </c>
      <c r="I73" s="2" t="s">
        <v>7</v>
      </c>
      <c r="J73" s="4">
        <v>5.2</v>
      </c>
      <c r="K73">
        <f t="shared" si="6"/>
        <v>0.97702263008997436</v>
      </c>
      <c r="M73" s="2" t="s">
        <v>30</v>
      </c>
      <c r="N73" s="10">
        <v>2260.5</v>
      </c>
      <c r="O73">
        <f t="shared" si="7"/>
        <v>0.27582936305080474</v>
      </c>
      <c r="Q73" s="2" t="s">
        <v>35</v>
      </c>
      <c r="R73" s="4">
        <v>0</v>
      </c>
      <c r="S73">
        <f t="shared" si="8"/>
        <v>0.2689414213699951</v>
      </c>
    </row>
    <row r="74" spans="1:19" x14ac:dyDescent="0.2">
      <c r="A74" s="2" t="s">
        <v>588</v>
      </c>
      <c r="B74" s="10">
        <v>96</v>
      </c>
      <c r="C74">
        <f t="shared" si="5"/>
        <v>0.38224168552463139</v>
      </c>
      <c r="E74" s="2" t="s">
        <v>116</v>
      </c>
      <c r="F74" s="10">
        <v>49.7</v>
      </c>
      <c r="G74">
        <f t="shared" si="9"/>
        <v>0.37473098743011535</v>
      </c>
      <c r="I74" s="2" t="s">
        <v>7</v>
      </c>
      <c r="J74" s="4">
        <v>5.2</v>
      </c>
      <c r="K74">
        <f t="shared" si="6"/>
        <v>0.97702263008997436</v>
      </c>
      <c r="M74" s="2" t="s">
        <v>170</v>
      </c>
      <c r="N74" s="10">
        <v>2260.5</v>
      </c>
      <c r="O74">
        <f t="shared" si="7"/>
        <v>0.27582936305080474</v>
      </c>
      <c r="Q74" s="2" t="s">
        <v>254</v>
      </c>
      <c r="R74" s="4">
        <v>0</v>
      </c>
      <c r="S74">
        <f t="shared" si="8"/>
        <v>0.2689414213699951</v>
      </c>
    </row>
    <row r="75" spans="1:19" x14ac:dyDescent="0.2">
      <c r="A75" s="2" t="s">
        <v>552</v>
      </c>
      <c r="B75" s="10">
        <v>97.5</v>
      </c>
      <c r="C75">
        <f t="shared" si="5"/>
        <v>0.39056949033478039</v>
      </c>
      <c r="E75" s="2" t="s">
        <v>116</v>
      </c>
      <c r="F75" s="10">
        <v>49.7</v>
      </c>
      <c r="G75">
        <f t="shared" si="9"/>
        <v>0.37473098743011535</v>
      </c>
      <c r="I75" s="2" t="s">
        <v>7</v>
      </c>
      <c r="J75" s="4">
        <v>5.2</v>
      </c>
      <c r="K75">
        <f t="shared" si="6"/>
        <v>0.97702263008997436</v>
      </c>
      <c r="M75" s="2" t="s">
        <v>116</v>
      </c>
      <c r="N75" s="10">
        <v>2260.5</v>
      </c>
      <c r="O75">
        <f t="shared" si="7"/>
        <v>0.27582936305080474</v>
      </c>
      <c r="Q75" s="2" t="s">
        <v>326</v>
      </c>
      <c r="R75" s="4">
        <v>0</v>
      </c>
      <c r="S75">
        <f t="shared" si="8"/>
        <v>0.2689414213699951</v>
      </c>
    </row>
    <row r="76" spans="1:19" x14ac:dyDescent="0.2">
      <c r="A76" s="2" t="s">
        <v>532</v>
      </c>
      <c r="B76" s="10">
        <v>98</v>
      </c>
      <c r="C76">
        <f t="shared" si="5"/>
        <v>0.39335992410184889</v>
      </c>
      <c r="E76" s="2" t="s">
        <v>173</v>
      </c>
      <c r="F76" s="10">
        <v>49.7</v>
      </c>
      <c r="G76">
        <f t="shared" si="9"/>
        <v>0.37473098743011535</v>
      </c>
      <c r="I76" s="2" t="s">
        <v>7</v>
      </c>
      <c r="J76" s="4">
        <v>5.2</v>
      </c>
      <c r="K76">
        <f t="shared" si="6"/>
        <v>0.97702263008997436</v>
      </c>
      <c r="M76" s="2" t="s">
        <v>116</v>
      </c>
      <c r="N76" s="10">
        <v>2260.5</v>
      </c>
      <c r="O76">
        <f t="shared" si="7"/>
        <v>0.27582936305080474</v>
      </c>
      <c r="Q76" s="2" t="s">
        <v>248</v>
      </c>
      <c r="R76" s="4">
        <v>0</v>
      </c>
      <c r="S76">
        <f t="shared" si="8"/>
        <v>0.2689414213699951</v>
      </c>
    </row>
    <row r="77" spans="1:19" x14ac:dyDescent="0.2">
      <c r="A77" s="2" t="s">
        <v>146</v>
      </c>
      <c r="B77" s="10">
        <v>98</v>
      </c>
      <c r="C77">
        <f t="shared" si="5"/>
        <v>0.39335992410184889</v>
      </c>
      <c r="E77" s="2" t="s">
        <v>108</v>
      </c>
      <c r="F77" s="10">
        <v>49.7</v>
      </c>
      <c r="G77">
        <f t="shared" si="9"/>
        <v>0.37473098743011535</v>
      </c>
      <c r="I77" s="2" t="s">
        <v>7</v>
      </c>
      <c r="J77" s="4">
        <v>5.2</v>
      </c>
      <c r="K77">
        <f t="shared" si="6"/>
        <v>0.97702263008997436</v>
      </c>
      <c r="M77" s="2" t="s">
        <v>173</v>
      </c>
      <c r="N77" s="10">
        <v>2260.5</v>
      </c>
      <c r="O77">
        <f t="shared" si="7"/>
        <v>0.27582936305080474</v>
      </c>
      <c r="Q77" s="2" t="s">
        <v>527</v>
      </c>
      <c r="R77" s="4">
        <v>0</v>
      </c>
      <c r="S77">
        <f t="shared" si="8"/>
        <v>0.2689414213699951</v>
      </c>
    </row>
    <row r="78" spans="1:19" x14ac:dyDescent="0.2">
      <c r="A78" s="13" t="s">
        <v>524</v>
      </c>
      <c r="B78" s="10">
        <v>98</v>
      </c>
      <c r="C78">
        <f t="shared" si="5"/>
        <v>0.39335992410184889</v>
      </c>
      <c r="E78" s="2" t="s">
        <v>534</v>
      </c>
      <c r="F78" s="10">
        <v>49.7</v>
      </c>
      <c r="G78">
        <f t="shared" si="9"/>
        <v>0.37473098743011535</v>
      </c>
      <c r="I78" s="2" t="s">
        <v>7</v>
      </c>
      <c r="J78" s="4">
        <v>5.2</v>
      </c>
      <c r="K78">
        <f t="shared" si="6"/>
        <v>0.97702263008997436</v>
      </c>
      <c r="M78" s="2" t="s">
        <v>108</v>
      </c>
      <c r="N78" s="10">
        <v>2260.5</v>
      </c>
      <c r="O78">
        <f t="shared" si="7"/>
        <v>0.27582936305080474</v>
      </c>
      <c r="Q78" s="2" t="s">
        <v>527</v>
      </c>
      <c r="R78" s="4">
        <v>0</v>
      </c>
      <c r="S78">
        <f t="shared" si="8"/>
        <v>0.2689414213699951</v>
      </c>
    </row>
    <row r="79" spans="1:19" x14ac:dyDescent="0.2">
      <c r="A79" s="2" t="s">
        <v>218</v>
      </c>
      <c r="B79" s="10">
        <v>98.4</v>
      </c>
      <c r="C79">
        <f t="shared" si="5"/>
        <v>0.39559730237665647</v>
      </c>
      <c r="E79" s="2" t="s">
        <v>0</v>
      </c>
      <c r="F79" s="10">
        <v>50</v>
      </c>
      <c r="G79">
        <f t="shared" si="9"/>
        <v>0.38055324184356432</v>
      </c>
      <c r="I79" s="2" t="s">
        <v>7</v>
      </c>
      <c r="J79" s="4">
        <v>5.2</v>
      </c>
      <c r="K79">
        <f t="shared" si="6"/>
        <v>0.97702263008997436</v>
      </c>
      <c r="M79" s="2" t="s">
        <v>534</v>
      </c>
      <c r="N79" s="10">
        <v>2260.5</v>
      </c>
      <c r="O79">
        <f t="shared" si="7"/>
        <v>0.27582936305080474</v>
      </c>
      <c r="Q79" s="13" t="s">
        <v>239</v>
      </c>
      <c r="R79" s="4">
        <v>0</v>
      </c>
      <c r="S79">
        <f t="shared" si="8"/>
        <v>0.2689414213699951</v>
      </c>
    </row>
    <row r="80" spans="1:19" x14ac:dyDescent="0.2">
      <c r="A80" s="2" t="s">
        <v>148</v>
      </c>
      <c r="B80" s="10">
        <v>98.4</v>
      </c>
      <c r="C80">
        <f t="shared" si="5"/>
        <v>0.39559730237665647</v>
      </c>
      <c r="E80" s="2" t="s">
        <v>0</v>
      </c>
      <c r="F80" s="10">
        <v>50</v>
      </c>
      <c r="G80">
        <f t="shared" si="9"/>
        <v>0.38055324184356432</v>
      </c>
      <c r="I80" s="2" t="s">
        <v>7</v>
      </c>
      <c r="J80" s="4">
        <v>5.2</v>
      </c>
      <c r="K80">
        <f t="shared" si="6"/>
        <v>0.97702263008997436</v>
      </c>
      <c r="M80" s="2" t="s">
        <v>618</v>
      </c>
      <c r="N80" s="10">
        <v>2290</v>
      </c>
      <c r="O80">
        <f t="shared" si="7"/>
        <v>0.28333294495733863</v>
      </c>
      <c r="Q80" s="2" t="s">
        <v>623</v>
      </c>
      <c r="R80" s="4">
        <v>0</v>
      </c>
      <c r="S80">
        <f t="shared" si="8"/>
        <v>0.2689414213699951</v>
      </c>
    </row>
    <row r="81" spans="1:19" x14ac:dyDescent="0.2">
      <c r="A81" s="2" t="s">
        <v>151</v>
      </c>
      <c r="B81" s="10">
        <v>98.4</v>
      </c>
      <c r="C81">
        <f t="shared" si="5"/>
        <v>0.39559730237665647</v>
      </c>
      <c r="E81" s="2" t="s">
        <v>0</v>
      </c>
      <c r="F81" s="10">
        <v>50</v>
      </c>
      <c r="G81">
        <f t="shared" si="9"/>
        <v>0.38055324184356432</v>
      </c>
      <c r="I81" s="2" t="s">
        <v>10</v>
      </c>
      <c r="J81" s="4">
        <v>5.2</v>
      </c>
      <c r="K81">
        <f t="shared" si="6"/>
        <v>0.97702263008997436</v>
      </c>
      <c r="M81" s="2" t="s">
        <v>166</v>
      </c>
      <c r="N81" s="10">
        <v>2296.6</v>
      </c>
      <c r="O81">
        <f t="shared" si="7"/>
        <v>0.28502851016838426</v>
      </c>
      <c r="Q81" s="2" t="s">
        <v>626</v>
      </c>
      <c r="R81" s="4">
        <v>0</v>
      </c>
      <c r="S81">
        <f t="shared" si="8"/>
        <v>0.2689414213699951</v>
      </c>
    </row>
    <row r="82" spans="1:19" x14ac:dyDescent="0.2">
      <c r="A82" s="2" t="s">
        <v>13</v>
      </c>
      <c r="B82" s="10">
        <v>98.4</v>
      </c>
      <c r="C82">
        <f t="shared" si="5"/>
        <v>0.39559730237665647</v>
      </c>
      <c r="E82" s="2" t="s">
        <v>0</v>
      </c>
      <c r="F82" s="10">
        <v>50</v>
      </c>
      <c r="G82">
        <f t="shared" si="9"/>
        <v>0.38055324184356432</v>
      </c>
      <c r="I82" s="2" t="s">
        <v>247</v>
      </c>
      <c r="J82" s="4">
        <v>5.2</v>
      </c>
      <c r="K82">
        <f t="shared" si="6"/>
        <v>0.97702263008997436</v>
      </c>
      <c r="M82" s="2" t="s">
        <v>151</v>
      </c>
      <c r="N82" s="10">
        <v>2316.3000000000002</v>
      </c>
      <c r="O82">
        <f t="shared" si="7"/>
        <v>0.29012561143011584</v>
      </c>
      <c r="Q82" s="2" t="s">
        <v>567</v>
      </c>
      <c r="R82" s="4">
        <v>0</v>
      </c>
      <c r="S82">
        <f t="shared" si="8"/>
        <v>0.2689414213699951</v>
      </c>
    </row>
    <row r="83" spans="1:19" x14ac:dyDescent="0.2">
      <c r="A83" s="2" t="s">
        <v>587</v>
      </c>
      <c r="B83" s="10">
        <v>98.4</v>
      </c>
      <c r="C83">
        <f t="shared" si="5"/>
        <v>0.39559730237665647</v>
      </c>
      <c r="E83" s="2" t="s">
        <v>0</v>
      </c>
      <c r="F83" s="10">
        <v>50</v>
      </c>
      <c r="G83">
        <f t="shared" si="9"/>
        <v>0.38055324184356432</v>
      </c>
      <c r="I83" s="2" t="s">
        <v>73</v>
      </c>
      <c r="J83" s="4">
        <v>5.2</v>
      </c>
      <c r="K83">
        <f>J$303/(1+EXP(-1*J$304*(J83-J$305)))</f>
        <v>0.97702263008997436</v>
      </c>
      <c r="M83" s="2" t="s">
        <v>620</v>
      </c>
      <c r="N83" s="10">
        <v>2349</v>
      </c>
      <c r="O83">
        <f t="shared" si="7"/>
        <v>0.29870402829143561</v>
      </c>
      <c r="Q83" s="2" t="s">
        <v>631</v>
      </c>
      <c r="R83" s="4">
        <v>0</v>
      </c>
      <c r="S83">
        <f t="shared" si="8"/>
        <v>0.2689414213699951</v>
      </c>
    </row>
    <row r="84" spans="1:19" x14ac:dyDescent="0.2">
      <c r="A84" s="2" t="s">
        <v>115</v>
      </c>
      <c r="B84" s="10">
        <v>98.4</v>
      </c>
      <c r="C84">
        <f t="shared" si="5"/>
        <v>0.39559730237665647</v>
      </c>
      <c r="E84" s="2" t="s">
        <v>655</v>
      </c>
      <c r="F84" s="10">
        <v>50</v>
      </c>
      <c r="G84">
        <f t="shared" si="9"/>
        <v>0.38055324184356432</v>
      </c>
      <c r="I84" s="2" t="s">
        <v>198</v>
      </c>
      <c r="J84" s="4" t="s">
        <v>338</v>
      </c>
      <c r="M84" s="2" t="s">
        <v>463</v>
      </c>
      <c r="N84" s="10">
        <v>2352</v>
      </c>
      <c r="O84">
        <f t="shared" si="7"/>
        <v>0.29949829806603051</v>
      </c>
      <c r="Q84" s="2" t="s">
        <v>107</v>
      </c>
      <c r="R84" s="4">
        <v>0</v>
      </c>
      <c r="S84">
        <f t="shared" si="8"/>
        <v>0.2689414213699951</v>
      </c>
    </row>
    <row r="85" spans="1:19" x14ac:dyDescent="0.2">
      <c r="A85" s="2" t="s">
        <v>171</v>
      </c>
      <c r="B85" s="10">
        <v>98.4</v>
      </c>
      <c r="C85">
        <f t="shared" si="5"/>
        <v>0.39559730237665647</v>
      </c>
      <c r="E85" s="2" t="s">
        <v>49</v>
      </c>
      <c r="F85" s="10">
        <v>50</v>
      </c>
      <c r="G85">
        <f t="shared" si="9"/>
        <v>0.38055324184356432</v>
      </c>
      <c r="I85" s="2" t="s">
        <v>218</v>
      </c>
      <c r="J85" s="4"/>
      <c r="M85" s="2" t="s">
        <v>487</v>
      </c>
      <c r="N85" s="10">
        <v>2358.9</v>
      </c>
      <c r="O85">
        <f t="shared" si="7"/>
        <v>0.30132969669125326</v>
      </c>
      <c r="Q85" s="2" t="s">
        <v>86</v>
      </c>
      <c r="R85" s="4">
        <v>0</v>
      </c>
      <c r="S85">
        <f t="shared" si="8"/>
        <v>0.2689414213699951</v>
      </c>
    </row>
    <row r="86" spans="1:19" x14ac:dyDescent="0.2">
      <c r="A86" s="2" t="s">
        <v>503</v>
      </c>
      <c r="B86" s="10">
        <v>98.4</v>
      </c>
      <c r="C86">
        <f t="shared" si="5"/>
        <v>0.39559730237665647</v>
      </c>
      <c r="E86" s="2" t="s">
        <v>98</v>
      </c>
      <c r="F86" s="10">
        <v>50</v>
      </c>
      <c r="G86">
        <f t="shared" si="9"/>
        <v>0.38055324184356432</v>
      </c>
      <c r="I86" s="2" t="s">
        <v>489</v>
      </c>
      <c r="J86" s="4"/>
      <c r="M86" s="2" t="s">
        <v>545</v>
      </c>
      <c r="N86" s="10">
        <v>2362</v>
      </c>
      <c r="O86">
        <f t="shared" si="7"/>
        <v>0.30215456917402939</v>
      </c>
      <c r="Q86" s="2" t="s">
        <v>61</v>
      </c>
      <c r="R86" s="4">
        <v>0</v>
      </c>
      <c r="S86">
        <f t="shared" si="8"/>
        <v>0.2689414213699951</v>
      </c>
    </row>
    <row r="87" spans="1:19" x14ac:dyDescent="0.2">
      <c r="A87" s="2" t="s">
        <v>60</v>
      </c>
      <c r="B87" s="10">
        <v>99</v>
      </c>
      <c r="C87">
        <f t="shared" si="5"/>
        <v>0.39896155582421294</v>
      </c>
      <c r="E87" s="2" t="s">
        <v>15</v>
      </c>
      <c r="F87" s="10">
        <v>50</v>
      </c>
      <c r="G87">
        <f t="shared" si="9"/>
        <v>0.38055324184356432</v>
      </c>
      <c r="I87" s="2" t="s">
        <v>282</v>
      </c>
      <c r="J87" s="4"/>
      <c r="M87" s="2" t="s">
        <v>162</v>
      </c>
      <c r="N87" s="10">
        <v>2379</v>
      </c>
      <c r="O87">
        <f t="shared" si="7"/>
        <v>0.30670070875507272</v>
      </c>
      <c r="Q87" s="2" t="s">
        <v>632</v>
      </c>
      <c r="R87" s="4">
        <v>0</v>
      </c>
      <c r="S87">
        <f t="shared" si="8"/>
        <v>0.2689414213699951</v>
      </c>
    </row>
    <row r="88" spans="1:19" x14ac:dyDescent="0.2">
      <c r="A88" s="2" t="s">
        <v>523</v>
      </c>
      <c r="B88" s="10">
        <v>100</v>
      </c>
      <c r="C88">
        <f t="shared" si="5"/>
        <v>0.40458975607125414</v>
      </c>
      <c r="E88" s="2" t="s">
        <v>15</v>
      </c>
      <c r="F88" s="10">
        <v>50</v>
      </c>
      <c r="G88">
        <f t="shared" si="9"/>
        <v>0.38055324184356432</v>
      </c>
      <c r="I88" s="2" t="s">
        <v>219</v>
      </c>
      <c r="J88" s="4"/>
      <c r="M88" s="2" t="s">
        <v>78</v>
      </c>
      <c r="N88" s="10">
        <v>2400</v>
      </c>
      <c r="O88">
        <f t="shared" si="7"/>
        <v>0.31236877510587574</v>
      </c>
      <c r="Q88" s="2" t="s">
        <v>193</v>
      </c>
      <c r="R88" s="4">
        <v>0</v>
      </c>
      <c r="S88">
        <f t="shared" si="8"/>
        <v>0.2689414213699951</v>
      </c>
    </row>
    <row r="89" spans="1:19" x14ac:dyDescent="0.2">
      <c r="A89" s="2" t="s">
        <v>0</v>
      </c>
      <c r="B89" s="10">
        <v>100</v>
      </c>
      <c r="C89">
        <f t="shared" si="5"/>
        <v>0.40458975607125414</v>
      </c>
      <c r="E89" s="2" t="s">
        <v>307</v>
      </c>
      <c r="F89" s="10">
        <v>50</v>
      </c>
      <c r="G89">
        <f t="shared" si="9"/>
        <v>0.38055324184356432</v>
      </c>
      <c r="I89" s="2" t="s">
        <v>83</v>
      </c>
      <c r="J89" s="4"/>
      <c r="M89" s="2" t="s">
        <v>402</v>
      </c>
      <c r="N89" s="10">
        <v>2400</v>
      </c>
      <c r="O89">
        <f t="shared" si="7"/>
        <v>0.31236877510587574</v>
      </c>
      <c r="Q89" s="2" t="s">
        <v>552</v>
      </c>
      <c r="R89" s="4">
        <v>0</v>
      </c>
      <c r="S89">
        <f t="shared" si="8"/>
        <v>0.2689414213699951</v>
      </c>
    </row>
    <row r="90" spans="1:19" x14ac:dyDescent="0.2">
      <c r="A90" s="2" t="s">
        <v>525</v>
      </c>
      <c r="B90" s="10">
        <v>100</v>
      </c>
      <c r="C90">
        <f t="shared" si="5"/>
        <v>0.40458975607125414</v>
      </c>
      <c r="E90" s="2" t="s">
        <v>100</v>
      </c>
      <c r="F90" s="10">
        <v>50</v>
      </c>
      <c r="G90">
        <f t="shared" si="9"/>
        <v>0.38055324184356432</v>
      </c>
      <c r="I90" s="2" t="s">
        <v>139</v>
      </c>
      <c r="J90" s="4"/>
      <c r="M90" s="2" t="s">
        <v>174</v>
      </c>
      <c r="N90" s="10">
        <v>2431.1</v>
      </c>
      <c r="O90">
        <f t="shared" si="7"/>
        <v>0.32086670762952402</v>
      </c>
      <c r="Q90" s="2" t="s">
        <v>549</v>
      </c>
      <c r="R90" s="4">
        <v>0</v>
      </c>
      <c r="S90">
        <f t="shared" si="8"/>
        <v>0.2689414213699951</v>
      </c>
    </row>
    <row r="91" spans="1:19" x14ac:dyDescent="0.2">
      <c r="A91" s="2" t="s">
        <v>28</v>
      </c>
      <c r="B91" s="10">
        <v>100</v>
      </c>
      <c r="C91">
        <f t="shared" si="5"/>
        <v>0.40458975607125414</v>
      </c>
      <c r="E91" s="2" t="s">
        <v>18</v>
      </c>
      <c r="F91" s="10">
        <v>50</v>
      </c>
      <c r="G91">
        <f t="shared" si="9"/>
        <v>0.38055324184356432</v>
      </c>
      <c r="I91" s="2" t="s">
        <v>523</v>
      </c>
      <c r="J91" s="4"/>
      <c r="M91" s="2" t="s">
        <v>544</v>
      </c>
      <c r="N91" s="10">
        <v>2460.6999999999998</v>
      </c>
      <c r="O91">
        <f t="shared" si="7"/>
        <v>0.3290666727124314</v>
      </c>
      <c r="Q91" s="2" t="s">
        <v>314</v>
      </c>
      <c r="R91" s="4">
        <v>0</v>
      </c>
      <c r="S91">
        <f t="shared" si="8"/>
        <v>0.2689414213699951</v>
      </c>
    </row>
    <row r="92" spans="1:19" x14ac:dyDescent="0.2">
      <c r="A92" s="2" t="s">
        <v>545</v>
      </c>
      <c r="B92" s="10">
        <v>100</v>
      </c>
      <c r="C92">
        <f t="shared" si="5"/>
        <v>0.40458975607125414</v>
      </c>
      <c r="E92" s="2" t="s">
        <v>25</v>
      </c>
      <c r="F92" s="10">
        <v>50</v>
      </c>
      <c r="G92">
        <f t="shared" si="9"/>
        <v>0.38055324184356432</v>
      </c>
      <c r="I92" s="2" t="s">
        <v>528</v>
      </c>
      <c r="J92" s="4"/>
      <c r="M92" s="2" t="s">
        <v>609</v>
      </c>
      <c r="N92" s="10">
        <v>2477</v>
      </c>
      <c r="O92">
        <f t="shared" si="7"/>
        <v>0.33362746064568699</v>
      </c>
      <c r="Q92" s="2" t="s">
        <v>78</v>
      </c>
      <c r="R92" s="4">
        <v>0</v>
      </c>
      <c r="S92">
        <f t="shared" si="8"/>
        <v>0.2689414213699951</v>
      </c>
    </row>
    <row r="93" spans="1:19" x14ac:dyDescent="0.2">
      <c r="A93" s="2" t="s">
        <v>635</v>
      </c>
      <c r="B93" s="10">
        <v>100</v>
      </c>
      <c r="C93">
        <f t="shared" si="5"/>
        <v>0.40458975607125414</v>
      </c>
      <c r="E93" s="2" t="s">
        <v>74</v>
      </c>
      <c r="F93" s="10">
        <v>50</v>
      </c>
      <c r="G93">
        <f t="shared" si="9"/>
        <v>0.38055324184356432</v>
      </c>
      <c r="I93" s="2" t="s">
        <v>148</v>
      </c>
      <c r="J93" s="4"/>
      <c r="M93" s="2" t="s">
        <v>626</v>
      </c>
      <c r="N93" s="10">
        <v>2477</v>
      </c>
      <c r="O93">
        <f t="shared" si="7"/>
        <v>0.33362746064568699</v>
      </c>
      <c r="Q93" s="2" t="s">
        <v>40</v>
      </c>
      <c r="R93" s="4">
        <v>0</v>
      </c>
      <c r="S93">
        <f t="shared" si="8"/>
        <v>0.2689414213699951</v>
      </c>
    </row>
    <row r="94" spans="1:19" x14ac:dyDescent="0.2">
      <c r="A94" s="2" t="s">
        <v>568</v>
      </c>
      <c r="B94" s="10">
        <v>100</v>
      </c>
      <c r="C94">
        <f t="shared" si="5"/>
        <v>0.40458975607125414</v>
      </c>
      <c r="E94" s="2" t="s">
        <v>27</v>
      </c>
      <c r="F94" s="10">
        <v>50</v>
      </c>
      <c r="G94">
        <f t="shared" si="9"/>
        <v>0.38055324184356432</v>
      </c>
      <c r="I94" s="2" t="s">
        <v>92</v>
      </c>
      <c r="J94" s="4"/>
      <c r="M94" s="2" t="s">
        <v>124</v>
      </c>
      <c r="N94" s="10">
        <v>2500</v>
      </c>
      <c r="O94">
        <f t="shared" si="7"/>
        <v>0.34011609703891943</v>
      </c>
      <c r="Q94" s="2" t="s">
        <v>216</v>
      </c>
      <c r="R94" s="4">
        <v>0</v>
      </c>
      <c r="S94">
        <f t="shared" si="8"/>
        <v>0.2689414213699951</v>
      </c>
    </row>
    <row r="95" spans="1:19" x14ac:dyDescent="0.2">
      <c r="A95" s="2" t="s">
        <v>636</v>
      </c>
      <c r="B95" s="10">
        <v>100</v>
      </c>
      <c r="C95">
        <f t="shared" si="5"/>
        <v>0.40458975607125414</v>
      </c>
      <c r="E95" s="2" t="s">
        <v>620</v>
      </c>
      <c r="F95" s="10">
        <v>50</v>
      </c>
      <c r="G95">
        <f t="shared" si="9"/>
        <v>0.38055324184356432</v>
      </c>
      <c r="I95" s="2" t="s">
        <v>594</v>
      </c>
      <c r="J95" s="4"/>
      <c r="M95" s="2" t="s">
        <v>153</v>
      </c>
      <c r="N95" s="10">
        <v>2519.6999999999998</v>
      </c>
      <c r="O95">
        <f t="shared" si="7"/>
        <v>0.34572196646312392</v>
      </c>
      <c r="Q95" s="2" t="s">
        <v>175</v>
      </c>
      <c r="R95" s="4">
        <v>0</v>
      </c>
      <c r="S95">
        <f t="shared" si="8"/>
        <v>0.2689414213699951</v>
      </c>
    </row>
    <row r="96" spans="1:19" x14ac:dyDescent="0.2">
      <c r="A96" s="2" t="s">
        <v>118</v>
      </c>
      <c r="B96" s="10">
        <v>100</v>
      </c>
      <c r="C96">
        <f t="shared" si="5"/>
        <v>0.40458975607125414</v>
      </c>
      <c r="E96" s="2" t="s">
        <v>40</v>
      </c>
      <c r="F96" s="10">
        <v>50</v>
      </c>
      <c r="G96">
        <f t="shared" si="9"/>
        <v>0.38055324184356432</v>
      </c>
      <c r="I96" s="2" t="s">
        <v>150</v>
      </c>
      <c r="J96" s="4"/>
      <c r="M96" s="2" t="s">
        <v>97</v>
      </c>
      <c r="N96" s="10">
        <v>2540</v>
      </c>
      <c r="O96">
        <f t="shared" si="7"/>
        <v>0.3515437513274049</v>
      </c>
      <c r="Q96" s="2" t="s">
        <v>341</v>
      </c>
      <c r="R96" s="4">
        <v>0</v>
      </c>
      <c r="S96">
        <f t="shared" si="8"/>
        <v>0.2689414213699951</v>
      </c>
    </row>
    <row r="97" spans="1:19" x14ac:dyDescent="0.2">
      <c r="A97" s="2" t="s">
        <v>45</v>
      </c>
      <c r="B97" s="10">
        <v>100</v>
      </c>
      <c r="C97">
        <f t="shared" si="5"/>
        <v>0.40458975607125414</v>
      </c>
      <c r="E97" s="2" t="s">
        <v>54</v>
      </c>
      <c r="F97" s="10">
        <v>50</v>
      </c>
      <c r="G97">
        <f t="shared" si="9"/>
        <v>0.38055324184356432</v>
      </c>
      <c r="I97" s="2" t="s">
        <v>275</v>
      </c>
      <c r="J97" s="4"/>
      <c r="M97" s="2" t="s">
        <v>546</v>
      </c>
      <c r="N97" s="10">
        <v>2543</v>
      </c>
      <c r="O97">
        <f t="shared" si="7"/>
        <v>0.35240792030775098</v>
      </c>
      <c r="Q97" s="2" t="s">
        <v>484</v>
      </c>
      <c r="R97" s="4">
        <v>0</v>
      </c>
      <c r="S97">
        <f t="shared" si="8"/>
        <v>0.2689414213699951</v>
      </c>
    </row>
    <row r="98" spans="1:19" x14ac:dyDescent="0.2">
      <c r="A98" s="2" t="s">
        <v>223</v>
      </c>
      <c r="B98" s="10">
        <v>101.7</v>
      </c>
      <c r="C98">
        <f t="shared" si="5"/>
        <v>0.41421479663833854</v>
      </c>
      <c r="E98" s="2" t="s">
        <v>210</v>
      </c>
      <c r="F98" s="10">
        <v>50</v>
      </c>
      <c r="G98">
        <f t="shared" si="9"/>
        <v>0.38055324184356432</v>
      </c>
      <c r="I98" s="2" t="s">
        <v>463</v>
      </c>
      <c r="J98" s="4"/>
      <c r="M98" s="2" t="s">
        <v>94</v>
      </c>
      <c r="N98" s="10">
        <v>2558</v>
      </c>
      <c r="O98">
        <f t="shared" si="7"/>
        <v>0.35674317801662597</v>
      </c>
      <c r="Q98" s="2" t="s">
        <v>505</v>
      </c>
      <c r="R98" s="4">
        <v>0</v>
      </c>
      <c r="S98">
        <f t="shared" si="8"/>
        <v>0.2689414213699951</v>
      </c>
    </row>
    <row r="99" spans="1:19" x14ac:dyDescent="0.2">
      <c r="A99" s="2" t="s">
        <v>609</v>
      </c>
      <c r="B99" s="10">
        <v>101.7</v>
      </c>
      <c r="C99">
        <f t="shared" si="5"/>
        <v>0.41421479663833854</v>
      </c>
      <c r="E99" s="2" t="s">
        <v>45</v>
      </c>
      <c r="F99" s="10">
        <v>50</v>
      </c>
      <c r="G99">
        <f t="shared" si="9"/>
        <v>0.38055324184356432</v>
      </c>
      <c r="I99" s="2" t="s">
        <v>533</v>
      </c>
      <c r="J99" s="4"/>
      <c r="M99" s="2" t="s">
        <v>74</v>
      </c>
      <c r="N99" s="10">
        <v>2562</v>
      </c>
      <c r="O99">
        <f t="shared" si="7"/>
        <v>0.35790325572945281</v>
      </c>
      <c r="Q99" s="2" t="s">
        <v>334</v>
      </c>
      <c r="R99" s="4">
        <v>0</v>
      </c>
      <c r="S99">
        <f t="shared" si="8"/>
        <v>0.2689414213699951</v>
      </c>
    </row>
    <row r="100" spans="1:19" x14ac:dyDescent="0.2">
      <c r="A100" s="2" t="s">
        <v>626</v>
      </c>
      <c r="B100" s="10">
        <v>101.7</v>
      </c>
      <c r="C100">
        <f t="shared" si="5"/>
        <v>0.41421479663833854</v>
      </c>
      <c r="E100" s="2" t="s">
        <v>528</v>
      </c>
      <c r="F100" s="10">
        <v>50.1</v>
      </c>
      <c r="G100">
        <f t="shared" si="9"/>
        <v>0.38250174616771976</v>
      </c>
      <c r="I100" s="2" t="s">
        <v>0</v>
      </c>
      <c r="J100" s="4"/>
      <c r="M100" s="2" t="s">
        <v>533</v>
      </c>
      <c r="N100" s="10">
        <v>2600</v>
      </c>
      <c r="O100">
        <f t="shared" si="7"/>
        <v>0.36900550749753608</v>
      </c>
      <c r="Q100" s="2" t="s">
        <v>198</v>
      </c>
      <c r="R100" s="4">
        <v>0</v>
      </c>
      <c r="S100">
        <f t="shared" si="8"/>
        <v>0.2689414213699951</v>
      </c>
    </row>
    <row r="101" spans="1:19" x14ac:dyDescent="0.2">
      <c r="A101" s="2" t="s">
        <v>15</v>
      </c>
      <c r="B101" s="10">
        <v>102</v>
      </c>
      <c r="C101">
        <f t="shared" si="5"/>
        <v>0.41592037883210892</v>
      </c>
      <c r="E101" s="2" t="s">
        <v>636</v>
      </c>
      <c r="F101" s="10">
        <v>50.3</v>
      </c>
      <c r="G101">
        <f t="shared" si="9"/>
        <v>0.38641005336415168</v>
      </c>
      <c r="I101" s="2" t="s">
        <v>0</v>
      </c>
      <c r="J101" s="4"/>
      <c r="M101" s="13" t="s">
        <v>20</v>
      </c>
      <c r="N101" s="10">
        <v>2600</v>
      </c>
      <c r="O101">
        <f t="shared" si="7"/>
        <v>0.36900550749753608</v>
      </c>
      <c r="Q101" s="2" t="s">
        <v>79</v>
      </c>
      <c r="R101" s="4">
        <v>0</v>
      </c>
      <c r="S101">
        <f t="shared" si="8"/>
        <v>0.2689414213699951</v>
      </c>
    </row>
    <row r="102" spans="1:19" x14ac:dyDescent="0.2">
      <c r="A102" s="2" t="s">
        <v>18</v>
      </c>
      <c r="B102" s="10">
        <v>102</v>
      </c>
      <c r="C102">
        <f t="shared" si="5"/>
        <v>0.41592037883210892</v>
      </c>
      <c r="E102" s="2" t="s">
        <v>463</v>
      </c>
      <c r="F102" s="10">
        <v>51</v>
      </c>
      <c r="G102">
        <f t="shared" si="9"/>
        <v>0.40020181631380808</v>
      </c>
      <c r="I102" s="2" t="s">
        <v>119</v>
      </c>
      <c r="J102" s="4"/>
      <c r="M102" s="2" t="s">
        <v>40</v>
      </c>
      <c r="N102" s="10">
        <v>2600</v>
      </c>
      <c r="O102">
        <f t="shared" si="7"/>
        <v>0.36900550749753608</v>
      </c>
      <c r="Q102" s="2" t="s">
        <v>303</v>
      </c>
      <c r="R102" s="4">
        <v>0</v>
      </c>
      <c r="S102">
        <f t="shared" si="8"/>
        <v>0.2689414213699951</v>
      </c>
    </row>
    <row r="103" spans="1:19" x14ac:dyDescent="0.2">
      <c r="A103" s="2" t="s">
        <v>567</v>
      </c>
      <c r="B103" s="10">
        <v>102.3</v>
      </c>
      <c r="C103">
        <f t="shared" si="5"/>
        <v>0.41762797705516108</v>
      </c>
      <c r="E103" s="2" t="s">
        <v>67</v>
      </c>
      <c r="F103" s="10">
        <v>51</v>
      </c>
      <c r="G103">
        <f t="shared" si="9"/>
        <v>0.40020181631380808</v>
      </c>
      <c r="I103" s="2" t="s">
        <v>93</v>
      </c>
      <c r="J103" s="4"/>
      <c r="M103" s="2" t="s">
        <v>327</v>
      </c>
      <c r="N103" s="10">
        <v>2600</v>
      </c>
      <c r="O103">
        <f t="shared" si="7"/>
        <v>0.36900550749753608</v>
      </c>
      <c r="Q103" s="2" t="s">
        <v>551</v>
      </c>
      <c r="R103" s="4">
        <v>0</v>
      </c>
      <c r="S103">
        <f t="shared" si="8"/>
        <v>0.2689414213699951</v>
      </c>
    </row>
    <row r="104" spans="1:19" x14ac:dyDescent="0.2">
      <c r="A104" s="2" t="s">
        <v>15</v>
      </c>
      <c r="B104" s="10">
        <v>103.7</v>
      </c>
      <c r="C104">
        <f t="shared" si="5"/>
        <v>0.42562228500454569</v>
      </c>
      <c r="E104" s="2" t="s">
        <v>87</v>
      </c>
      <c r="F104" s="10">
        <v>51</v>
      </c>
      <c r="G104">
        <f t="shared" si="9"/>
        <v>0.40020181631380808</v>
      </c>
      <c r="I104" s="2" t="s">
        <v>255</v>
      </c>
      <c r="J104" s="4"/>
      <c r="M104" s="2" t="s">
        <v>54</v>
      </c>
      <c r="N104" s="10">
        <v>2600</v>
      </c>
      <c r="O104">
        <f t="shared" si="7"/>
        <v>0.36900550749753608</v>
      </c>
      <c r="Q104" s="2" t="s">
        <v>319</v>
      </c>
      <c r="R104" s="4">
        <v>0</v>
      </c>
      <c r="S104">
        <f t="shared" si="8"/>
        <v>0.2689414213699951</v>
      </c>
    </row>
    <row r="105" spans="1:19" x14ac:dyDescent="0.2">
      <c r="A105" s="2" t="s">
        <v>4</v>
      </c>
      <c r="B105" s="10">
        <v>104</v>
      </c>
      <c r="C105">
        <f t="shared" si="5"/>
        <v>0.42734057224336947</v>
      </c>
      <c r="E105" s="2" t="s">
        <v>567</v>
      </c>
      <c r="F105" s="10">
        <v>51.2</v>
      </c>
      <c r="G105">
        <f t="shared" si="9"/>
        <v>0.40417260301854768</v>
      </c>
      <c r="I105" s="2" t="s">
        <v>336</v>
      </c>
      <c r="J105" s="4"/>
      <c r="M105" s="2" t="s">
        <v>484</v>
      </c>
      <c r="N105" s="10">
        <v>2624.7</v>
      </c>
      <c r="O105">
        <f t="shared" si="7"/>
        <v>0.3762979297881735</v>
      </c>
      <c r="Q105" s="2" t="s">
        <v>306</v>
      </c>
      <c r="R105" s="4">
        <v>0</v>
      </c>
      <c r="S105">
        <f t="shared" si="8"/>
        <v>0.2689414213699951</v>
      </c>
    </row>
    <row r="106" spans="1:19" x14ac:dyDescent="0.2">
      <c r="A106" s="2" t="s">
        <v>0</v>
      </c>
      <c r="B106" s="10">
        <v>105</v>
      </c>
      <c r="C106">
        <f t="shared" si="5"/>
        <v>0.4330806476706674</v>
      </c>
      <c r="E106" s="2" t="s">
        <v>552</v>
      </c>
      <c r="F106" s="10">
        <v>51.3</v>
      </c>
      <c r="G106">
        <f t="shared" si="9"/>
        <v>0.4061627471211689</v>
      </c>
      <c r="I106" s="2" t="s">
        <v>151</v>
      </c>
      <c r="J106" s="4"/>
      <c r="M106" s="2" t="s">
        <v>20</v>
      </c>
      <c r="N106" s="10">
        <v>2640</v>
      </c>
      <c r="O106">
        <f t="shared" si="7"/>
        <v>0.38084361906035741</v>
      </c>
      <c r="Q106" s="2" t="s">
        <v>257</v>
      </c>
      <c r="R106" s="4">
        <v>0</v>
      </c>
      <c r="S106">
        <f t="shared" si="8"/>
        <v>0.2689414213699951</v>
      </c>
    </row>
    <row r="107" spans="1:19" x14ac:dyDescent="0.2">
      <c r="A107" s="2" t="s">
        <v>0</v>
      </c>
      <c r="B107" s="10">
        <v>105</v>
      </c>
      <c r="C107">
        <f t="shared" si="5"/>
        <v>0.4330806476706674</v>
      </c>
      <c r="E107" s="2" t="s">
        <v>487</v>
      </c>
      <c r="F107" s="10">
        <v>51.6</v>
      </c>
      <c r="G107">
        <f t="shared" si="9"/>
        <v>0.41215145490414684</v>
      </c>
      <c r="I107" s="2" t="s">
        <v>141</v>
      </c>
      <c r="J107" s="4"/>
      <c r="M107" s="2" t="s">
        <v>49</v>
      </c>
      <c r="N107" s="10">
        <v>2650</v>
      </c>
      <c r="O107">
        <f t="shared" si="7"/>
        <v>0.38382603921266223</v>
      </c>
      <c r="Q107" s="2" t="s">
        <v>208</v>
      </c>
      <c r="R107" s="4">
        <v>0</v>
      </c>
      <c r="S107">
        <f t="shared" si="8"/>
        <v>0.2689414213699951</v>
      </c>
    </row>
    <row r="108" spans="1:19" x14ac:dyDescent="0.2">
      <c r="A108" s="2" t="s">
        <v>0</v>
      </c>
      <c r="B108" s="10">
        <v>105</v>
      </c>
      <c r="C108">
        <f t="shared" si="5"/>
        <v>0.4330806476706674</v>
      </c>
      <c r="E108" s="2" t="s">
        <v>297</v>
      </c>
      <c r="F108" s="10">
        <v>52</v>
      </c>
      <c r="G108">
        <f t="shared" si="9"/>
        <v>0.42017674155355483</v>
      </c>
      <c r="I108" s="2" t="s">
        <v>4</v>
      </c>
      <c r="J108" s="4"/>
      <c r="M108" s="2" t="s">
        <v>76</v>
      </c>
      <c r="N108" s="10">
        <v>2670</v>
      </c>
      <c r="O108">
        <f t="shared" si="7"/>
        <v>0.38981697127371706</v>
      </c>
      <c r="Q108" s="2" t="s">
        <v>315</v>
      </c>
      <c r="R108" s="4">
        <v>0</v>
      </c>
      <c r="S108">
        <f t="shared" si="8"/>
        <v>0.2689414213699951</v>
      </c>
    </row>
    <row r="109" spans="1:19" x14ac:dyDescent="0.2">
      <c r="A109" s="2" t="s">
        <v>0</v>
      </c>
      <c r="B109" s="10">
        <v>105</v>
      </c>
      <c r="C109">
        <f t="shared" si="5"/>
        <v>0.4330806476706674</v>
      </c>
      <c r="E109" s="2" t="s">
        <v>407</v>
      </c>
      <c r="F109" s="10">
        <v>52</v>
      </c>
      <c r="G109">
        <f t="shared" si="9"/>
        <v>0.42017674155355483</v>
      </c>
      <c r="I109" s="2" t="s">
        <v>266</v>
      </c>
      <c r="J109" s="4"/>
      <c r="M109" s="2" t="s">
        <v>4</v>
      </c>
      <c r="N109" s="10">
        <v>2671</v>
      </c>
      <c r="O109">
        <f t="shared" si="7"/>
        <v>0.39011740921633559</v>
      </c>
      <c r="Q109" s="2" t="s">
        <v>503</v>
      </c>
      <c r="R109" s="4">
        <v>0</v>
      </c>
      <c r="S109">
        <f t="shared" si="8"/>
        <v>0.2689414213699951</v>
      </c>
    </row>
    <row r="110" spans="1:19" x14ac:dyDescent="0.2">
      <c r="A110" s="3" t="s">
        <v>501</v>
      </c>
      <c r="B110" s="10">
        <v>105</v>
      </c>
      <c r="C110">
        <f t="shared" si="5"/>
        <v>0.4330806476706674</v>
      </c>
      <c r="E110" s="2" t="s">
        <v>635</v>
      </c>
      <c r="F110" s="10">
        <v>52</v>
      </c>
      <c r="G110">
        <f t="shared" si="9"/>
        <v>0.42017674155355483</v>
      </c>
      <c r="I110" s="2" t="s">
        <v>297</v>
      </c>
      <c r="J110" s="4"/>
      <c r="M110" s="2" t="s">
        <v>0</v>
      </c>
      <c r="N110" s="10">
        <v>2693</v>
      </c>
      <c r="O110">
        <f t="shared" si="7"/>
        <v>0.39674777797868283</v>
      </c>
      <c r="Q110" s="2" t="s">
        <v>177</v>
      </c>
      <c r="R110" s="4">
        <v>0</v>
      </c>
      <c r="S110">
        <f t="shared" si="8"/>
        <v>0.2689414213699951</v>
      </c>
    </row>
    <row r="111" spans="1:19" x14ac:dyDescent="0.2">
      <c r="A111" s="2" t="s">
        <v>25</v>
      </c>
      <c r="B111" s="10">
        <v>105</v>
      </c>
      <c r="C111">
        <f t="shared" si="5"/>
        <v>0.4330806476706674</v>
      </c>
      <c r="E111" s="2" t="s">
        <v>146</v>
      </c>
      <c r="F111" s="10">
        <v>52</v>
      </c>
      <c r="G111">
        <f t="shared" si="9"/>
        <v>0.42017674155355483</v>
      </c>
      <c r="I111" s="2" t="s">
        <v>94</v>
      </c>
      <c r="J111" s="4"/>
      <c r="M111" s="2" t="s">
        <v>0</v>
      </c>
      <c r="N111" s="10">
        <v>2693</v>
      </c>
      <c r="O111">
        <f t="shared" si="7"/>
        <v>0.39674777797868283</v>
      </c>
      <c r="Q111" s="2" t="s">
        <v>179</v>
      </c>
      <c r="R111" s="4">
        <v>0</v>
      </c>
      <c r="S111">
        <f t="shared" si="8"/>
        <v>0.2689414213699951</v>
      </c>
    </row>
    <row r="112" spans="1:19" x14ac:dyDescent="0.2">
      <c r="A112" s="2" t="s">
        <v>105</v>
      </c>
      <c r="B112" s="10">
        <v>105</v>
      </c>
      <c r="C112">
        <f t="shared" si="5"/>
        <v>0.4330806476706674</v>
      </c>
      <c r="E112" s="2" t="s">
        <v>219</v>
      </c>
      <c r="F112" s="10">
        <v>52.8</v>
      </c>
      <c r="G112">
        <f t="shared" si="9"/>
        <v>0.43635049930109565</v>
      </c>
      <c r="I112" s="2" t="s">
        <v>67</v>
      </c>
      <c r="J112" s="4"/>
      <c r="M112" s="2" t="s">
        <v>25</v>
      </c>
      <c r="N112" s="10">
        <v>2693</v>
      </c>
      <c r="O112">
        <f t="shared" si="7"/>
        <v>0.39674777797868283</v>
      </c>
      <c r="Q112" s="2" t="s">
        <v>43</v>
      </c>
      <c r="R112" s="4">
        <v>0</v>
      </c>
      <c r="S112">
        <f t="shared" si="8"/>
        <v>0.2689414213699951</v>
      </c>
    </row>
    <row r="113" spans="1:19" x14ac:dyDescent="0.2">
      <c r="A113" s="2" t="s">
        <v>413</v>
      </c>
      <c r="B113" s="10">
        <v>105</v>
      </c>
      <c r="C113">
        <f t="shared" si="5"/>
        <v>0.4330806476706674</v>
      </c>
      <c r="E113" s="2" t="s">
        <v>220</v>
      </c>
      <c r="F113" s="10">
        <v>52.8</v>
      </c>
      <c r="G113">
        <f t="shared" si="9"/>
        <v>0.43635049930109565</v>
      </c>
      <c r="I113" s="2" t="s">
        <v>126</v>
      </c>
      <c r="J113" s="4"/>
      <c r="M113" s="2" t="s">
        <v>0</v>
      </c>
      <c r="N113" s="10">
        <v>2700</v>
      </c>
      <c r="O113">
        <f t="shared" si="7"/>
        <v>0.39886554790187345</v>
      </c>
      <c r="Q113" s="2" t="s">
        <v>249</v>
      </c>
      <c r="R113" s="4">
        <v>0</v>
      </c>
      <c r="S113">
        <f t="shared" si="8"/>
        <v>0.2689414213699951</v>
      </c>
    </row>
    <row r="114" spans="1:19" x14ac:dyDescent="0.2">
      <c r="A114" s="2" t="s">
        <v>407</v>
      </c>
      <c r="B114" s="10">
        <v>106</v>
      </c>
      <c r="C114">
        <f t="shared" si="5"/>
        <v>0.43883874032341297</v>
      </c>
      <c r="E114" s="2" t="s">
        <v>609</v>
      </c>
      <c r="F114" s="10">
        <v>52.8</v>
      </c>
      <c r="G114">
        <f t="shared" si="9"/>
        <v>0.43635049930109565</v>
      </c>
      <c r="I114" s="2" t="s">
        <v>538</v>
      </c>
      <c r="J114" s="4"/>
      <c r="M114" s="2" t="s">
        <v>0</v>
      </c>
      <c r="N114" s="10">
        <v>2700</v>
      </c>
      <c r="O114">
        <f t="shared" si="7"/>
        <v>0.39886554790187345</v>
      </c>
      <c r="Q114" s="2" t="s">
        <v>568</v>
      </c>
      <c r="R114" s="4">
        <v>0</v>
      </c>
      <c r="S114">
        <f t="shared" si="8"/>
        <v>0.2689414213699951</v>
      </c>
    </row>
    <row r="115" spans="1:19" x14ac:dyDescent="0.2">
      <c r="A115" s="2" t="s">
        <v>87</v>
      </c>
      <c r="B115" s="10">
        <v>106</v>
      </c>
      <c r="C115">
        <f t="shared" si="5"/>
        <v>0.43883874032341297</v>
      </c>
      <c r="E115" s="2" t="s">
        <v>464</v>
      </c>
      <c r="F115" s="10">
        <v>52.8</v>
      </c>
      <c r="G115">
        <f t="shared" si="9"/>
        <v>0.43635049930109565</v>
      </c>
      <c r="I115" s="2" t="s">
        <v>595</v>
      </c>
      <c r="J115" s="4"/>
      <c r="M115" s="2" t="s">
        <v>0</v>
      </c>
      <c r="N115" s="10">
        <v>2700</v>
      </c>
      <c r="O115">
        <f t="shared" si="7"/>
        <v>0.39886554790187345</v>
      </c>
      <c r="Q115" s="2" t="s">
        <v>54</v>
      </c>
      <c r="R115" s="4">
        <v>0</v>
      </c>
      <c r="S115">
        <f t="shared" si="8"/>
        <v>0.2689414213699951</v>
      </c>
    </row>
    <row r="116" spans="1:19" x14ac:dyDescent="0.2">
      <c r="A116" s="2" t="s">
        <v>584</v>
      </c>
      <c r="B116" s="10">
        <v>107</v>
      </c>
      <c r="C116">
        <f t="shared" si="5"/>
        <v>0.4446133493616628</v>
      </c>
      <c r="E116" s="2" t="s">
        <v>626</v>
      </c>
      <c r="F116" s="10">
        <v>52.8</v>
      </c>
      <c r="G116">
        <f t="shared" si="9"/>
        <v>0.43635049930109565</v>
      </c>
      <c r="I116" s="2" t="s">
        <v>331</v>
      </c>
      <c r="J116" s="4"/>
      <c r="M116" s="2" t="s">
        <v>289</v>
      </c>
      <c r="N116" s="10">
        <v>2700</v>
      </c>
      <c r="O116">
        <f t="shared" si="7"/>
        <v>0.39886554790187345</v>
      </c>
      <c r="Q116" s="2" t="s">
        <v>82</v>
      </c>
      <c r="R116" s="4">
        <v>0</v>
      </c>
      <c r="S116">
        <f t="shared" si="8"/>
        <v>0.2689414213699951</v>
      </c>
    </row>
    <row r="117" spans="1:19" x14ac:dyDescent="0.2">
      <c r="A117" s="2" t="s">
        <v>210</v>
      </c>
      <c r="B117" s="10">
        <v>107</v>
      </c>
      <c r="C117">
        <f t="shared" si="5"/>
        <v>0.4446133493616628</v>
      </c>
      <c r="E117" s="2" t="s">
        <v>217</v>
      </c>
      <c r="F117" s="10">
        <v>52.8</v>
      </c>
      <c r="G117">
        <f t="shared" si="9"/>
        <v>0.43635049930109565</v>
      </c>
      <c r="I117" s="2" t="s">
        <v>97</v>
      </c>
      <c r="J117" s="4"/>
      <c r="M117" s="3" t="s">
        <v>501</v>
      </c>
      <c r="N117" s="10">
        <v>2700.2</v>
      </c>
      <c r="O117">
        <f t="shared" si="7"/>
        <v>0.39892611165282837</v>
      </c>
      <c r="Q117" s="2" t="s">
        <v>124</v>
      </c>
      <c r="R117" s="4">
        <v>0</v>
      </c>
      <c r="S117">
        <f t="shared" si="8"/>
        <v>0.2689414213699951</v>
      </c>
    </row>
    <row r="118" spans="1:19" x14ac:dyDescent="0.2">
      <c r="A118" s="2" t="s">
        <v>74</v>
      </c>
      <c r="B118" s="10">
        <v>108</v>
      </c>
      <c r="C118">
        <f t="shared" si="5"/>
        <v>0.45040295624370791</v>
      </c>
      <c r="E118" s="13" t="s">
        <v>221</v>
      </c>
      <c r="F118" s="10">
        <v>52.8</v>
      </c>
      <c r="G118">
        <f t="shared" si="9"/>
        <v>0.43635049930109565</v>
      </c>
      <c r="I118" s="2" t="s">
        <v>500</v>
      </c>
      <c r="J118" s="4"/>
      <c r="M118" s="2" t="s">
        <v>101</v>
      </c>
      <c r="N118" s="10">
        <v>2705</v>
      </c>
      <c r="O118">
        <f t="shared" si="7"/>
        <v>0.40038056549330903</v>
      </c>
      <c r="Q118" s="2" t="s">
        <v>146</v>
      </c>
      <c r="R118" s="4">
        <v>0</v>
      </c>
      <c r="S118">
        <f t="shared" si="8"/>
        <v>0.2689414213699951</v>
      </c>
    </row>
    <row r="119" spans="1:19" x14ac:dyDescent="0.2">
      <c r="A119" s="13" t="s">
        <v>221</v>
      </c>
      <c r="B119" s="10">
        <v>108</v>
      </c>
      <c r="C119">
        <f t="shared" si="5"/>
        <v>0.45040295624370791</v>
      </c>
      <c r="E119" s="2" t="s">
        <v>273</v>
      </c>
      <c r="F119" s="10">
        <v>53</v>
      </c>
      <c r="G119">
        <f t="shared" si="9"/>
        <v>0.44041659260977378</v>
      </c>
      <c r="I119" s="2" t="s">
        <v>49</v>
      </c>
      <c r="J119" s="4"/>
      <c r="M119" s="2" t="s">
        <v>101</v>
      </c>
      <c r="N119" s="10">
        <v>2705</v>
      </c>
      <c r="O119">
        <f t="shared" si="7"/>
        <v>0.40038056549330903</v>
      </c>
      <c r="Q119" s="2" t="s">
        <v>109</v>
      </c>
      <c r="R119" s="4">
        <v>0</v>
      </c>
      <c r="S119">
        <f t="shared" si="8"/>
        <v>0.2689414213699951</v>
      </c>
    </row>
    <row r="120" spans="1:19" x14ac:dyDescent="0.2">
      <c r="A120" s="2" t="s">
        <v>487</v>
      </c>
      <c r="B120" s="10">
        <v>108.3</v>
      </c>
      <c r="C120">
        <f t="shared" si="5"/>
        <v>0.45214253384771286</v>
      </c>
      <c r="E120" s="2" t="s">
        <v>525</v>
      </c>
      <c r="F120" s="10">
        <v>53</v>
      </c>
      <c r="G120">
        <f t="shared" si="9"/>
        <v>0.44041659260977378</v>
      </c>
      <c r="I120" s="2" t="s">
        <v>215</v>
      </c>
      <c r="J120" s="4"/>
      <c r="M120" s="2" t="s">
        <v>77</v>
      </c>
      <c r="N120" s="10">
        <v>2705</v>
      </c>
      <c r="O120">
        <f t="shared" si="7"/>
        <v>0.40038056549330903</v>
      </c>
      <c r="Q120" s="2" t="s">
        <v>209</v>
      </c>
      <c r="R120" s="4">
        <v>0</v>
      </c>
      <c r="S120">
        <f t="shared" si="8"/>
        <v>0.2689414213699951</v>
      </c>
    </row>
    <row r="121" spans="1:19" x14ac:dyDescent="0.2">
      <c r="A121" s="2" t="s">
        <v>219</v>
      </c>
      <c r="B121" s="10">
        <v>108.3</v>
      </c>
      <c r="C121">
        <f t="shared" si="5"/>
        <v>0.45214253384771286</v>
      </c>
      <c r="E121" s="2" t="s">
        <v>127</v>
      </c>
      <c r="F121" s="10">
        <v>53</v>
      </c>
      <c r="G121">
        <f t="shared" si="9"/>
        <v>0.44041659260977378</v>
      </c>
      <c r="I121" s="2" t="s">
        <v>158</v>
      </c>
      <c r="J121" s="4"/>
      <c r="M121" s="2" t="s">
        <v>223</v>
      </c>
      <c r="N121" s="10">
        <v>2723.1</v>
      </c>
      <c r="O121">
        <f t="shared" si="7"/>
        <v>0.4058806825867069</v>
      </c>
      <c r="Q121" s="2" t="s">
        <v>118</v>
      </c>
      <c r="R121" s="4">
        <v>0</v>
      </c>
      <c r="S121">
        <f t="shared" si="8"/>
        <v>0.2689414213699951</v>
      </c>
    </row>
    <row r="122" spans="1:19" x14ac:dyDescent="0.2">
      <c r="A122" s="2" t="s">
        <v>220</v>
      </c>
      <c r="B122" s="10">
        <v>108.3</v>
      </c>
      <c r="C122">
        <f t="shared" si="5"/>
        <v>0.45214253384771286</v>
      </c>
      <c r="E122" s="2" t="s">
        <v>619</v>
      </c>
      <c r="F122" s="10">
        <v>53</v>
      </c>
      <c r="G122">
        <f t="shared" si="9"/>
        <v>0.44041659260977378</v>
      </c>
      <c r="I122" s="2" t="s">
        <v>13</v>
      </c>
      <c r="J122" s="4"/>
      <c r="M122" s="2" t="s">
        <v>331</v>
      </c>
      <c r="N122" s="10">
        <v>2735</v>
      </c>
      <c r="O122">
        <f t="shared" si="7"/>
        <v>0.40950978399046434</v>
      </c>
      <c r="Q122" s="2" t="s">
        <v>210</v>
      </c>
      <c r="R122" s="4">
        <v>0</v>
      </c>
      <c r="S122">
        <f t="shared" si="8"/>
        <v>0.2689414213699951</v>
      </c>
    </row>
    <row r="123" spans="1:19" x14ac:dyDescent="0.2">
      <c r="A123" s="2" t="s">
        <v>586</v>
      </c>
      <c r="B123" s="10">
        <v>108.3</v>
      </c>
      <c r="C123">
        <f t="shared" si="5"/>
        <v>0.45214253384771286</v>
      </c>
      <c r="E123" s="2" t="s">
        <v>465</v>
      </c>
      <c r="F123" s="10">
        <v>53</v>
      </c>
      <c r="G123">
        <f t="shared" si="9"/>
        <v>0.44041659260977378</v>
      </c>
      <c r="I123" s="2" t="s">
        <v>556</v>
      </c>
      <c r="J123" s="4"/>
      <c r="M123" s="2" t="s">
        <v>297</v>
      </c>
      <c r="N123" s="10">
        <v>2742</v>
      </c>
      <c r="O123">
        <f t="shared" si="7"/>
        <v>0.41164919039646408</v>
      </c>
      <c r="Q123" s="2" t="s">
        <v>44</v>
      </c>
      <c r="R123" s="4">
        <v>0</v>
      </c>
      <c r="S123">
        <f t="shared" si="8"/>
        <v>0.2689414213699951</v>
      </c>
    </row>
    <row r="124" spans="1:19" x14ac:dyDescent="0.2">
      <c r="A124" s="2" t="s">
        <v>535</v>
      </c>
      <c r="B124" s="10">
        <v>109</v>
      </c>
      <c r="C124">
        <f t="shared" si="5"/>
        <v>0.45620602628722978</v>
      </c>
      <c r="E124" s="2" t="s">
        <v>107</v>
      </c>
      <c r="F124" s="10">
        <v>53</v>
      </c>
      <c r="G124">
        <f t="shared" si="9"/>
        <v>0.44041659260977378</v>
      </c>
      <c r="I124" s="2" t="s">
        <v>98</v>
      </c>
      <c r="J124" s="4"/>
      <c r="M124" s="2" t="s">
        <v>635</v>
      </c>
      <c r="N124" s="10">
        <v>2744</v>
      </c>
      <c r="O124">
        <f t="shared" si="7"/>
        <v>0.41226106699832915</v>
      </c>
      <c r="Q124" s="2" t="s">
        <v>88</v>
      </c>
      <c r="R124" s="4">
        <v>0</v>
      </c>
      <c r="S124">
        <f t="shared" si="8"/>
        <v>0.2689414213699951</v>
      </c>
    </row>
    <row r="125" spans="1:19" x14ac:dyDescent="0.2">
      <c r="A125" s="2" t="s">
        <v>619</v>
      </c>
      <c r="B125" s="10">
        <v>109.2</v>
      </c>
      <c r="C125">
        <f t="shared" si="5"/>
        <v>0.45736811978118769</v>
      </c>
      <c r="E125" s="2" t="s">
        <v>568</v>
      </c>
      <c r="F125" s="10">
        <v>53</v>
      </c>
      <c r="G125">
        <f t="shared" si="9"/>
        <v>0.44041659260977378</v>
      </c>
      <c r="I125" s="2" t="s">
        <v>98</v>
      </c>
      <c r="J125" s="4"/>
      <c r="M125" s="2" t="s">
        <v>218</v>
      </c>
      <c r="N125" s="10">
        <v>2788.8</v>
      </c>
      <c r="O125">
        <f t="shared" si="7"/>
        <v>0.42603484845932826</v>
      </c>
      <c r="Q125" s="2" t="s">
        <v>45</v>
      </c>
      <c r="R125" s="4">
        <v>0</v>
      </c>
      <c r="S125">
        <f t="shared" si="8"/>
        <v>0.2689414213699951</v>
      </c>
    </row>
    <row r="126" spans="1:19" x14ac:dyDescent="0.2">
      <c r="A126" s="2" t="s">
        <v>119</v>
      </c>
      <c r="B126" s="10">
        <v>109.3</v>
      </c>
      <c r="C126">
        <f t="shared" si="5"/>
        <v>0.45794934136008403</v>
      </c>
      <c r="E126" s="13" t="s">
        <v>524</v>
      </c>
      <c r="F126" s="10">
        <v>53</v>
      </c>
      <c r="G126">
        <f t="shared" si="9"/>
        <v>0.44041659260977378</v>
      </c>
      <c r="I126" s="2" t="s">
        <v>587</v>
      </c>
      <c r="J126" s="4"/>
      <c r="M126" s="2" t="s">
        <v>13</v>
      </c>
      <c r="N126" s="10">
        <v>2788.8</v>
      </c>
      <c r="O126">
        <f t="shared" si="7"/>
        <v>0.42603484845932826</v>
      </c>
      <c r="Q126" s="2" t="s">
        <v>62</v>
      </c>
      <c r="R126" s="4">
        <v>0</v>
      </c>
      <c r="S126">
        <f t="shared" si="8"/>
        <v>0.2689414213699951</v>
      </c>
    </row>
    <row r="127" spans="1:19" x14ac:dyDescent="0.2">
      <c r="A127" s="2" t="s">
        <v>135</v>
      </c>
      <c r="B127" s="10">
        <v>109.3</v>
      </c>
      <c r="C127">
        <f t="shared" si="5"/>
        <v>0.45794934136008403</v>
      </c>
      <c r="E127" s="2" t="s">
        <v>101</v>
      </c>
      <c r="F127" s="10">
        <v>54</v>
      </c>
      <c r="G127">
        <f t="shared" si="9"/>
        <v>0.46085648174640209</v>
      </c>
      <c r="I127" s="2" t="s">
        <v>220</v>
      </c>
      <c r="J127" s="4"/>
      <c r="M127" s="2" t="s">
        <v>245</v>
      </c>
      <c r="N127" s="10">
        <v>2788.8</v>
      </c>
      <c r="O127">
        <f t="shared" si="7"/>
        <v>0.42603484845932826</v>
      </c>
      <c r="Q127" s="2" t="s">
        <v>89</v>
      </c>
      <c r="R127" s="4">
        <v>0</v>
      </c>
      <c r="S127">
        <f t="shared" si="8"/>
        <v>0.2689414213699951</v>
      </c>
    </row>
    <row r="128" spans="1:19" x14ac:dyDescent="0.2">
      <c r="A128" s="2" t="s">
        <v>130</v>
      </c>
      <c r="B128" s="10">
        <v>109.3</v>
      </c>
      <c r="C128">
        <f t="shared" si="5"/>
        <v>0.45794934136008403</v>
      </c>
      <c r="E128" s="2" t="s">
        <v>101</v>
      </c>
      <c r="F128" s="10">
        <v>54</v>
      </c>
      <c r="G128">
        <f t="shared" si="9"/>
        <v>0.46085648174640209</v>
      </c>
      <c r="I128" s="2" t="s">
        <v>72</v>
      </c>
      <c r="J128" s="4"/>
      <c r="M128" s="2" t="s">
        <v>242</v>
      </c>
      <c r="N128" s="10">
        <v>2788.8</v>
      </c>
      <c r="O128">
        <f t="shared" si="7"/>
        <v>0.42603484845932826</v>
      </c>
      <c r="Q128" s="2" t="s">
        <v>111</v>
      </c>
      <c r="R128" s="4">
        <v>0</v>
      </c>
      <c r="S128">
        <f t="shared" si="8"/>
        <v>0.2689414213699951</v>
      </c>
    </row>
    <row r="129" spans="1:19" x14ac:dyDescent="0.2">
      <c r="A129" s="2" t="s">
        <v>18</v>
      </c>
      <c r="B129" s="10">
        <v>109.3</v>
      </c>
      <c r="C129">
        <f t="shared" si="5"/>
        <v>0.45794934136008403</v>
      </c>
      <c r="E129" s="2" t="s">
        <v>295</v>
      </c>
      <c r="F129" s="10">
        <v>54.1</v>
      </c>
      <c r="G129">
        <f t="shared" si="9"/>
        <v>0.46290889059153789</v>
      </c>
      <c r="I129" s="2" t="s">
        <v>15</v>
      </c>
      <c r="J129" s="4"/>
      <c r="M129" s="2" t="s">
        <v>87</v>
      </c>
      <c r="N129" s="10">
        <v>2798</v>
      </c>
      <c r="O129">
        <f t="shared" si="7"/>
        <v>0.42887839608948208</v>
      </c>
      <c r="Q129" s="13" t="s">
        <v>524</v>
      </c>
      <c r="R129" s="4">
        <v>0</v>
      </c>
      <c r="S129">
        <f t="shared" si="8"/>
        <v>0.2689414213699951</v>
      </c>
    </row>
    <row r="130" spans="1:19" x14ac:dyDescent="0.2">
      <c r="A130" s="2" t="s">
        <v>30</v>
      </c>
      <c r="B130" s="10">
        <v>109.3</v>
      </c>
      <c r="C130">
        <f t="shared" ref="C130:C193" si="10">$B$303/(1+EXP(-1*$B$304*(B130-$B$305)))</f>
        <v>0.45794934136008403</v>
      </c>
      <c r="E130" s="2" t="s">
        <v>602</v>
      </c>
      <c r="F130" s="10">
        <v>54.1</v>
      </c>
      <c r="G130">
        <f t="shared" si="9"/>
        <v>0.46290889059153789</v>
      </c>
      <c r="I130" s="2" t="s">
        <v>15</v>
      </c>
      <c r="J130" s="4"/>
      <c r="M130" s="2" t="s">
        <v>72</v>
      </c>
      <c r="N130" s="10">
        <v>2800</v>
      </c>
      <c r="O130">
        <f t="shared" ref="O130:O193" si="11">N$303/(1+EXP(-1*N$304*(N130-N$305)))</f>
        <v>0.42949718722036612</v>
      </c>
      <c r="Q130" s="2" t="s">
        <v>55</v>
      </c>
      <c r="R130" s="4">
        <v>0</v>
      </c>
      <c r="S130">
        <f t="shared" ref="S130:S193" si="12">R$303/(1+EXP(-1*R$304*(R130-R$305)))</f>
        <v>0.2689414213699951</v>
      </c>
    </row>
    <row r="131" spans="1:19" x14ac:dyDescent="0.2">
      <c r="A131" s="2" t="s">
        <v>170</v>
      </c>
      <c r="B131" s="10">
        <v>109.3</v>
      </c>
      <c r="C131">
        <f t="shared" si="10"/>
        <v>0.45794934136008403</v>
      </c>
      <c r="E131" s="2" t="s">
        <v>445</v>
      </c>
      <c r="F131" s="10">
        <v>54.9</v>
      </c>
      <c r="G131">
        <f t="shared" ref="G131:G194" si="13">F$303/(1+EXP(-1*F$304*(F131-F$305)))</f>
        <v>0.47936762698282587</v>
      </c>
      <c r="I131" s="2" t="s">
        <v>135</v>
      </c>
      <c r="J131" s="4"/>
      <c r="M131" s="2" t="s">
        <v>103</v>
      </c>
      <c r="N131" s="10">
        <v>2800</v>
      </c>
      <c r="O131">
        <f t="shared" si="11"/>
        <v>0.42949718722036612</v>
      </c>
      <c r="Q131" s="2" t="s">
        <v>180</v>
      </c>
      <c r="R131" s="4">
        <v>0</v>
      </c>
      <c r="S131">
        <f t="shared" si="12"/>
        <v>0.2689414213699951</v>
      </c>
    </row>
    <row r="132" spans="1:19" x14ac:dyDescent="0.2">
      <c r="A132" s="2" t="s">
        <v>116</v>
      </c>
      <c r="B132" s="10">
        <v>109.3</v>
      </c>
      <c r="C132">
        <f t="shared" si="10"/>
        <v>0.45794934136008403</v>
      </c>
      <c r="E132" s="2" t="s">
        <v>523</v>
      </c>
      <c r="F132" s="10">
        <v>55</v>
      </c>
      <c r="G132">
        <f t="shared" si="13"/>
        <v>0.48142886079719377</v>
      </c>
      <c r="I132" s="2" t="s">
        <v>160</v>
      </c>
      <c r="J132" s="4"/>
      <c r="M132" s="2" t="s">
        <v>519</v>
      </c>
      <c r="N132" s="10">
        <v>2800</v>
      </c>
      <c r="O132">
        <f t="shared" si="11"/>
        <v>0.42949718722036612</v>
      </c>
      <c r="Q132" s="2" t="s">
        <v>424</v>
      </c>
      <c r="R132" s="4">
        <v>0</v>
      </c>
      <c r="S132">
        <f t="shared" si="12"/>
        <v>0.2689414213699951</v>
      </c>
    </row>
    <row r="133" spans="1:19" x14ac:dyDescent="0.2">
      <c r="A133" s="2" t="s">
        <v>116</v>
      </c>
      <c r="B133" s="10">
        <v>109.3</v>
      </c>
      <c r="C133">
        <f t="shared" si="10"/>
        <v>0.45794934136008403</v>
      </c>
      <c r="E133" s="2" t="s">
        <v>533</v>
      </c>
      <c r="F133" s="10">
        <v>55</v>
      </c>
      <c r="G133">
        <f t="shared" si="13"/>
        <v>0.48142886079719377</v>
      </c>
      <c r="I133" s="2" t="s">
        <v>99</v>
      </c>
      <c r="J133" s="4"/>
      <c r="M133" s="2" t="s">
        <v>35</v>
      </c>
      <c r="N133" s="10">
        <v>2800</v>
      </c>
      <c r="O133">
        <f t="shared" si="11"/>
        <v>0.42949718722036612</v>
      </c>
      <c r="Q133" s="2" t="s">
        <v>48</v>
      </c>
      <c r="R133" s="4">
        <v>0</v>
      </c>
      <c r="S133">
        <f t="shared" si="12"/>
        <v>0.2689414213699951</v>
      </c>
    </row>
    <row r="134" spans="1:19" x14ac:dyDescent="0.2">
      <c r="A134" s="2" t="s">
        <v>173</v>
      </c>
      <c r="B134" s="10">
        <v>109.3</v>
      </c>
      <c r="C134">
        <f t="shared" si="10"/>
        <v>0.45794934136008403</v>
      </c>
      <c r="E134" s="2" t="s">
        <v>72</v>
      </c>
      <c r="F134" s="10">
        <v>55</v>
      </c>
      <c r="G134">
        <f t="shared" si="13"/>
        <v>0.48142886079719377</v>
      </c>
      <c r="I134" s="2" t="s">
        <v>328</v>
      </c>
      <c r="J134" s="4"/>
      <c r="M134" s="2" t="s">
        <v>61</v>
      </c>
      <c r="N134" s="10">
        <v>2800</v>
      </c>
      <c r="O134">
        <f t="shared" si="11"/>
        <v>0.42949718722036612</v>
      </c>
      <c r="Q134" s="2" t="s">
        <v>207</v>
      </c>
      <c r="R134" s="4">
        <v>1</v>
      </c>
      <c r="S134">
        <f t="shared" si="12"/>
        <v>0.5</v>
      </c>
    </row>
    <row r="135" spans="1:19" x14ac:dyDescent="0.2">
      <c r="A135" s="2" t="s">
        <v>108</v>
      </c>
      <c r="B135" s="10">
        <v>109.3</v>
      </c>
      <c r="C135">
        <f t="shared" si="10"/>
        <v>0.45794934136008403</v>
      </c>
      <c r="E135" s="2" t="s">
        <v>299</v>
      </c>
      <c r="F135" s="10">
        <v>55</v>
      </c>
      <c r="G135">
        <f t="shared" si="13"/>
        <v>0.48142886079719377</v>
      </c>
      <c r="I135" s="2" t="s">
        <v>207</v>
      </c>
      <c r="J135" s="4"/>
      <c r="M135" s="2" t="s">
        <v>109</v>
      </c>
      <c r="N135" s="10">
        <v>2800</v>
      </c>
      <c r="O135">
        <f t="shared" si="11"/>
        <v>0.42949718722036612</v>
      </c>
      <c r="Q135" s="2" t="s">
        <v>166</v>
      </c>
      <c r="R135" s="4">
        <v>1</v>
      </c>
      <c r="S135">
        <f t="shared" si="12"/>
        <v>0.5</v>
      </c>
    </row>
    <row r="136" spans="1:19" x14ac:dyDescent="0.2">
      <c r="A136" s="2" t="s">
        <v>534</v>
      </c>
      <c r="B136" s="10">
        <v>109.3</v>
      </c>
      <c r="C136">
        <f t="shared" si="10"/>
        <v>0.45794934136008403</v>
      </c>
      <c r="E136" s="2" t="s">
        <v>20</v>
      </c>
      <c r="F136" s="10">
        <v>55</v>
      </c>
      <c r="G136">
        <f t="shared" si="13"/>
        <v>0.48142886079719377</v>
      </c>
      <c r="I136" s="2" t="s">
        <v>513</v>
      </c>
      <c r="J136" s="4"/>
      <c r="M136" s="2" t="s">
        <v>171</v>
      </c>
      <c r="N136" s="10">
        <v>2821.5</v>
      </c>
      <c r="O136">
        <f t="shared" si="11"/>
        <v>0.43616273056834787</v>
      </c>
      <c r="Q136" s="2" t="s">
        <v>333</v>
      </c>
      <c r="R136" s="4">
        <v>1</v>
      </c>
      <c r="S136">
        <f t="shared" si="12"/>
        <v>0.5</v>
      </c>
    </row>
    <row r="137" spans="1:19" x14ac:dyDescent="0.2">
      <c r="A137" s="2" t="s">
        <v>93</v>
      </c>
      <c r="B137" s="10">
        <v>110</v>
      </c>
      <c r="C137">
        <f t="shared" si="10"/>
        <v>0.46202101026711084</v>
      </c>
      <c r="E137" s="13" t="s">
        <v>20</v>
      </c>
      <c r="F137" s="10">
        <v>55</v>
      </c>
      <c r="G137">
        <f t="shared" si="13"/>
        <v>0.48142886079719377</v>
      </c>
      <c r="I137" s="2" t="s">
        <v>222</v>
      </c>
      <c r="J137" s="4"/>
      <c r="M137" s="2" t="s">
        <v>513</v>
      </c>
      <c r="N137" s="10">
        <v>2822</v>
      </c>
      <c r="O137">
        <f t="shared" si="11"/>
        <v>0.43631802767413125</v>
      </c>
      <c r="Q137" s="2" t="s">
        <v>242</v>
      </c>
      <c r="R137" s="4">
        <v>1</v>
      </c>
      <c r="S137">
        <f t="shared" si="12"/>
        <v>0.5</v>
      </c>
    </row>
    <row r="138" spans="1:19" x14ac:dyDescent="0.2">
      <c r="A138" s="2" t="s">
        <v>595</v>
      </c>
      <c r="B138" s="10">
        <v>110</v>
      </c>
      <c r="C138">
        <f t="shared" si="10"/>
        <v>0.46202101026711084</v>
      </c>
      <c r="E138" s="2" t="s">
        <v>26</v>
      </c>
      <c r="F138" s="10">
        <v>55</v>
      </c>
      <c r="G138">
        <f t="shared" si="13"/>
        <v>0.48142886079719377</v>
      </c>
      <c r="I138" s="2" t="s">
        <v>307</v>
      </c>
      <c r="J138" s="4"/>
      <c r="M138" s="13" t="s">
        <v>221</v>
      </c>
      <c r="N138" s="10">
        <v>2870</v>
      </c>
      <c r="O138">
        <f t="shared" si="11"/>
        <v>0.45128032853064698</v>
      </c>
      <c r="Q138" s="2" t="s">
        <v>583</v>
      </c>
      <c r="R138" s="4">
        <v>1</v>
      </c>
      <c r="S138">
        <f t="shared" si="12"/>
        <v>0.5</v>
      </c>
    </row>
    <row r="139" spans="1:19" x14ac:dyDescent="0.2">
      <c r="A139" s="2" t="s">
        <v>267</v>
      </c>
      <c r="B139" s="10">
        <v>110</v>
      </c>
      <c r="C139">
        <f t="shared" si="10"/>
        <v>0.46202101026711084</v>
      </c>
      <c r="E139" s="2" t="s">
        <v>212</v>
      </c>
      <c r="F139" s="10">
        <v>55</v>
      </c>
      <c r="G139">
        <f t="shared" si="13"/>
        <v>0.48142886079719377</v>
      </c>
      <c r="I139" s="2" t="s">
        <v>291</v>
      </c>
      <c r="J139" s="4"/>
      <c r="M139" s="2" t="s">
        <v>220</v>
      </c>
      <c r="N139" s="10">
        <v>2870.8</v>
      </c>
      <c r="O139">
        <f t="shared" si="11"/>
        <v>0.4515305253552323</v>
      </c>
      <c r="Q139" s="2" t="s">
        <v>214</v>
      </c>
      <c r="R139" s="4">
        <v>1</v>
      </c>
      <c r="S139">
        <f t="shared" si="12"/>
        <v>0.5</v>
      </c>
    </row>
    <row r="140" spans="1:19" x14ac:dyDescent="0.2">
      <c r="A140" s="2" t="s">
        <v>464</v>
      </c>
      <c r="B140" s="10">
        <v>110</v>
      </c>
      <c r="C140">
        <f t="shared" si="10"/>
        <v>0.46202101026711084</v>
      </c>
      <c r="E140" s="2" t="s">
        <v>34</v>
      </c>
      <c r="F140" s="10">
        <v>55</v>
      </c>
      <c r="G140">
        <f t="shared" si="13"/>
        <v>0.48142886079719377</v>
      </c>
      <c r="I140" s="2" t="s">
        <v>251</v>
      </c>
      <c r="J140" s="4"/>
      <c r="M140" s="2" t="s">
        <v>528</v>
      </c>
      <c r="N140" s="10">
        <v>2877</v>
      </c>
      <c r="O140">
        <f t="shared" si="11"/>
        <v>0.45347037216293073</v>
      </c>
      <c r="Q140" s="2" t="s">
        <v>212</v>
      </c>
      <c r="R140" s="4">
        <v>1</v>
      </c>
      <c r="S140">
        <f t="shared" si="12"/>
        <v>0.5</v>
      </c>
    </row>
    <row r="141" spans="1:19" x14ac:dyDescent="0.2">
      <c r="A141" s="2" t="s">
        <v>465</v>
      </c>
      <c r="B141" s="10">
        <v>111</v>
      </c>
      <c r="C141">
        <f t="shared" si="10"/>
        <v>0.46784634604643921</v>
      </c>
      <c r="E141" s="2" t="s">
        <v>530</v>
      </c>
      <c r="F141" s="10">
        <v>55</v>
      </c>
      <c r="G141">
        <f t="shared" si="13"/>
        <v>0.48142886079719377</v>
      </c>
      <c r="I141" s="2" t="s">
        <v>162</v>
      </c>
      <c r="J141" s="4"/>
      <c r="M141" s="2" t="s">
        <v>219</v>
      </c>
      <c r="N141" s="10">
        <v>2879.8</v>
      </c>
      <c r="O141">
        <f t="shared" si="11"/>
        <v>0.4543468989691915</v>
      </c>
      <c r="Q141" s="2" t="s">
        <v>526</v>
      </c>
      <c r="R141" s="4">
        <v>1</v>
      </c>
      <c r="S141">
        <f t="shared" si="12"/>
        <v>0.5</v>
      </c>
    </row>
    <row r="142" spans="1:19" x14ac:dyDescent="0.2">
      <c r="A142" s="2" t="s">
        <v>602</v>
      </c>
      <c r="B142" s="10">
        <v>111.6</v>
      </c>
      <c r="C142">
        <f t="shared" si="10"/>
        <v>0.47134586226602065</v>
      </c>
      <c r="E142" s="2" t="s">
        <v>35</v>
      </c>
      <c r="F142" s="10">
        <v>55</v>
      </c>
      <c r="G142">
        <f t="shared" si="13"/>
        <v>0.48142886079719377</v>
      </c>
      <c r="I142" s="2" t="s">
        <v>162</v>
      </c>
      <c r="J142" s="4"/>
      <c r="M142" s="2" t="s">
        <v>193</v>
      </c>
      <c r="N142" s="10">
        <v>2887.2</v>
      </c>
      <c r="O142">
        <f t="shared" si="11"/>
        <v>0.4566647825508019</v>
      </c>
      <c r="Q142" s="2" t="s">
        <v>127</v>
      </c>
      <c r="R142" s="4">
        <v>1</v>
      </c>
      <c r="S142">
        <f t="shared" si="12"/>
        <v>0.5</v>
      </c>
    </row>
    <row r="143" spans="1:19" x14ac:dyDescent="0.2">
      <c r="A143" s="2" t="s">
        <v>282</v>
      </c>
      <c r="B143" s="10">
        <v>113</v>
      </c>
      <c r="C143">
        <f t="shared" si="10"/>
        <v>0.47952176988636225</v>
      </c>
      <c r="E143" s="2" t="s">
        <v>545</v>
      </c>
      <c r="F143" s="10">
        <v>55</v>
      </c>
      <c r="G143">
        <f t="shared" si="13"/>
        <v>0.48142886079719377</v>
      </c>
      <c r="I143" s="2" t="s">
        <v>245</v>
      </c>
      <c r="J143" s="4"/>
      <c r="M143" s="2" t="s">
        <v>523</v>
      </c>
      <c r="N143" s="10">
        <v>2900</v>
      </c>
      <c r="O143">
        <f t="shared" si="11"/>
        <v>0.46067847190334343</v>
      </c>
      <c r="Q143" s="2" t="s">
        <v>618</v>
      </c>
      <c r="R143" s="4">
        <v>1</v>
      </c>
      <c r="S143">
        <f t="shared" si="12"/>
        <v>0.5</v>
      </c>
    </row>
    <row r="144" spans="1:19" x14ac:dyDescent="0.2">
      <c r="A144" s="2" t="s">
        <v>530</v>
      </c>
      <c r="B144" s="10">
        <v>113</v>
      </c>
      <c r="C144">
        <f t="shared" si="10"/>
        <v>0.47952176988636225</v>
      </c>
      <c r="E144" s="2" t="s">
        <v>41</v>
      </c>
      <c r="F144" s="10">
        <v>55</v>
      </c>
      <c r="G144">
        <f t="shared" si="13"/>
        <v>0.48142886079719377</v>
      </c>
      <c r="I144" s="2" t="s">
        <v>289</v>
      </c>
      <c r="J144" s="4"/>
      <c r="M144" s="2" t="s">
        <v>632</v>
      </c>
      <c r="N144" s="10">
        <v>2900</v>
      </c>
      <c r="O144">
        <f t="shared" si="11"/>
        <v>0.46067847190334343</v>
      </c>
      <c r="Q144" s="2" t="s">
        <v>553</v>
      </c>
      <c r="R144" s="4">
        <v>1</v>
      </c>
      <c r="S144">
        <f t="shared" si="12"/>
        <v>0.5</v>
      </c>
    </row>
    <row r="145" spans="1:19" x14ac:dyDescent="0.2">
      <c r="A145" s="2" t="s">
        <v>655</v>
      </c>
      <c r="B145" s="10">
        <v>115</v>
      </c>
      <c r="C145">
        <f t="shared" si="10"/>
        <v>0.49121960619580557</v>
      </c>
      <c r="E145" s="2" t="s">
        <v>124</v>
      </c>
      <c r="F145" s="10">
        <v>55</v>
      </c>
      <c r="G145">
        <f t="shared" si="13"/>
        <v>0.48142886079719377</v>
      </c>
      <c r="I145" s="2" t="s">
        <v>130</v>
      </c>
      <c r="J145" s="4"/>
      <c r="M145" s="2" t="s">
        <v>584</v>
      </c>
      <c r="N145" s="10">
        <v>2937</v>
      </c>
      <c r="O145">
        <f t="shared" si="11"/>
        <v>0.47230742135627396</v>
      </c>
      <c r="Q145" s="2" t="s">
        <v>34</v>
      </c>
      <c r="R145" s="4">
        <v>1</v>
      </c>
      <c r="S145">
        <f t="shared" si="12"/>
        <v>0.5</v>
      </c>
    </row>
    <row r="146" spans="1:19" x14ac:dyDescent="0.2">
      <c r="A146" s="2" t="s">
        <v>100</v>
      </c>
      <c r="B146" s="10">
        <v>115</v>
      </c>
      <c r="C146">
        <f t="shared" si="10"/>
        <v>0.49121960619580557</v>
      </c>
      <c r="E146" s="2" t="s">
        <v>118</v>
      </c>
      <c r="F146" s="10">
        <v>55</v>
      </c>
      <c r="G146">
        <f t="shared" si="13"/>
        <v>0.48142886079719377</v>
      </c>
      <c r="I146" s="2" t="s">
        <v>18</v>
      </c>
      <c r="J146" s="4"/>
      <c r="M146" s="2" t="s">
        <v>282</v>
      </c>
      <c r="N146" s="10">
        <v>2956</v>
      </c>
      <c r="O146">
        <f t="shared" si="11"/>
        <v>0.47829154723306266</v>
      </c>
      <c r="Q146" s="2" t="s">
        <v>330</v>
      </c>
      <c r="R146" s="4">
        <v>1</v>
      </c>
      <c r="S146">
        <f t="shared" si="12"/>
        <v>0.5</v>
      </c>
    </row>
    <row r="147" spans="1:19" x14ac:dyDescent="0.2">
      <c r="A147" s="2" t="s">
        <v>299</v>
      </c>
      <c r="B147" s="10">
        <v>115</v>
      </c>
      <c r="C147">
        <f t="shared" si="10"/>
        <v>0.49121960619580557</v>
      </c>
      <c r="E147" s="2" t="s">
        <v>46</v>
      </c>
      <c r="F147" s="10">
        <v>55</v>
      </c>
      <c r="G147">
        <f t="shared" si="13"/>
        <v>0.48142886079719377</v>
      </c>
      <c r="I147" s="2" t="s">
        <v>18</v>
      </c>
      <c r="J147" s="4"/>
      <c r="M147" s="2" t="s">
        <v>532</v>
      </c>
      <c r="N147" s="10">
        <v>3000</v>
      </c>
      <c r="O147">
        <f t="shared" si="11"/>
        <v>0.49217057762951638</v>
      </c>
      <c r="Q147" s="2" t="s">
        <v>330</v>
      </c>
      <c r="R147" s="4">
        <v>1</v>
      </c>
      <c r="S147">
        <f t="shared" si="12"/>
        <v>0.5</v>
      </c>
    </row>
    <row r="148" spans="1:19" x14ac:dyDescent="0.2">
      <c r="A148" s="2" t="s">
        <v>537</v>
      </c>
      <c r="B148" s="10">
        <v>116</v>
      </c>
      <c r="C148">
        <f t="shared" si="10"/>
        <v>0.49707293459140123</v>
      </c>
      <c r="E148" s="2" t="s">
        <v>535</v>
      </c>
      <c r="F148" s="10">
        <v>55</v>
      </c>
      <c r="G148">
        <f t="shared" si="13"/>
        <v>0.48142886079719377</v>
      </c>
      <c r="I148" s="2" t="s">
        <v>223</v>
      </c>
      <c r="J148" s="4"/>
      <c r="M148" s="2" t="s">
        <v>636</v>
      </c>
      <c r="N148" s="10">
        <v>3020</v>
      </c>
      <c r="O148">
        <f t="shared" si="11"/>
        <v>0.49848450869484384</v>
      </c>
      <c r="Q148" s="2" t="s">
        <v>174</v>
      </c>
      <c r="R148" s="4">
        <v>1</v>
      </c>
      <c r="S148">
        <f t="shared" si="12"/>
        <v>0.5</v>
      </c>
    </row>
    <row r="149" spans="1:19" x14ac:dyDescent="0.2">
      <c r="A149" s="2" t="s">
        <v>7</v>
      </c>
      <c r="B149" s="10">
        <v>116.5</v>
      </c>
      <c r="C149">
        <f t="shared" si="10"/>
        <v>0.5</v>
      </c>
      <c r="E149" s="2" t="s">
        <v>139</v>
      </c>
      <c r="F149" s="10">
        <v>55.9</v>
      </c>
      <c r="G149">
        <f t="shared" si="13"/>
        <v>0.5</v>
      </c>
      <c r="I149" s="2" t="s">
        <v>166</v>
      </c>
      <c r="J149" s="4"/>
      <c r="M149" s="2" t="s">
        <v>425</v>
      </c>
      <c r="N149" s="10">
        <v>3024.8</v>
      </c>
      <c r="O149">
        <f t="shared" si="11"/>
        <v>0.5</v>
      </c>
      <c r="Q149" s="2" t="s">
        <v>530</v>
      </c>
      <c r="R149" s="4">
        <v>1</v>
      </c>
      <c r="S149">
        <f t="shared" si="12"/>
        <v>0.5</v>
      </c>
    </row>
    <row r="150" spans="1:19" x14ac:dyDescent="0.2">
      <c r="A150" s="2" t="s">
        <v>7</v>
      </c>
      <c r="B150" s="10">
        <v>116.5</v>
      </c>
      <c r="C150">
        <f t="shared" si="10"/>
        <v>0.5</v>
      </c>
      <c r="E150" s="2" t="s">
        <v>594</v>
      </c>
      <c r="F150" s="10">
        <v>55.9</v>
      </c>
      <c r="G150">
        <f t="shared" si="13"/>
        <v>0.5</v>
      </c>
      <c r="I150" s="2" t="s">
        <v>299</v>
      </c>
      <c r="J150" s="4"/>
      <c r="M150" s="2" t="s">
        <v>567</v>
      </c>
      <c r="N150" s="10">
        <v>3074</v>
      </c>
      <c r="O150">
        <f t="shared" si="11"/>
        <v>0.51552883762414126</v>
      </c>
      <c r="Q150" s="2" t="s">
        <v>506</v>
      </c>
      <c r="R150" s="4">
        <v>1</v>
      </c>
      <c r="S150">
        <f t="shared" si="12"/>
        <v>0.5</v>
      </c>
    </row>
    <row r="151" spans="1:19" x14ac:dyDescent="0.2">
      <c r="A151" s="2" t="s">
        <v>7</v>
      </c>
      <c r="B151" s="10">
        <v>116.5</v>
      </c>
      <c r="C151">
        <f t="shared" si="10"/>
        <v>0.5</v>
      </c>
      <c r="E151" s="2" t="s">
        <v>171</v>
      </c>
      <c r="F151" s="10">
        <v>55.9</v>
      </c>
      <c r="G151">
        <f t="shared" si="13"/>
        <v>0.5</v>
      </c>
      <c r="I151" s="2" t="s">
        <v>206</v>
      </c>
      <c r="J151" s="4"/>
      <c r="M151" s="2" t="s">
        <v>566</v>
      </c>
      <c r="N151" s="10">
        <v>3081</v>
      </c>
      <c r="O151">
        <f t="shared" si="11"/>
        <v>0.51773648661791982</v>
      </c>
      <c r="Q151" s="2" t="s">
        <v>252</v>
      </c>
      <c r="R151" s="4">
        <v>1</v>
      </c>
      <c r="S151">
        <f t="shared" si="12"/>
        <v>0.5</v>
      </c>
    </row>
    <row r="152" spans="1:19" x14ac:dyDescent="0.2">
      <c r="A152" s="2" t="s">
        <v>7</v>
      </c>
      <c r="B152" s="10">
        <v>116.5</v>
      </c>
      <c r="C152">
        <f t="shared" si="10"/>
        <v>0.5</v>
      </c>
      <c r="E152" s="2" t="s">
        <v>290</v>
      </c>
      <c r="F152" s="10">
        <v>55.9</v>
      </c>
      <c r="G152">
        <f t="shared" si="13"/>
        <v>0.5</v>
      </c>
      <c r="I152" s="2" t="s">
        <v>196</v>
      </c>
      <c r="J152" s="4"/>
      <c r="M152" s="2" t="s">
        <v>25</v>
      </c>
      <c r="N152" s="10">
        <v>3100</v>
      </c>
      <c r="O152">
        <f t="shared" si="11"/>
        <v>0.52372494023161842</v>
      </c>
      <c r="Q152" s="2" t="s">
        <v>117</v>
      </c>
      <c r="R152" s="4">
        <v>1</v>
      </c>
      <c r="S152">
        <f t="shared" si="12"/>
        <v>0.5</v>
      </c>
    </row>
    <row r="153" spans="1:19" x14ac:dyDescent="0.2">
      <c r="A153" s="2" t="s">
        <v>7</v>
      </c>
      <c r="B153" s="10">
        <v>116.5</v>
      </c>
      <c r="C153">
        <f t="shared" si="10"/>
        <v>0.5</v>
      </c>
      <c r="E153" s="2" t="s">
        <v>287</v>
      </c>
      <c r="F153" s="10">
        <v>55.9</v>
      </c>
      <c r="G153">
        <f t="shared" si="13"/>
        <v>0.5</v>
      </c>
      <c r="I153" s="2" t="s">
        <v>312</v>
      </c>
      <c r="J153" s="4"/>
      <c r="M153" s="2" t="s">
        <v>89</v>
      </c>
      <c r="N153" s="10">
        <v>3100</v>
      </c>
      <c r="O153">
        <f t="shared" si="11"/>
        <v>0.52372494023161842</v>
      </c>
      <c r="Q153" s="2" t="s">
        <v>634</v>
      </c>
      <c r="R153" s="4">
        <v>1</v>
      </c>
      <c r="S153">
        <f t="shared" si="12"/>
        <v>0.5</v>
      </c>
    </row>
    <row r="154" spans="1:19" x14ac:dyDescent="0.2">
      <c r="A154" s="2" t="s">
        <v>7</v>
      </c>
      <c r="B154" s="10">
        <v>116.5</v>
      </c>
      <c r="C154">
        <f t="shared" si="10"/>
        <v>0.5</v>
      </c>
      <c r="E154" s="2" t="s">
        <v>513</v>
      </c>
      <c r="F154" s="10">
        <v>56</v>
      </c>
      <c r="G154">
        <f t="shared" si="13"/>
        <v>0.50206439784817547</v>
      </c>
      <c r="I154" s="2" t="s">
        <v>293</v>
      </c>
      <c r="J154" s="4"/>
      <c r="M154" s="2" t="s">
        <v>335</v>
      </c>
      <c r="N154" s="10">
        <v>3108</v>
      </c>
      <c r="O154">
        <f t="shared" si="11"/>
        <v>0.52624445457176705</v>
      </c>
      <c r="Q154" s="2" t="s">
        <v>339</v>
      </c>
      <c r="R154" s="4">
        <v>1</v>
      </c>
      <c r="S154">
        <f t="shared" si="12"/>
        <v>0.5</v>
      </c>
    </row>
    <row r="155" spans="1:19" x14ac:dyDescent="0.2">
      <c r="A155" s="2" t="s">
        <v>7</v>
      </c>
      <c r="B155" s="10">
        <v>116.5</v>
      </c>
      <c r="C155">
        <f t="shared" si="10"/>
        <v>0.5</v>
      </c>
      <c r="E155" s="2" t="s">
        <v>19</v>
      </c>
      <c r="F155" s="10">
        <v>56</v>
      </c>
      <c r="G155">
        <f t="shared" si="13"/>
        <v>0.50206439784817547</v>
      </c>
      <c r="I155" s="2" t="s">
        <v>102</v>
      </c>
      <c r="J155" s="4"/>
      <c r="M155" s="2" t="s">
        <v>582</v>
      </c>
      <c r="N155" s="10">
        <v>3110</v>
      </c>
      <c r="O155">
        <f t="shared" si="11"/>
        <v>0.52687412942361156</v>
      </c>
      <c r="Q155" s="2" t="s">
        <v>644</v>
      </c>
      <c r="R155" s="4">
        <v>2</v>
      </c>
      <c r="S155">
        <f t="shared" si="12"/>
        <v>0.7310585786300049</v>
      </c>
    </row>
    <row r="156" spans="1:19" x14ac:dyDescent="0.2">
      <c r="A156" s="2" t="s">
        <v>7</v>
      </c>
      <c r="B156" s="10">
        <v>116.5</v>
      </c>
      <c r="C156">
        <f t="shared" si="10"/>
        <v>0.5</v>
      </c>
      <c r="E156" s="2" t="s">
        <v>143</v>
      </c>
      <c r="F156" s="10">
        <v>56</v>
      </c>
      <c r="G156">
        <f t="shared" si="13"/>
        <v>0.50206439784817547</v>
      </c>
      <c r="I156" s="2" t="s">
        <v>20</v>
      </c>
      <c r="J156" s="4"/>
      <c r="M156" s="2" t="s">
        <v>552</v>
      </c>
      <c r="N156" s="10">
        <v>3113</v>
      </c>
      <c r="O156">
        <f t="shared" si="11"/>
        <v>0.52781848080797156</v>
      </c>
      <c r="Q156" s="2" t="s">
        <v>523</v>
      </c>
      <c r="R156" s="4">
        <v>2</v>
      </c>
      <c r="S156">
        <f t="shared" si="12"/>
        <v>0.7310585786300049</v>
      </c>
    </row>
    <row r="157" spans="1:19" x14ac:dyDescent="0.2">
      <c r="A157" s="2" t="s">
        <v>7</v>
      </c>
      <c r="B157" s="10">
        <v>116.5</v>
      </c>
      <c r="C157">
        <f t="shared" si="10"/>
        <v>0.5</v>
      </c>
      <c r="E157" s="2" t="s">
        <v>519</v>
      </c>
      <c r="F157" s="10">
        <v>56</v>
      </c>
      <c r="G157">
        <f t="shared" si="13"/>
        <v>0.50206439784817547</v>
      </c>
      <c r="I157" s="13" t="s">
        <v>20</v>
      </c>
      <c r="J157" s="4"/>
      <c r="M157" s="2" t="s">
        <v>143</v>
      </c>
      <c r="N157" s="10">
        <v>3116.8</v>
      </c>
      <c r="O157">
        <f t="shared" si="11"/>
        <v>0.52901437263525253</v>
      </c>
      <c r="Q157" s="2" t="s">
        <v>336</v>
      </c>
      <c r="R157" s="4">
        <v>2</v>
      </c>
      <c r="S157">
        <f t="shared" si="12"/>
        <v>0.7310585786300049</v>
      </c>
    </row>
    <row r="158" spans="1:19" x14ac:dyDescent="0.2">
      <c r="A158" s="2" t="s">
        <v>10</v>
      </c>
      <c r="B158" s="10">
        <v>116.5</v>
      </c>
      <c r="C158">
        <f t="shared" si="10"/>
        <v>0.5</v>
      </c>
      <c r="E158" s="2" t="s">
        <v>589</v>
      </c>
      <c r="F158" s="10">
        <v>57</v>
      </c>
      <c r="G158">
        <f t="shared" si="13"/>
        <v>0.52269290459109818</v>
      </c>
      <c r="I158" s="2" t="s">
        <v>25</v>
      </c>
      <c r="J158" s="4"/>
      <c r="M158" s="2" t="s">
        <v>188</v>
      </c>
      <c r="N158" s="10">
        <v>3118</v>
      </c>
      <c r="O158">
        <f t="shared" si="11"/>
        <v>0.52939195415105833</v>
      </c>
      <c r="Q158" s="2" t="s">
        <v>126</v>
      </c>
      <c r="R158" s="4">
        <v>2</v>
      </c>
      <c r="S158">
        <f t="shared" si="12"/>
        <v>0.7310585786300049</v>
      </c>
    </row>
    <row r="159" spans="1:19" x14ac:dyDescent="0.2">
      <c r="A159" s="2" t="s">
        <v>73</v>
      </c>
      <c r="B159" s="10">
        <v>116.5</v>
      </c>
      <c r="C159">
        <f t="shared" si="10"/>
        <v>0.5</v>
      </c>
      <c r="E159" s="2" t="s">
        <v>108</v>
      </c>
      <c r="F159" s="10">
        <v>57</v>
      </c>
      <c r="G159">
        <f t="shared" si="13"/>
        <v>0.52269290459109818</v>
      </c>
      <c r="I159" s="2" t="s">
        <v>25</v>
      </c>
      <c r="J159" s="4"/>
      <c r="M159" s="2" t="s">
        <v>41</v>
      </c>
      <c r="N159" s="10">
        <v>3125</v>
      </c>
      <c r="O159">
        <f t="shared" si="11"/>
        <v>0.53159382883797657</v>
      </c>
      <c r="Q159" s="2" t="s">
        <v>587</v>
      </c>
      <c r="R159" s="4">
        <v>2</v>
      </c>
      <c r="S159">
        <f t="shared" si="12"/>
        <v>0.7310585786300049</v>
      </c>
    </row>
    <row r="160" spans="1:19" x14ac:dyDescent="0.2">
      <c r="A160" s="2" t="s">
        <v>533</v>
      </c>
      <c r="B160" s="10">
        <v>117.8</v>
      </c>
      <c r="C160">
        <f t="shared" si="10"/>
        <v>0.50760986933590324</v>
      </c>
      <c r="E160" s="2" t="s">
        <v>632</v>
      </c>
      <c r="F160" s="10">
        <v>57</v>
      </c>
      <c r="G160">
        <f t="shared" si="13"/>
        <v>0.52269290459109818</v>
      </c>
      <c r="I160" s="2" t="s">
        <v>25</v>
      </c>
      <c r="J160" s="4"/>
      <c r="M160" s="2" t="s">
        <v>505</v>
      </c>
      <c r="N160" s="10">
        <v>3127</v>
      </c>
      <c r="O160">
        <f t="shared" si="11"/>
        <v>0.53222271375809893</v>
      </c>
      <c r="Q160" s="2" t="s">
        <v>513</v>
      </c>
      <c r="R160" s="4">
        <v>2</v>
      </c>
      <c r="S160">
        <f t="shared" si="12"/>
        <v>0.7310585786300049</v>
      </c>
    </row>
    <row r="161" spans="1:19" x14ac:dyDescent="0.2">
      <c r="A161" s="2" t="s">
        <v>445</v>
      </c>
      <c r="B161" s="10">
        <v>117.8</v>
      </c>
      <c r="C161">
        <f t="shared" si="10"/>
        <v>0.50760986933590324</v>
      </c>
      <c r="E161" s="2" t="s">
        <v>144</v>
      </c>
      <c r="F161" s="10">
        <v>57</v>
      </c>
      <c r="G161">
        <f t="shared" si="13"/>
        <v>0.52269290459109818</v>
      </c>
      <c r="I161" s="2" t="s">
        <v>25</v>
      </c>
      <c r="J161" s="4"/>
      <c r="M161" s="2" t="s">
        <v>273</v>
      </c>
      <c r="N161" s="10">
        <v>3198</v>
      </c>
      <c r="O161">
        <f t="shared" si="11"/>
        <v>0.55446715015755776</v>
      </c>
      <c r="Q161" s="2" t="s">
        <v>322</v>
      </c>
      <c r="R161" s="4">
        <v>2</v>
      </c>
      <c r="S161">
        <f t="shared" si="12"/>
        <v>0.7310585786300049</v>
      </c>
    </row>
    <row r="162" spans="1:19" x14ac:dyDescent="0.2">
      <c r="A162" s="2" t="s">
        <v>19</v>
      </c>
      <c r="B162" s="10">
        <v>118</v>
      </c>
      <c r="C162">
        <f t="shared" si="10"/>
        <v>0.50878039380419449</v>
      </c>
      <c r="E162" s="2" t="s">
        <v>546</v>
      </c>
      <c r="F162" s="10">
        <v>57</v>
      </c>
      <c r="G162">
        <f t="shared" si="13"/>
        <v>0.52269290459109818</v>
      </c>
      <c r="I162" s="2" t="s">
        <v>143</v>
      </c>
      <c r="J162" s="4"/>
      <c r="M162" s="2" t="s">
        <v>525</v>
      </c>
      <c r="N162" s="10">
        <v>3200</v>
      </c>
      <c r="O162">
        <f t="shared" si="11"/>
        <v>0.55509102734536331</v>
      </c>
      <c r="Q162" s="2" t="s">
        <v>529</v>
      </c>
      <c r="R162" s="4">
        <v>2</v>
      </c>
      <c r="S162">
        <f t="shared" si="12"/>
        <v>0.7310585786300049</v>
      </c>
    </row>
    <row r="163" spans="1:19" x14ac:dyDescent="0.2">
      <c r="A163" s="2" t="s">
        <v>143</v>
      </c>
      <c r="B163" s="10">
        <v>118</v>
      </c>
      <c r="C163">
        <f t="shared" si="10"/>
        <v>0.50878039380419449</v>
      </c>
      <c r="E163" s="2" t="s">
        <v>531</v>
      </c>
      <c r="F163" s="10">
        <v>57</v>
      </c>
      <c r="G163">
        <f t="shared" si="13"/>
        <v>0.52269290459109818</v>
      </c>
      <c r="I163" s="2" t="s">
        <v>586</v>
      </c>
      <c r="J163" s="4"/>
      <c r="M163" s="13" t="s">
        <v>239</v>
      </c>
      <c r="N163" s="10">
        <v>3200</v>
      </c>
      <c r="O163">
        <f t="shared" si="11"/>
        <v>0.55509102734536331</v>
      </c>
      <c r="Q163" s="2" t="s">
        <v>25</v>
      </c>
      <c r="R163" s="4">
        <v>2</v>
      </c>
      <c r="S163">
        <f t="shared" si="12"/>
        <v>0.7310585786300049</v>
      </c>
    </row>
    <row r="164" spans="1:19" x14ac:dyDescent="0.2">
      <c r="A164" s="2" t="s">
        <v>139</v>
      </c>
      <c r="B164" s="10">
        <v>118.1</v>
      </c>
      <c r="C164">
        <f t="shared" si="10"/>
        <v>0.50936562074090486</v>
      </c>
      <c r="E164" s="2" t="s">
        <v>289</v>
      </c>
      <c r="F164" s="10">
        <v>58</v>
      </c>
      <c r="G164">
        <f t="shared" si="13"/>
        <v>0.54324428823973092</v>
      </c>
      <c r="I164" s="2" t="s">
        <v>26</v>
      </c>
      <c r="J164" s="4"/>
      <c r="M164" s="2" t="s">
        <v>623</v>
      </c>
      <c r="N164" s="10">
        <v>3200</v>
      </c>
      <c r="O164">
        <f t="shared" si="11"/>
        <v>0.55509102734536331</v>
      </c>
      <c r="Q164" s="2" t="s">
        <v>586</v>
      </c>
      <c r="R164" s="4">
        <v>2</v>
      </c>
      <c r="S164">
        <f t="shared" si="12"/>
        <v>0.7310585786300049</v>
      </c>
    </row>
    <row r="165" spans="1:19" x14ac:dyDescent="0.2">
      <c r="A165" s="2" t="s">
        <v>594</v>
      </c>
      <c r="B165" s="10">
        <v>118.1</v>
      </c>
      <c r="C165">
        <f t="shared" si="10"/>
        <v>0.50936562074090486</v>
      </c>
      <c r="E165" s="2" t="s">
        <v>532</v>
      </c>
      <c r="F165" s="10">
        <v>58</v>
      </c>
      <c r="G165">
        <f t="shared" si="13"/>
        <v>0.54324428823973092</v>
      </c>
      <c r="I165" s="2" t="s">
        <v>583</v>
      </c>
      <c r="J165" s="4"/>
      <c r="M165" s="2" t="s">
        <v>342</v>
      </c>
      <c r="N165" s="10">
        <v>3215.2</v>
      </c>
      <c r="O165">
        <f t="shared" si="11"/>
        <v>0.55982668313534678</v>
      </c>
      <c r="Q165" s="2" t="s">
        <v>335</v>
      </c>
      <c r="R165" s="4">
        <v>2</v>
      </c>
      <c r="S165">
        <f t="shared" si="12"/>
        <v>0.7310585786300049</v>
      </c>
    </row>
    <row r="166" spans="1:19" x14ac:dyDescent="0.2">
      <c r="A166" s="2" t="s">
        <v>500</v>
      </c>
      <c r="B166" s="10">
        <v>120</v>
      </c>
      <c r="C166">
        <f t="shared" si="10"/>
        <v>0.5204782301136377</v>
      </c>
      <c r="E166" s="2" t="s">
        <v>582</v>
      </c>
      <c r="F166" s="10">
        <v>58</v>
      </c>
      <c r="G166">
        <f t="shared" si="13"/>
        <v>0.54324428823973092</v>
      </c>
      <c r="I166" s="2" t="s">
        <v>295</v>
      </c>
      <c r="J166" s="4"/>
      <c r="M166" s="2" t="s">
        <v>67</v>
      </c>
      <c r="N166" s="10">
        <v>3236</v>
      </c>
      <c r="O166">
        <f t="shared" si="11"/>
        <v>0.56628928283484881</v>
      </c>
      <c r="Q166" s="2" t="s">
        <v>324</v>
      </c>
      <c r="R166" s="4">
        <v>2</v>
      </c>
      <c r="S166">
        <f t="shared" si="12"/>
        <v>0.7310585786300049</v>
      </c>
    </row>
    <row r="167" spans="1:19" x14ac:dyDescent="0.2">
      <c r="A167" s="2" t="s">
        <v>212</v>
      </c>
      <c r="B167" s="10">
        <v>120</v>
      </c>
      <c r="C167">
        <f t="shared" si="10"/>
        <v>0.5204782301136377</v>
      </c>
      <c r="E167" s="2" t="s">
        <v>60</v>
      </c>
      <c r="F167" s="10">
        <v>59</v>
      </c>
      <c r="G167">
        <f t="shared" si="13"/>
        <v>0.5636495006989044</v>
      </c>
      <c r="I167" s="2" t="s">
        <v>560</v>
      </c>
      <c r="J167" s="4"/>
      <c r="M167" s="2" t="s">
        <v>26</v>
      </c>
      <c r="N167" s="10">
        <v>3250</v>
      </c>
      <c r="O167">
        <f t="shared" si="11"/>
        <v>0.570626588699226</v>
      </c>
      <c r="Q167" s="2" t="s">
        <v>342</v>
      </c>
      <c r="R167" s="4">
        <v>2</v>
      </c>
      <c r="S167">
        <f t="shared" si="12"/>
        <v>0.7310585786300049</v>
      </c>
    </row>
    <row r="168" spans="1:19" x14ac:dyDescent="0.2">
      <c r="A168" s="2" t="s">
        <v>525</v>
      </c>
      <c r="B168" s="10">
        <v>120</v>
      </c>
      <c r="C168">
        <f t="shared" si="10"/>
        <v>0.5204782301136377</v>
      </c>
      <c r="E168" s="2" t="s">
        <v>595</v>
      </c>
      <c r="F168" s="10">
        <v>60</v>
      </c>
      <c r="G168">
        <f t="shared" si="13"/>
        <v>0.58384145781110675</v>
      </c>
      <c r="I168" s="2" t="s">
        <v>273</v>
      </c>
      <c r="J168" s="4"/>
      <c r="M168" s="2" t="s">
        <v>619</v>
      </c>
      <c r="N168" s="10">
        <v>3265</v>
      </c>
      <c r="O168">
        <f t="shared" si="11"/>
        <v>0.57526168014363055</v>
      </c>
      <c r="Q168" s="2" t="s">
        <v>105</v>
      </c>
      <c r="R168" s="4">
        <v>2</v>
      </c>
      <c r="S168">
        <f t="shared" si="12"/>
        <v>0.7310585786300049</v>
      </c>
    </row>
    <row r="169" spans="1:19" x14ac:dyDescent="0.2">
      <c r="A169" s="2" t="s">
        <v>289</v>
      </c>
      <c r="B169" s="10">
        <v>121</v>
      </c>
      <c r="C169">
        <f t="shared" si="10"/>
        <v>0.52631953976288381</v>
      </c>
      <c r="E169" s="2" t="s">
        <v>102</v>
      </c>
      <c r="F169" s="10">
        <v>60</v>
      </c>
      <c r="G169">
        <f t="shared" si="13"/>
        <v>0.58384145781110675</v>
      </c>
      <c r="I169" s="2" t="s">
        <v>212</v>
      </c>
      <c r="J169" s="4"/>
      <c r="M169" s="2" t="s">
        <v>526</v>
      </c>
      <c r="N169" s="10">
        <v>3266</v>
      </c>
      <c r="O169">
        <f t="shared" si="11"/>
        <v>0.57557022555216275</v>
      </c>
      <c r="Q169" s="2" t="s">
        <v>514</v>
      </c>
      <c r="R169" s="4">
        <v>2</v>
      </c>
      <c r="S169">
        <f t="shared" si="12"/>
        <v>0.7310585786300049</v>
      </c>
    </row>
    <row r="170" spans="1:19" x14ac:dyDescent="0.2">
      <c r="A170" s="2" t="s">
        <v>531</v>
      </c>
      <c r="B170" s="10">
        <v>121</v>
      </c>
      <c r="C170">
        <f t="shared" si="10"/>
        <v>0.52631953976288381</v>
      </c>
      <c r="E170" s="2" t="s">
        <v>583</v>
      </c>
      <c r="F170" s="10">
        <v>60</v>
      </c>
      <c r="G170">
        <f t="shared" si="13"/>
        <v>0.58384145781110675</v>
      </c>
      <c r="I170" s="2" t="s">
        <v>253</v>
      </c>
      <c r="J170" s="4"/>
      <c r="M170" s="2" t="s">
        <v>48</v>
      </c>
      <c r="N170" s="10">
        <v>3278.5620353290601</v>
      </c>
      <c r="O170">
        <f t="shared" si="11"/>
        <v>0.57944109248936915</v>
      </c>
      <c r="Q170" s="2" t="s">
        <v>537</v>
      </c>
      <c r="R170" s="4">
        <v>2</v>
      </c>
      <c r="S170">
        <f t="shared" si="12"/>
        <v>0.7310585786300049</v>
      </c>
    </row>
    <row r="171" spans="1:19" x14ac:dyDescent="0.2">
      <c r="A171" s="2" t="s">
        <v>297</v>
      </c>
      <c r="B171" s="10">
        <v>122</v>
      </c>
      <c r="C171">
        <f t="shared" si="10"/>
        <v>0.53215365395356073</v>
      </c>
      <c r="E171" s="2" t="s">
        <v>265</v>
      </c>
      <c r="F171" s="10">
        <v>60</v>
      </c>
      <c r="G171">
        <f t="shared" si="13"/>
        <v>0.58384145781110675</v>
      </c>
      <c r="I171" s="2" t="s">
        <v>204</v>
      </c>
      <c r="J171" s="4"/>
      <c r="M171" s="2" t="s">
        <v>287</v>
      </c>
      <c r="N171" s="10">
        <v>3280.8</v>
      </c>
      <c r="O171">
        <f t="shared" si="11"/>
        <v>0.58012968944206578</v>
      </c>
      <c r="Q171" s="2" t="s">
        <v>176</v>
      </c>
      <c r="R171" s="4">
        <v>2</v>
      </c>
      <c r="S171">
        <f t="shared" si="12"/>
        <v>0.7310585786300049</v>
      </c>
    </row>
    <row r="172" spans="1:19" x14ac:dyDescent="0.2">
      <c r="A172" s="2" t="s">
        <v>538</v>
      </c>
      <c r="B172" s="10">
        <v>122</v>
      </c>
      <c r="C172">
        <f t="shared" si="10"/>
        <v>0.53215365395356073</v>
      </c>
      <c r="E172" s="2" t="s">
        <v>263</v>
      </c>
      <c r="F172" s="10">
        <v>60</v>
      </c>
      <c r="G172">
        <f t="shared" si="13"/>
        <v>0.58384145781110675</v>
      </c>
      <c r="I172" s="2" t="s">
        <v>103</v>
      </c>
      <c r="J172" s="4"/>
      <c r="M172" s="2" t="s">
        <v>276</v>
      </c>
      <c r="N172" s="10">
        <v>3280.8</v>
      </c>
      <c r="O172">
        <f t="shared" si="11"/>
        <v>0.58012968944206578</v>
      </c>
      <c r="Q172" s="2" t="s">
        <v>434</v>
      </c>
      <c r="R172" s="4">
        <v>2</v>
      </c>
      <c r="S172">
        <f t="shared" si="12"/>
        <v>0.7310585786300049</v>
      </c>
    </row>
    <row r="173" spans="1:19" x14ac:dyDescent="0.2">
      <c r="A173" s="2" t="s">
        <v>563</v>
      </c>
      <c r="B173" s="10">
        <v>124</v>
      </c>
      <c r="C173">
        <f t="shared" si="10"/>
        <v>0.54379397371277016</v>
      </c>
      <c r="E173" s="2" t="s">
        <v>566</v>
      </c>
      <c r="F173" s="10">
        <v>60</v>
      </c>
      <c r="G173">
        <f t="shared" si="13"/>
        <v>0.58384145781110675</v>
      </c>
      <c r="I173" s="2" t="s">
        <v>526</v>
      </c>
      <c r="J173" s="4"/>
      <c r="M173" s="2" t="s">
        <v>413</v>
      </c>
      <c r="N173" s="10">
        <v>3281</v>
      </c>
      <c r="O173">
        <f t="shared" si="11"/>
        <v>0.58019121208655167</v>
      </c>
      <c r="Q173" s="2" t="s">
        <v>402</v>
      </c>
      <c r="R173" s="4">
        <v>2</v>
      </c>
      <c r="S173">
        <f t="shared" si="12"/>
        <v>0.7310585786300049</v>
      </c>
    </row>
    <row r="174" spans="1:19" x14ac:dyDescent="0.2">
      <c r="A174" s="2" t="s">
        <v>155</v>
      </c>
      <c r="B174" s="10">
        <v>124.7</v>
      </c>
      <c r="C174">
        <f t="shared" si="10"/>
        <v>0.54785746615228714</v>
      </c>
      <c r="E174" s="2" t="s">
        <v>77</v>
      </c>
      <c r="F174" s="10">
        <v>60</v>
      </c>
      <c r="G174">
        <f t="shared" si="13"/>
        <v>0.58384145781110675</v>
      </c>
      <c r="I174" s="2" t="s">
        <v>342</v>
      </c>
      <c r="J174" s="4"/>
      <c r="M174" s="2" t="s">
        <v>535</v>
      </c>
      <c r="N174" s="10">
        <v>3320</v>
      </c>
      <c r="O174">
        <f t="shared" si="11"/>
        <v>0.59213828227678211</v>
      </c>
      <c r="Q174" s="2" t="s">
        <v>129</v>
      </c>
      <c r="R174" s="4">
        <v>2</v>
      </c>
      <c r="S174">
        <f t="shared" si="12"/>
        <v>0.7310585786300049</v>
      </c>
    </row>
    <row r="175" spans="1:19" x14ac:dyDescent="0.2">
      <c r="A175" s="2" t="s">
        <v>102</v>
      </c>
      <c r="B175" s="10">
        <v>125.3</v>
      </c>
      <c r="C175">
        <f t="shared" si="10"/>
        <v>0.55133540957647997</v>
      </c>
      <c r="E175" s="2" t="s">
        <v>409</v>
      </c>
      <c r="F175" s="10">
        <v>60</v>
      </c>
      <c r="G175">
        <f t="shared" si="13"/>
        <v>0.58384145781110675</v>
      </c>
      <c r="I175" s="2" t="s">
        <v>525</v>
      </c>
      <c r="J175" s="4"/>
      <c r="M175" s="2" t="s">
        <v>655</v>
      </c>
      <c r="N175" s="10">
        <v>3340</v>
      </c>
      <c r="O175">
        <f t="shared" si="11"/>
        <v>0.59822393321350298</v>
      </c>
      <c r="Q175" s="2" t="s">
        <v>87</v>
      </c>
      <c r="R175" s="4">
        <v>2</v>
      </c>
      <c r="S175">
        <f t="shared" si="12"/>
        <v>0.7310585786300049</v>
      </c>
    </row>
    <row r="176" spans="1:19" x14ac:dyDescent="0.2">
      <c r="A176" s="2" t="s">
        <v>83</v>
      </c>
      <c r="B176" s="10">
        <v>127</v>
      </c>
      <c r="C176">
        <f t="shared" si="10"/>
        <v>0.56116125967658703</v>
      </c>
      <c r="E176" s="2" t="s">
        <v>537</v>
      </c>
      <c r="F176" s="10">
        <v>60</v>
      </c>
      <c r="G176">
        <f t="shared" si="13"/>
        <v>0.58384145781110675</v>
      </c>
      <c r="I176" s="2" t="s">
        <v>525</v>
      </c>
      <c r="J176" s="4"/>
      <c r="M176" s="2" t="s">
        <v>100</v>
      </c>
      <c r="N176" s="10">
        <v>3340</v>
      </c>
      <c r="O176">
        <f t="shared" si="11"/>
        <v>0.59822393321350298</v>
      </c>
      <c r="Q176" s="2" t="s">
        <v>81</v>
      </c>
      <c r="R176" s="4">
        <v>2</v>
      </c>
      <c r="S176">
        <f t="shared" si="12"/>
        <v>0.7310585786300049</v>
      </c>
    </row>
    <row r="177" spans="1:19" x14ac:dyDescent="0.2">
      <c r="A177" s="2" t="s">
        <v>546</v>
      </c>
      <c r="B177" s="10">
        <v>127</v>
      </c>
      <c r="C177">
        <f t="shared" si="10"/>
        <v>0.56116125967658703</v>
      </c>
      <c r="E177" s="2" t="s">
        <v>312</v>
      </c>
      <c r="F177" s="10">
        <v>60.9</v>
      </c>
      <c r="G177">
        <f t="shared" si="13"/>
        <v>0.60177870645324005</v>
      </c>
      <c r="I177" s="2" t="s">
        <v>28</v>
      </c>
      <c r="J177" s="4"/>
      <c r="M177" s="2" t="s">
        <v>519</v>
      </c>
      <c r="N177" s="10">
        <v>3359</v>
      </c>
      <c r="O177">
        <f t="shared" si="11"/>
        <v>0.6039774290115113</v>
      </c>
      <c r="Q177" s="2" t="s">
        <v>588</v>
      </c>
      <c r="R177" s="4">
        <v>2</v>
      </c>
      <c r="S177">
        <f t="shared" si="12"/>
        <v>0.7310585786300049</v>
      </c>
    </row>
    <row r="178" spans="1:19" x14ac:dyDescent="0.2">
      <c r="A178" s="2" t="s">
        <v>166</v>
      </c>
      <c r="B178" s="10">
        <v>131.30000000000001</v>
      </c>
      <c r="C178">
        <f t="shared" si="10"/>
        <v>0.58578520336166162</v>
      </c>
      <c r="E178" s="2" t="s">
        <v>266</v>
      </c>
      <c r="F178" s="10">
        <v>61</v>
      </c>
      <c r="G178">
        <f t="shared" si="13"/>
        <v>0.60375590296710901</v>
      </c>
      <c r="I178" s="2" t="s">
        <v>76</v>
      </c>
      <c r="J178" s="4"/>
      <c r="M178" s="2" t="s">
        <v>132</v>
      </c>
      <c r="N178" s="10">
        <v>3380</v>
      </c>
      <c r="O178">
        <f t="shared" si="11"/>
        <v>0.61030318050645294</v>
      </c>
      <c r="Q178" s="2" t="s">
        <v>110</v>
      </c>
      <c r="R178" s="4">
        <v>2</v>
      </c>
      <c r="S178">
        <f t="shared" si="12"/>
        <v>0.7310585786300049</v>
      </c>
    </row>
    <row r="179" spans="1:19" x14ac:dyDescent="0.2">
      <c r="A179" s="2" t="s">
        <v>312</v>
      </c>
      <c r="B179" s="10">
        <v>131.30000000000001</v>
      </c>
      <c r="C179">
        <f t="shared" si="10"/>
        <v>0.58578520336166162</v>
      </c>
      <c r="E179" s="2" t="s">
        <v>282</v>
      </c>
      <c r="F179" s="10">
        <v>62</v>
      </c>
      <c r="G179">
        <f t="shared" si="13"/>
        <v>0.62333219204726931</v>
      </c>
      <c r="I179" s="2" t="s">
        <v>602</v>
      </c>
      <c r="J179" s="4"/>
      <c r="M179" s="2" t="s">
        <v>144</v>
      </c>
      <c r="N179" s="10">
        <v>3403</v>
      </c>
      <c r="O179">
        <f t="shared" si="11"/>
        <v>0.61718897697691444</v>
      </c>
      <c r="Q179" s="2" t="s">
        <v>531</v>
      </c>
      <c r="R179" s="4">
        <v>2</v>
      </c>
      <c r="S179">
        <f t="shared" si="12"/>
        <v>0.7310585786300049</v>
      </c>
    </row>
    <row r="180" spans="1:19" x14ac:dyDescent="0.2">
      <c r="A180" s="2" t="s">
        <v>27</v>
      </c>
      <c r="B180" s="10">
        <v>131.30000000000001</v>
      </c>
      <c r="C180">
        <f t="shared" si="10"/>
        <v>0.58578520336166162</v>
      </c>
      <c r="E180" s="2" t="s">
        <v>634</v>
      </c>
      <c r="F180" s="10">
        <v>62</v>
      </c>
      <c r="G180">
        <f t="shared" si="13"/>
        <v>0.62333219204726931</v>
      </c>
      <c r="I180" s="2" t="s">
        <v>589</v>
      </c>
      <c r="J180" s="4"/>
      <c r="M180" s="2" t="s">
        <v>107</v>
      </c>
      <c r="N180" s="10">
        <v>3415</v>
      </c>
      <c r="O180">
        <f t="shared" si="11"/>
        <v>0.62076317373875067</v>
      </c>
      <c r="Q180" s="13" t="s">
        <v>564</v>
      </c>
      <c r="R180" s="4">
        <v>2</v>
      </c>
      <c r="S180">
        <f t="shared" si="12"/>
        <v>0.7310585786300049</v>
      </c>
    </row>
    <row r="181" spans="1:19" x14ac:dyDescent="0.2">
      <c r="A181" s="2" t="s">
        <v>290</v>
      </c>
      <c r="B181" s="10">
        <v>131.30000000000001</v>
      </c>
      <c r="C181">
        <f t="shared" si="10"/>
        <v>0.58578520336166162</v>
      </c>
      <c r="E181" s="2" t="s">
        <v>42</v>
      </c>
      <c r="F181" s="10">
        <v>62</v>
      </c>
      <c r="G181">
        <f t="shared" si="13"/>
        <v>0.62333219204726931</v>
      </c>
      <c r="I181" s="2" t="s">
        <v>127</v>
      </c>
      <c r="J181" s="4"/>
      <c r="M181" s="2" t="s">
        <v>317</v>
      </c>
      <c r="N181" s="10">
        <v>3415</v>
      </c>
      <c r="O181">
        <f t="shared" si="11"/>
        <v>0.62076317373875067</v>
      </c>
      <c r="Q181" s="2" t="s">
        <v>47</v>
      </c>
      <c r="R181" s="4">
        <v>2</v>
      </c>
      <c r="S181">
        <f t="shared" si="12"/>
        <v>0.7310585786300049</v>
      </c>
    </row>
    <row r="182" spans="1:19" x14ac:dyDescent="0.2">
      <c r="A182" s="2" t="s">
        <v>424</v>
      </c>
      <c r="B182" s="10">
        <v>131.30000000000001</v>
      </c>
      <c r="C182">
        <f t="shared" si="10"/>
        <v>0.58578520336166162</v>
      </c>
      <c r="E182" s="2" t="s">
        <v>155</v>
      </c>
      <c r="F182" s="10">
        <v>62.1</v>
      </c>
      <c r="G182">
        <f t="shared" si="13"/>
        <v>0.62526901256988476</v>
      </c>
      <c r="I182" s="2" t="s">
        <v>609</v>
      </c>
      <c r="J182" s="4"/>
      <c r="M182" s="2" t="s">
        <v>339</v>
      </c>
      <c r="N182" s="10">
        <v>3438.3</v>
      </c>
      <c r="O182">
        <f t="shared" si="11"/>
        <v>0.62766547833129649</v>
      </c>
      <c r="Q182" s="2" t="s">
        <v>489</v>
      </c>
      <c r="R182" s="4">
        <v>3</v>
      </c>
      <c r="S182">
        <f t="shared" si="12"/>
        <v>0.88079707797788231</v>
      </c>
    </row>
    <row r="183" spans="1:19" x14ac:dyDescent="0.2">
      <c r="A183" s="2" t="s">
        <v>277</v>
      </c>
      <c r="B183" s="10">
        <v>134.5</v>
      </c>
      <c r="C183">
        <f t="shared" si="10"/>
        <v>0.60384266531677122</v>
      </c>
      <c r="E183" s="2" t="s">
        <v>160</v>
      </c>
      <c r="F183" s="10">
        <v>62.1</v>
      </c>
      <c r="G183">
        <f t="shared" si="13"/>
        <v>0.62526901256988476</v>
      </c>
      <c r="I183" s="2" t="s">
        <v>188</v>
      </c>
      <c r="J183" s="4"/>
      <c r="M183" s="2" t="s">
        <v>465</v>
      </c>
      <c r="N183" s="10">
        <v>3444</v>
      </c>
      <c r="O183">
        <f t="shared" si="11"/>
        <v>0.62934625156478174</v>
      </c>
      <c r="Q183" s="2" t="s">
        <v>7</v>
      </c>
      <c r="R183" s="4">
        <v>3</v>
      </c>
      <c r="S183">
        <f t="shared" si="12"/>
        <v>0.88079707797788231</v>
      </c>
    </row>
    <row r="184" spans="1:19" x14ac:dyDescent="0.2">
      <c r="A184" s="2" t="s">
        <v>582</v>
      </c>
      <c r="B184" s="10">
        <v>135</v>
      </c>
      <c r="C184">
        <f t="shared" si="10"/>
        <v>0.60664007589815117</v>
      </c>
      <c r="E184" s="2" t="s">
        <v>166</v>
      </c>
      <c r="F184" s="10">
        <v>62.1</v>
      </c>
      <c r="G184">
        <f t="shared" si="13"/>
        <v>0.62526901256988476</v>
      </c>
      <c r="I184" s="2" t="s">
        <v>30</v>
      </c>
      <c r="J184" s="4"/>
      <c r="M184" s="2" t="s">
        <v>328</v>
      </c>
      <c r="N184" s="10">
        <v>3444.9</v>
      </c>
      <c r="O184">
        <f t="shared" si="11"/>
        <v>0.62961135185162842</v>
      </c>
      <c r="Q184" s="2" t="s">
        <v>7</v>
      </c>
      <c r="R184" s="4">
        <v>3</v>
      </c>
      <c r="S184">
        <f t="shared" si="12"/>
        <v>0.88079707797788231</v>
      </c>
    </row>
    <row r="185" spans="1:19" x14ac:dyDescent="0.2">
      <c r="A185" s="2" t="s">
        <v>583</v>
      </c>
      <c r="B185" s="10">
        <v>136</v>
      </c>
      <c r="C185">
        <f t="shared" si="10"/>
        <v>0.6122138021454856</v>
      </c>
      <c r="E185" s="2" t="s">
        <v>277</v>
      </c>
      <c r="F185" s="10">
        <v>62.1</v>
      </c>
      <c r="G185">
        <f t="shared" si="13"/>
        <v>0.62526901256988476</v>
      </c>
      <c r="I185" s="2" t="s">
        <v>269</v>
      </c>
      <c r="J185" s="4"/>
      <c r="M185" s="2" t="s">
        <v>424</v>
      </c>
      <c r="N185" s="10">
        <v>3444.9</v>
      </c>
      <c r="O185">
        <f t="shared" si="11"/>
        <v>0.62961135185162842</v>
      </c>
      <c r="Q185" s="2" t="s">
        <v>7</v>
      </c>
      <c r="R185" s="4">
        <v>3</v>
      </c>
      <c r="S185">
        <f t="shared" si="12"/>
        <v>0.88079707797788231</v>
      </c>
    </row>
    <row r="186" spans="1:19" x14ac:dyDescent="0.2">
      <c r="A186" s="2" t="s">
        <v>108</v>
      </c>
      <c r="B186" s="10">
        <v>137</v>
      </c>
      <c r="C186">
        <f t="shared" si="10"/>
        <v>0.61775831447536866</v>
      </c>
      <c r="E186" s="13" t="s">
        <v>285</v>
      </c>
      <c r="F186" s="10">
        <v>62.1</v>
      </c>
      <c r="G186">
        <f t="shared" si="13"/>
        <v>0.62526901256988476</v>
      </c>
      <c r="I186" s="2" t="s">
        <v>60</v>
      </c>
      <c r="J186" s="4"/>
      <c r="M186" s="2" t="s">
        <v>530</v>
      </c>
      <c r="N186" s="10">
        <v>3457</v>
      </c>
      <c r="O186">
        <f t="shared" si="11"/>
        <v>0.63316783997797166</v>
      </c>
      <c r="Q186" s="2" t="s">
        <v>7</v>
      </c>
      <c r="R186" s="4">
        <v>3</v>
      </c>
      <c r="S186">
        <f t="shared" si="12"/>
        <v>0.88079707797788231</v>
      </c>
    </row>
    <row r="187" spans="1:19" x14ac:dyDescent="0.2">
      <c r="A187" s="2" t="s">
        <v>127</v>
      </c>
      <c r="B187" s="10">
        <v>137.80000000000001</v>
      </c>
      <c r="C187">
        <f t="shared" si="10"/>
        <v>0.62217202992171972</v>
      </c>
      <c r="E187" s="2" t="s">
        <v>631</v>
      </c>
      <c r="F187" s="10">
        <v>62.1</v>
      </c>
      <c r="G187">
        <f t="shared" si="13"/>
        <v>0.62526901256988476</v>
      </c>
      <c r="I187" s="2" t="s">
        <v>201</v>
      </c>
      <c r="J187" s="4"/>
      <c r="M187" s="2" t="s">
        <v>45</v>
      </c>
      <c r="N187" s="10">
        <v>3458</v>
      </c>
      <c r="O187">
        <f t="shared" si="11"/>
        <v>0.63346112284489053</v>
      </c>
      <c r="Q187" s="2" t="s">
        <v>7</v>
      </c>
      <c r="R187" s="4">
        <v>3</v>
      </c>
      <c r="S187">
        <f t="shared" si="12"/>
        <v>0.88079707797788231</v>
      </c>
    </row>
    <row r="188" spans="1:19" x14ac:dyDescent="0.2">
      <c r="A188" s="2" t="s">
        <v>589</v>
      </c>
      <c r="B188" s="10">
        <v>138</v>
      </c>
      <c r="C188">
        <f t="shared" si="10"/>
        <v>0.62327233405566773</v>
      </c>
      <c r="E188" s="2" t="s">
        <v>271</v>
      </c>
      <c r="F188" s="10">
        <v>62.1</v>
      </c>
      <c r="G188">
        <f t="shared" si="13"/>
        <v>0.62526901256988476</v>
      </c>
      <c r="I188" s="2" t="s">
        <v>170</v>
      </c>
      <c r="J188" s="4"/>
      <c r="M188" s="2" t="s">
        <v>563</v>
      </c>
      <c r="N188" s="10">
        <v>3464</v>
      </c>
      <c r="O188">
        <f t="shared" si="11"/>
        <v>0.63521873779955462</v>
      </c>
      <c r="Q188" s="2" t="s">
        <v>7</v>
      </c>
      <c r="R188" s="4">
        <v>3</v>
      </c>
      <c r="S188">
        <f t="shared" si="12"/>
        <v>0.88079707797788231</v>
      </c>
    </row>
    <row r="189" spans="1:19" x14ac:dyDescent="0.2">
      <c r="A189" s="2" t="s">
        <v>132</v>
      </c>
      <c r="B189" s="10">
        <v>139.1</v>
      </c>
      <c r="C189">
        <f t="shared" si="10"/>
        <v>0.62930104770250006</v>
      </c>
      <c r="E189" s="2" t="s">
        <v>276</v>
      </c>
      <c r="F189" s="10">
        <v>62.1</v>
      </c>
      <c r="G189">
        <f t="shared" si="13"/>
        <v>0.62526901256988476</v>
      </c>
      <c r="I189" s="2" t="s">
        <v>104</v>
      </c>
      <c r="J189" s="4"/>
      <c r="M189" s="2" t="s">
        <v>155</v>
      </c>
      <c r="N189" s="10">
        <v>3464.5</v>
      </c>
      <c r="O189">
        <f t="shared" si="11"/>
        <v>0.63536504384255099</v>
      </c>
      <c r="Q189" s="2" t="s">
        <v>7</v>
      </c>
      <c r="R189" s="4">
        <v>3</v>
      </c>
      <c r="S189">
        <f t="shared" si="12"/>
        <v>0.88079707797788231</v>
      </c>
    </row>
    <row r="190" spans="1:19" x14ac:dyDescent="0.2">
      <c r="A190" s="2" t="s">
        <v>519</v>
      </c>
      <c r="B190" s="10">
        <v>140</v>
      </c>
      <c r="C190">
        <f t="shared" si="10"/>
        <v>0.63420393387025198</v>
      </c>
      <c r="E190" s="2" t="s">
        <v>563</v>
      </c>
      <c r="F190" s="10">
        <v>62.1</v>
      </c>
      <c r="G190">
        <f t="shared" si="13"/>
        <v>0.62526901256988476</v>
      </c>
      <c r="I190" s="2" t="s">
        <v>320</v>
      </c>
      <c r="J190" s="4"/>
      <c r="M190" s="2" t="s">
        <v>249</v>
      </c>
      <c r="N190" s="10">
        <v>3500</v>
      </c>
      <c r="O190">
        <f t="shared" si="11"/>
        <v>0.64568751054882279</v>
      </c>
      <c r="Q190" s="2" t="s">
        <v>7</v>
      </c>
      <c r="R190" s="4">
        <v>3</v>
      </c>
      <c r="S190">
        <f t="shared" si="12"/>
        <v>0.88079707797788231</v>
      </c>
    </row>
    <row r="191" spans="1:19" x14ac:dyDescent="0.2">
      <c r="A191" s="2" t="s">
        <v>276</v>
      </c>
      <c r="B191" s="10">
        <v>141</v>
      </c>
      <c r="C191">
        <f t="shared" si="10"/>
        <v>0.63961911353882817</v>
      </c>
      <c r="E191" s="2" t="s">
        <v>424</v>
      </c>
      <c r="F191" s="10">
        <v>62.1</v>
      </c>
      <c r="G191">
        <f t="shared" si="13"/>
        <v>0.62526901256988476</v>
      </c>
      <c r="I191" s="2" t="s">
        <v>171</v>
      </c>
      <c r="J191" s="4"/>
      <c r="M191" s="2" t="s">
        <v>594</v>
      </c>
      <c r="N191" s="10">
        <v>3510.5</v>
      </c>
      <c r="O191">
        <f t="shared" si="11"/>
        <v>0.64871531011656181</v>
      </c>
      <c r="Q191" s="2" t="s">
        <v>7</v>
      </c>
      <c r="R191" s="4">
        <v>3</v>
      </c>
      <c r="S191">
        <f t="shared" si="12"/>
        <v>0.88079707797788231</v>
      </c>
    </row>
    <row r="192" spans="1:19" x14ac:dyDescent="0.2">
      <c r="A192" s="2" t="s">
        <v>266</v>
      </c>
      <c r="B192" s="10">
        <v>142</v>
      </c>
      <c r="C192">
        <f t="shared" si="10"/>
        <v>0.64499900108652353</v>
      </c>
      <c r="E192" s="2" t="s">
        <v>39</v>
      </c>
      <c r="F192" s="10">
        <v>63</v>
      </c>
      <c r="G192">
        <f t="shared" si="13"/>
        <v>0.64251398036364193</v>
      </c>
      <c r="I192" s="2" t="s">
        <v>519</v>
      </c>
      <c r="J192" s="4"/>
      <c r="M192" s="2" t="s">
        <v>537</v>
      </c>
      <c r="N192" s="10">
        <v>3600</v>
      </c>
      <c r="O192">
        <f t="shared" si="11"/>
        <v>0.67402087210058614</v>
      </c>
      <c r="Q192" s="2" t="s">
        <v>10</v>
      </c>
      <c r="R192" s="4">
        <v>3</v>
      </c>
      <c r="S192">
        <f t="shared" si="12"/>
        <v>0.88079707797788231</v>
      </c>
    </row>
    <row r="193" spans="1:19" x14ac:dyDescent="0.2">
      <c r="A193" s="2" t="s">
        <v>265</v>
      </c>
      <c r="B193" s="10">
        <v>143</v>
      </c>
      <c r="C193">
        <f t="shared" si="10"/>
        <v>0.65034248005836726</v>
      </c>
      <c r="E193" s="2" t="s">
        <v>48</v>
      </c>
      <c r="F193" s="10">
        <v>63.217729227544197</v>
      </c>
      <c r="G193">
        <f t="shared" si="13"/>
        <v>0.64663297469453296</v>
      </c>
      <c r="I193" s="2" t="s">
        <v>105</v>
      </c>
      <c r="J193" s="4"/>
      <c r="M193" s="2" t="s">
        <v>341</v>
      </c>
      <c r="N193" s="10">
        <v>3600</v>
      </c>
      <c r="O193">
        <f t="shared" si="11"/>
        <v>0.67402087210058614</v>
      </c>
      <c r="Q193" s="2" t="s">
        <v>556</v>
      </c>
      <c r="R193" s="4">
        <v>3</v>
      </c>
      <c r="S193">
        <f t="shared" si="12"/>
        <v>0.88079707797788231</v>
      </c>
    </row>
    <row r="194" spans="1:19" x14ac:dyDescent="0.2">
      <c r="A194" s="2" t="s">
        <v>409</v>
      </c>
      <c r="B194" s="10">
        <v>145</v>
      </c>
      <c r="C194">
        <f t="shared" ref="C194:C257" si="14">$B$303/(1+EXP(-1*$B$304*(B194-$B$305)))</f>
        <v>0.66091592151991208</v>
      </c>
      <c r="E194" s="2" t="s">
        <v>132</v>
      </c>
      <c r="F194" s="10">
        <v>64</v>
      </c>
      <c r="G194">
        <f t="shared" si="13"/>
        <v>0.66124979673755779</v>
      </c>
      <c r="I194" s="2" t="s">
        <v>532</v>
      </c>
      <c r="J194" s="4"/>
      <c r="M194" s="2" t="s">
        <v>42</v>
      </c>
      <c r="N194" s="10">
        <v>3602</v>
      </c>
      <c r="O194">
        <f t="shared" ref="O194:O257" si="15">N$303/(1+EXP(-1*N$304*(N194-N$305)))</f>
        <v>0.67457559435075065</v>
      </c>
      <c r="Q194" s="2" t="s">
        <v>98</v>
      </c>
      <c r="R194" s="4">
        <v>3</v>
      </c>
      <c r="S194">
        <f t="shared" ref="S194:S257" si="16">R$303/(1+EXP(-1*R$304*(R194-R$305)))</f>
        <v>0.88079707797788231</v>
      </c>
    </row>
    <row r="195" spans="1:19" x14ac:dyDescent="0.2">
      <c r="A195" s="2" t="s">
        <v>48</v>
      </c>
      <c r="B195" s="10">
        <v>145.26956994255599</v>
      </c>
      <c r="C195">
        <f t="shared" si="14"/>
        <v>0.66232914254993969</v>
      </c>
      <c r="E195" s="2" t="s">
        <v>283</v>
      </c>
      <c r="F195" s="10">
        <v>64.599999999999994</v>
      </c>
      <c r="G195">
        <f t="shared" ref="G195:G258" si="17">F$303/(1+EXP(-1*F$304*(F195-F$305)))</f>
        <v>0.67225779102586369</v>
      </c>
      <c r="I195" s="2" t="s">
        <v>106</v>
      </c>
      <c r="J195" s="4"/>
      <c r="M195" s="2" t="s">
        <v>150</v>
      </c>
      <c r="N195" s="10">
        <v>3605.7</v>
      </c>
      <c r="O195">
        <f t="shared" si="15"/>
        <v>0.67560054057457708</v>
      </c>
      <c r="Q195" s="2" t="s">
        <v>98</v>
      </c>
      <c r="R195" s="4">
        <v>3</v>
      </c>
      <c r="S195">
        <f t="shared" si="16"/>
        <v>0.88079707797788231</v>
      </c>
    </row>
    <row r="196" spans="1:19" x14ac:dyDescent="0.2">
      <c r="A196" s="2" t="s">
        <v>41</v>
      </c>
      <c r="B196" s="10">
        <v>146</v>
      </c>
      <c r="C196">
        <f t="shared" si="14"/>
        <v>0.66614382803930294</v>
      </c>
      <c r="E196" s="2" t="s">
        <v>315</v>
      </c>
      <c r="F196" s="10">
        <v>64.599999999999994</v>
      </c>
      <c r="G196">
        <f t="shared" si="17"/>
        <v>0.67225779102586369</v>
      </c>
      <c r="I196" s="2" t="s">
        <v>116</v>
      </c>
      <c r="J196" s="4"/>
      <c r="M196" s="2" t="s">
        <v>271</v>
      </c>
      <c r="N196" s="10">
        <v>3608.9</v>
      </c>
      <c r="O196">
        <f t="shared" si="15"/>
        <v>0.67648562549058</v>
      </c>
      <c r="Q196" s="2" t="s">
        <v>328</v>
      </c>
      <c r="R196" s="4">
        <v>3</v>
      </c>
      <c r="S196">
        <f t="shared" si="16"/>
        <v>0.88079707797788231</v>
      </c>
    </row>
    <row r="197" spans="1:19" x14ac:dyDescent="0.2">
      <c r="A197" s="2" t="s">
        <v>287</v>
      </c>
      <c r="B197" s="10">
        <v>147.69999999999999</v>
      </c>
      <c r="C197">
        <f t="shared" si="14"/>
        <v>0.674937774189169</v>
      </c>
      <c r="E197" s="2" t="s">
        <v>93</v>
      </c>
      <c r="F197" s="10">
        <v>64.8</v>
      </c>
      <c r="G197">
        <f t="shared" si="17"/>
        <v>0.67588615182556633</v>
      </c>
      <c r="I197" s="2" t="s">
        <v>116</v>
      </c>
      <c r="J197" s="4"/>
      <c r="M197" s="2" t="s">
        <v>47</v>
      </c>
      <c r="N197" s="10">
        <v>3610</v>
      </c>
      <c r="O197">
        <f t="shared" si="15"/>
        <v>0.67678958227278374</v>
      </c>
      <c r="Q197" s="2" t="s">
        <v>251</v>
      </c>
      <c r="R197" s="4">
        <v>3</v>
      </c>
      <c r="S197">
        <f t="shared" si="16"/>
        <v>0.88079707797788231</v>
      </c>
    </row>
    <row r="198" spans="1:19" x14ac:dyDescent="0.2">
      <c r="A198" s="13" t="s">
        <v>285</v>
      </c>
      <c r="B198" s="10">
        <v>147.69999999999999</v>
      </c>
      <c r="C198">
        <f t="shared" si="14"/>
        <v>0.674937774189169</v>
      </c>
      <c r="E198" s="2" t="s">
        <v>222</v>
      </c>
      <c r="F198" s="10">
        <v>65</v>
      </c>
      <c r="G198">
        <f t="shared" si="17"/>
        <v>0.67949349476959509</v>
      </c>
      <c r="I198" s="2" t="s">
        <v>618</v>
      </c>
      <c r="J198" s="4"/>
      <c r="M198" s="2" t="s">
        <v>267</v>
      </c>
      <c r="N198" s="10">
        <v>3700</v>
      </c>
      <c r="O198">
        <f t="shared" si="15"/>
        <v>0.70113721450697741</v>
      </c>
      <c r="Q198" s="2" t="s">
        <v>73</v>
      </c>
      <c r="R198" s="4">
        <v>3</v>
      </c>
      <c r="S198">
        <f t="shared" si="16"/>
        <v>0.88079707797788231</v>
      </c>
    </row>
    <row r="199" spans="1:19" x14ac:dyDescent="0.2">
      <c r="A199" s="2" t="s">
        <v>222</v>
      </c>
      <c r="B199" s="10">
        <v>148</v>
      </c>
      <c r="C199">
        <f t="shared" si="14"/>
        <v>0.67647714656957181</v>
      </c>
      <c r="E199" s="2" t="s">
        <v>291</v>
      </c>
      <c r="F199" s="10">
        <v>65</v>
      </c>
      <c r="G199">
        <f t="shared" si="17"/>
        <v>0.67949349476959509</v>
      </c>
      <c r="I199" s="2" t="s">
        <v>290</v>
      </c>
      <c r="J199" s="4"/>
      <c r="M199" s="2" t="s">
        <v>79</v>
      </c>
      <c r="N199" s="10">
        <v>3700</v>
      </c>
      <c r="O199">
        <f t="shared" si="15"/>
        <v>0.70113721450697741</v>
      </c>
      <c r="Q199" s="2" t="s">
        <v>18</v>
      </c>
      <c r="R199" s="4">
        <v>3</v>
      </c>
      <c r="S199">
        <f t="shared" si="16"/>
        <v>0.88079707797788231</v>
      </c>
    </row>
    <row r="200" spans="1:19" x14ac:dyDescent="0.2">
      <c r="A200" s="2" t="s">
        <v>34</v>
      </c>
      <c r="B200" s="10">
        <v>148</v>
      </c>
      <c r="C200">
        <f t="shared" si="14"/>
        <v>0.67647714656957181</v>
      </c>
      <c r="E200" s="2" t="s">
        <v>269</v>
      </c>
      <c r="F200" s="10">
        <v>65</v>
      </c>
      <c r="G200">
        <f t="shared" si="17"/>
        <v>0.67949349476959509</v>
      </c>
      <c r="I200" s="2" t="s">
        <v>464</v>
      </c>
      <c r="J200" s="4"/>
      <c r="M200" s="2" t="s">
        <v>291</v>
      </c>
      <c r="N200" s="10">
        <v>3738</v>
      </c>
      <c r="O200">
        <f t="shared" si="15"/>
        <v>0.71109533612098774</v>
      </c>
      <c r="Q200" s="2" t="s">
        <v>25</v>
      </c>
      <c r="R200" s="4">
        <v>3</v>
      </c>
      <c r="S200">
        <f t="shared" si="16"/>
        <v>0.88079707797788231</v>
      </c>
    </row>
    <row r="201" spans="1:19" x14ac:dyDescent="0.2">
      <c r="A201" s="2" t="s">
        <v>46</v>
      </c>
      <c r="B201" s="10">
        <v>148</v>
      </c>
      <c r="C201">
        <f t="shared" si="14"/>
        <v>0.67647714656957181</v>
      </c>
      <c r="E201" s="2" t="s">
        <v>33</v>
      </c>
      <c r="F201" s="10">
        <v>65</v>
      </c>
      <c r="G201">
        <f t="shared" si="17"/>
        <v>0.67949349476959509</v>
      </c>
      <c r="I201" s="2" t="s">
        <v>514</v>
      </c>
      <c r="J201" s="4"/>
      <c r="M201" s="2" t="s">
        <v>251</v>
      </c>
      <c r="N201" s="10">
        <v>3782.8</v>
      </c>
      <c r="O201">
        <f t="shared" si="15"/>
        <v>0.72257854375380626</v>
      </c>
      <c r="Q201" s="2" t="s">
        <v>27</v>
      </c>
      <c r="R201" s="4">
        <v>3</v>
      </c>
      <c r="S201">
        <f t="shared" si="16"/>
        <v>0.88079707797788231</v>
      </c>
    </row>
    <row r="202" spans="1:19" x14ac:dyDescent="0.2">
      <c r="A202" s="2" t="s">
        <v>269</v>
      </c>
      <c r="B202" s="10">
        <v>149</v>
      </c>
      <c r="C202">
        <f t="shared" si="14"/>
        <v>0.681580723554843</v>
      </c>
      <c r="E202" s="2" t="s">
        <v>38</v>
      </c>
      <c r="F202" s="10">
        <v>65</v>
      </c>
      <c r="G202">
        <f t="shared" si="17"/>
        <v>0.67949349476959509</v>
      </c>
      <c r="I202" s="2" t="s">
        <v>553</v>
      </c>
      <c r="J202" s="4"/>
      <c r="M202" s="2" t="s">
        <v>108</v>
      </c>
      <c r="N202" s="10">
        <v>3790</v>
      </c>
      <c r="O202">
        <f t="shared" si="15"/>
        <v>0.72439761651486556</v>
      </c>
      <c r="Q202" s="2" t="s">
        <v>525</v>
      </c>
      <c r="R202" s="4">
        <v>3</v>
      </c>
      <c r="S202">
        <f t="shared" si="16"/>
        <v>0.88079707797788231</v>
      </c>
    </row>
    <row r="203" spans="1:19" x14ac:dyDescent="0.2">
      <c r="A203" s="2" t="s">
        <v>566</v>
      </c>
      <c r="B203" s="10">
        <v>149</v>
      </c>
      <c r="C203">
        <f t="shared" si="14"/>
        <v>0.681580723554843</v>
      </c>
      <c r="E203" s="2" t="s">
        <v>79</v>
      </c>
      <c r="F203" s="10">
        <v>65</v>
      </c>
      <c r="G203">
        <f t="shared" si="17"/>
        <v>0.67949349476959509</v>
      </c>
      <c r="I203" s="2" t="s">
        <v>34</v>
      </c>
      <c r="J203" s="4"/>
      <c r="M203" s="2" t="s">
        <v>613</v>
      </c>
      <c r="N203" s="10">
        <v>3800</v>
      </c>
      <c r="O203">
        <f t="shared" si="15"/>
        <v>0.7269118102032186</v>
      </c>
      <c r="Q203" s="2" t="s">
        <v>532</v>
      </c>
      <c r="R203" s="4">
        <v>3</v>
      </c>
      <c r="S203">
        <f t="shared" si="16"/>
        <v>0.88079707797788231</v>
      </c>
    </row>
    <row r="204" spans="1:19" x14ac:dyDescent="0.2">
      <c r="A204" s="2" t="s">
        <v>291</v>
      </c>
      <c r="B204" s="10">
        <v>150</v>
      </c>
      <c r="C204">
        <f t="shared" si="14"/>
        <v>0.68664108506404797</v>
      </c>
      <c r="E204" s="2" t="s">
        <v>81</v>
      </c>
      <c r="F204" s="10">
        <v>65</v>
      </c>
      <c r="G204">
        <f t="shared" si="17"/>
        <v>0.67949349476959509</v>
      </c>
      <c r="I204" s="2" t="s">
        <v>132</v>
      </c>
      <c r="J204" s="4"/>
      <c r="M204" s="2" t="s">
        <v>46</v>
      </c>
      <c r="N204" s="10">
        <v>3800</v>
      </c>
      <c r="O204">
        <f t="shared" si="15"/>
        <v>0.7269118102032186</v>
      </c>
      <c r="Q204" s="2" t="s">
        <v>584</v>
      </c>
      <c r="R204" s="4">
        <v>3</v>
      </c>
      <c r="S204">
        <f t="shared" si="16"/>
        <v>0.88079707797788231</v>
      </c>
    </row>
    <row r="205" spans="1:19" x14ac:dyDescent="0.2">
      <c r="A205" s="2" t="s">
        <v>33</v>
      </c>
      <c r="B205" s="10">
        <v>150</v>
      </c>
      <c r="C205">
        <f t="shared" si="14"/>
        <v>0.68664108506404797</v>
      </c>
      <c r="E205" s="2" t="s">
        <v>44</v>
      </c>
      <c r="F205" s="10">
        <v>65</v>
      </c>
      <c r="G205">
        <f t="shared" si="17"/>
        <v>0.67949349476959509</v>
      </c>
      <c r="I205" s="2" t="s">
        <v>173</v>
      </c>
      <c r="J205" s="4"/>
      <c r="M205" s="2" t="s">
        <v>279</v>
      </c>
      <c r="N205" s="10">
        <v>3828</v>
      </c>
      <c r="O205">
        <f t="shared" si="15"/>
        <v>0.73387487540695395</v>
      </c>
      <c r="Q205" s="2" t="s">
        <v>465</v>
      </c>
      <c r="R205" s="4">
        <v>3</v>
      </c>
      <c r="S205">
        <f t="shared" si="16"/>
        <v>0.88079707797788231</v>
      </c>
    </row>
    <row r="206" spans="1:19" x14ac:dyDescent="0.2">
      <c r="A206" s="2" t="s">
        <v>263</v>
      </c>
      <c r="B206" s="10">
        <v>150</v>
      </c>
      <c r="C206">
        <f t="shared" si="14"/>
        <v>0.68664108506404797</v>
      </c>
      <c r="E206" s="2" t="s">
        <v>644</v>
      </c>
      <c r="F206" s="10">
        <v>65.2</v>
      </c>
      <c r="G206">
        <f t="shared" si="17"/>
        <v>0.68307951430447789</v>
      </c>
      <c r="I206" s="2" t="s">
        <v>330</v>
      </c>
      <c r="J206" s="4"/>
      <c r="M206" s="2" t="s">
        <v>45</v>
      </c>
      <c r="N206" s="10">
        <v>3830</v>
      </c>
      <c r="O206">
        <f t="shared" si="15"/>
        <v>0.73436788426375765</v>
      </c>
      <c r="Q206" s="2" t="s">
        <v>407</v>
      </c>
      <c r="R206" s="4">
        <v>3</v>
      </c>
      <c r="S206">
        <f t="shared" si="16"/>
        <v>0.88079707797788231</v>
      </c>
    </row>
    <row r="207" spans="1:19" x14ac:dyDescent="0.2">
      <c r="A207" s="2" t="s">
        <v>39</v>
      </c>
      <c r="B207" s="10">
        <v>150</v>
      </c>
      <c r="C207">
        <f t="shared" si="14"/>
        <v>0.68664108506404797</v>
      </c>
      <c r="E207" s="2" t="s">
        <v>176</v>
      </c>
      <c r="F207" s="10">
        <v>65.3</v>
      </c>
      <c r="G207">
        <f t="shared" si="17"/>
        <v>0.68486443487246895</v>
      </c>
      <c r="I207" s="2" t="s">
        <v>330</v>
      </c>
      <c r="J207" s="4"/>
      <c r="M207" s="2" t="s">
        <v>217</v>
      </c>
      <c r="N207" s="10">
        <v>3838.6</v>
      </c>
      <c r="O207">
        <f t="shared" si="15"/>
        <v>0.73648116842830924</v>
      </c>
      <c r="Q207" s="2" t="s">
        <v>144</v>
      </c>
      <c r="R207" s="4">
        <v>3</v>
      </c>
      <c r="S207">
        <f t="shared" si="16"/>
        <v>0.88079707797788231</v>
      </c>
    </row>
    <row r="208" spans="1:19" x14ac:dyDescent="0.2">
      <c r="A208" s="2" t="s">
        <v>634</v>
      </c>
      <c r="B208" s="10">
        <v>150</v>
      </c>
      <c r="C208">
        <f t="shared" si="14"/>
        <v>0.68664108506404797</v>
      </c>
      <c r="E208" s="2" t="s">
        <v>25</v>
      </c>
      <c r="F208" s="10">
        <v>65.599999999999994</v>
      </c>
      <c r="G208">
        <f t="shared" si="17"/>
        <v>0.69018640788402319</v>
      </c>
      <c r="I208" s="2" t="s">
        <v>619</v>
      </c>
      <c r="J208" s="4"/>
      <c r="M208" s="2" t="s">
        <v>179</v>
      </c>
      <c r="N208" s="10">
        <v>3851.7</v>
      </c>
      <c r="O208">
        <f t="shared" si="15"/>
        <v>0.73967941875508036</v>
      </c>
      <c r="Q208" s="2" t="s">
        <v>545</v>
      </c>
      <c r="R208" s="4">
        <v>3</v>
      </c>
      <c r="S208">
        <f t="shared" si="16"/>
        <v>0.88079707797788231</v>
      </c>
    </row>
    <row r="209" spans="1:19" x14ac:dyDescent="0.2">
      <c r="A209" s="2" t="s">
        <v>79</v>
      </c>
      <c r="B209" s="10">
        <v>150</v>
      </c>
      <c r="C209">
        <f t="shared" si="14"/>
        <v>0.68664108506404797</v>
      </c>
      <c r="E209" s="2" t="s">
        <v>499</v>
      </c>
      <c r="F209" s="10">
        <v>65.599999999999994</v>
      </c>
      <c r="G209">
        <f t="shared" si="17"/>
        <v>0.69018640788402319</v>
      </c>
      <c r="I209" s="2" t="s">
        <v>174</v>
      </c>
      <c r="J209" s="4"/>
      <c r="M209" s="2" t="s">
        <v>409</v>
      </c>
      <c r="N209" s="10">
        <v>3900</v>
      </c>
      <c r="O209">
        <f t="shared" si="15"/>
        <v>0.75125216775804993</v>
      </c>
      <c r="Q209" s="2" t="s">
        <v>413</v>
      </c>
      <c r="R209" s="4">
        <v>3</v>
      </c>
      <c r="S209">
        <f t="shared" si="16"/>
        <v>0.88079707797788231</v>
      </c>
    </row>
    <row r="210" spans="1:19" x14ac:dyDescent="0.2">
      <c r="A210" s="2" t="s">
        <v>327</v>
      </c>
      <c r="B210" s="10">
        <v>150</v>
      </c>
      <c r="C210">
        <f t="shared" si="14"/>
        <v>0.68664108506404797</v>
      </c>
      <c r="E210" s="2" t="s">
        <v>83</v>
      </c>
      <c r="F210" s="10">
        <v>66</v>
      </c>
      <c r="G210">
        <f t="shared" si="17"/>
        <v>0.69720457642277289</v>
      </c>
      <c r="I210" s="2" t="s">
        <v>536</v>
      </c>
      <c r="J210" s="4"/>
      <c r="M210" s="2" t="s">
        <v>102</v>
      </c>
      <c r="N210" s="10">
        <v>3935</v>
      </c>
      <c r="O210">
        <f t="shared" si="15"/>
        <v>0.75942024949880038</v>
      </c>
      <c r="Q210" s="2" t="s">
        <v>635</v>
      </c>
      <c r="R210" s="4">
        <v>3</v>
      </c>
      <c r="S210">
        <f t="shared" si="16"/>
        <v>0.88079707797788231</v>
      </c>
    </row>
    <row r="211" spans="1:19" x14ac:dyDescent="0.2">
      <c r="A211" s="2" t="s">
        <v>44</v>
      </c>
      <c r="B211" s="10">
        <v>150</v>
      </c>
      <c r="C211">
        <f t="shared" si="14"/>
        <v>0.68664108506404797</v>
      </c>
      <c r="E211" s="2" t="s">
        <v>538</v>
      </c>
      <c r="F211" s="10">
        <v>66.3</v>
      </c>
      <c r="G211">
        <f t="shared" si="17"/>
        <v>0.70240870525035271</v>
      </c>
      <c r="I211" s="2" t="s">
        <v>35</v>
      </c>
      <c r="J211" s="4"/>
      <c r="M211" s="2" t="s">
        <v>139</v>
      </c>
      <c r="N211" s="10">
        <v>3937</v>
      </c>
      <c r="O211">
        <f t="shared" si="15"/>
        <v>0.75988141845264234</v>
      </c>
      <c r="Q211" s="2" t="s">
        <v>327</v>
      </c>
      <c r="R211" s="4">
        <v>3</v>
      </c>
      <c r="S211">
        <f t="shared" si="16"/>
        <v>0.88079707797788231</v>
      </c>
    </row>
    <row r="212" spans="1:19" x14ac:dyDescent="0.2">
      <c r="A212" s="2" t="s">
        <v>644</v>
      </c>
      <c r="B212" s="10">
        <v>151.6</v>
      </c>
      <c r="C212">
        <f t="shared" si="14"/>
        <v>0.69464573533555796</v>
      </c>
      <c r="E212" s="2" t="s">
        <v>279</v>
      </c>
      <c r="F212" s="10">
        <v>67</v>
      </c>
      <c r="G212">
        <f t="shared" si="17"/>
        <v>0.71434838794421296</v>
      </c>
      <c r="I212" s="2" t="s">
        <v>254</v>
      </c>
      <c r="J212" s="4"/>
      <c r="M212" s="2" t="s">
        <v>283</v>
      </c>
      <c r="N212" s="10">
        <v>3937</v>
      </c>
      <c r="O212">
        <f t="shared" si="15"/>
        <v>0.75988141845264234</v>
      </c>
      <c r="Q212" s="2" t="s">
        <v>499</v>
      </c>
      <c r="R212" s="4">
        <v>3</v>
      </c>
      <c r="S212">
        <f t="shared" si="16"/>
        <v>0.88079707797788231</v>
      </c>
    </row>
    <row r="213" spans="1:19" x14ac:dyDescent="0.2">
      <c r="A213" s="2" t="s">
        <v>176</v>
      </c>
      <c r="B213" s="10">
        <v>151.6</v>
      </c>
      <c r="C213">
        <f t="shared" si="14"/>
        <v>0.69464573533555796</v>
      </c>
      <c r="E213" s="2" t="s">
        <v>336</v>
      </c>
      <c r="F213" s="10">
        <v>67</v>
      </c>
      <c r="G213">
        <f t="shared" si="17"/>
        <v>0.71434838794421296</v>
      </c>
      <c r="I213" s="2" t="s">
        <v>584</v>
      </c>
      <c r="J213" s="4"/>
      <c r="M213" s="2" t="s">
        <v>33</v>
      </c>
      <c r="N213" s="10">
        <v>3937</v>
      </c>
      <c r="O213">
        <f t="shared" si="15"/>
        <v>0.75988141845264234</v>
      </c>
      <c r="Q213" s="2" t="s">
        <v>636</v>
      </c>
      <c r="R213" s="4">
        <v>3</v>
      </c>
      <c r="S213">
        <f t="shared" si="16"/>
        <v>0.88079707797788231</v>
      </c>
    </row>
    <row r="214" spans="1:19" x14ac:dyDescent="0.2">
      <c r="A214" s="2" t="s">
        <v>536</v>
      </c>
      <c r="B214" s="10">
        <v>153</v>
      </c>
      <c r="C214">
        <f t="shared" si="14"/>
        <v>0.70155483766490234</v>
      </c>
      <c r="E214" s="2" t="s">
        <v>293</v>
      </c>
      <c r="F214" s="10">
        <v>67</v>
      </c>
      <c r="G214">
        <f t="shared" si="17"/>
        <v>0.71434838794421296</v>
      </c>
      <c r="I214" s="2" t="s">
        <v>527</v>
      </c>
      <c r="J214" s="4"/>
      <c r="M214" s="2" t="s">
        <v>290</v>
      </c>
      <c r="N214" s="10">
        <v>3937</v>
      </c>
      <c r="O214">
        <f t="shared" si="15"/>
        <v>0.75988141845264234</v>
      </c>
      <c r="Q214" s="2" t="s">
        <v>317</v>
      </c>
      <c r="R214" s="4">
        <v>3</v>
      </c>
      <c r="S214">
        <f t="shared" si="16"/>
        <v>0.88079707797788231</v>
      </c>
    </row>
    <row r="215" spans="1:19" x14ac:dyDescent="0.2">
      <c r="A215" s="2" t="s">
        <v>38</v>
      </c>
      <c r="B215" s="10">
        <v>156</v>
      </c>
      <c r="C215">
        <f t="shared" si="14"/>
        <v>0.71605231889379561</v>
      </c>
      <c r="E215" s="2" t="s">
        <v>267</v>
      </c>
      <c r="F215" s="10">
        <v>67</v>
      </c>
      <c r="G215">
        <f t="shared" si="17"/>
        <v>0.71434838794421296</v>
      </c>
      <c r="I215" s="2" t="s">
        <v>527</v>
      </c>
      <c r="J215" s="4"/>
      <c r="M215" s="2" t="s">
        <v>265</v>
      </c>
      <c r="N215" s="10">
        <v>3978</v>
      </c>
      <c r="O215">
        <f t="shared" si="15"/>
        <v>0.76920168075559114</v>
      </c>
      <c r="Q215" s="2" t="s">
        <v>535</v>
      </c>
      <c r="R215" s="4">
        <v>3</v>
      </c>
      <c r="S215">
        <f t="shared" si="16"/>
        <v>0.88079707797788231</v>
      </c>
    </row>
    <row r="216" spans="1:19" x14ac:dyDescent="0.2">
      <c r="A216" s="2" t="s">
        <v>62</v>
      </c>
      <c r="B216" s="10">
        <v>159</v>
      </c>
      <c r="C216">
        <f t="shared" si="14"/>
        <v>0.73011647673214453</v>
      </c>
      <c r="E216" s="2" t="s">
        <v>62</v>
      </c>
      <c r="F216" s="10">
        <v>67</v>
      </c>
      <c r="G216">
        <f t="shared" si="17"/>
        <v>0.71434838794421296</v>
      </c>
      <c r="I216" s="2" t="s">
        <v>566</v>
      </c>
      <c r="J216" s="4"/>
      <c r="M216" s="2" t="s">
        <v>263</v>
      </c>
      <c r="N216" s="10">
        <v>3983</v>
      </c>
      <c r="O216">
        <f t="shared" si="15"/>
        <v>0.770320802505013</v>
      </c>
      <c r="Q216" s="2" t="s">
        <v>55</v>
      </c>
      <c r="R216" s="4">
        <v>3</v>
      </c>
      <c r="S216">
        <f t="shared" si="16"/>
        <v>0.88079707797788231</v>
      </c>
    </row>
    <row r="217" spans="1:19" x14ac:dyDescent="0.2">
      <c r="A217" s="2" t="s">
        <v>529</v>
      </c>
      <c r="B217" s="10">
        <v>160</v>
      </c>
      <c r="C217">
        <f t="shared" si="14"/>
        <v>0.73470573190300448</v>
      </c>
      <c r="E217" s="2" t="s">
        <v>275</v>
      </c>
      <c r="F217" s="10">
        <v>68</v>
      </c>
      <c r="G217">
        <f t="shared" si="17"/>
        <v>0.73089619263269279</v>
      </c>
      <c r="I217" s="2" t="s">
        <v>287</v>
      </c>
      <c r="J217" s="4"/>
      <c r="M217" s="2" t="s">
        <v>266</v>
      </c>
      <c r="N217" s="10">
        <v>3985</v>
      </c>
      <c r="O217">
        <f t="shared" si="15"/>
        <v>0.77076738341891571</v>
      </c>
      <c r="Q217" s="2" t="s">
        <v>585</v>
      </c>
      <c r="R217" s="4">
        <v>3</v>
      </c>
      <c r="S217">
        <f t="shared" si="16"/>
        <v>0.88079707797788231</v>
      </c>
    </row>
    <row r="218" spans="1:19" x14ac:dyDescent="0.2">
      <c r="A218" s="13" t="s">
        <v>239</v>
      </c>
      <c r="B218" s="10">
        <v>160</v>
      </c>
      <c r="C218">
        <f t="shared" si="14"/>
        <v>0.73470573190300448</v>
      </c>
      <c r="E218" s="2" t="s">
        <v>326</v>
      </c>
      <c r="F218" s="10">
        <v>68</v>
      </c>
      <c r="G218">
        <f t="shared" si="17"/>
        <v>0.73089619263269279</v>
      </c>
      <c r="I218" s="13" t="s">
        <v>239</v>
      </c>
      <c r="J218" s="4"/>
      <c r="M218" s="2" t="s">
        <v>39</v>
      </c>
      <c r="N218" s="10">
        <v>3985</v>
      </c>
      <c r="O218">
        <f t="shared" si="15"/>
        <v>0.77076738341891571</v>
      </c>
      <c r="Q218" s="2" t="s">
        <v>151</v>
      </c>
      <c r="R218" s="4">
        <v>4</v>
      </c>
      <c r="S218">
        <f t="shared" si="16"/>
        <v>0.95257412682243336</v>
      </c>
    </row>
    <row r="219" spans="1:19" x14ac:dyDescent="0.2">
      <c r="A219" s="2" t="s">
        <v>207</v>
      </c>
      <c r="B219" s="10">
        <v>160.80000000000001</v>
      </c>
      <c r="C219">
        <f t="shared" si="14"/>
        <v>0.73834103538905183</v>
      </c>
      <c r="E219" s="2" t="s">
        <v>584</v>
      </c>
      <c r="F219" s="10">
        <v>68</v>
      </c>
      <c r="G219">
        <f t="shared" si="17"/>
        <v>0.73089619263269279</v>
      </c>
      <c r="I219" s="2" t="s">
        <v>623</v>
      </c>
      <c r="J219" s="4"/>
      <c r="M219" s="2" t="s">
        <v>602</v>
      </c>
      <c r="N219" s="10">
        <v>3989.5</v>
      </c>
      <c r="O219">
        <f t="shared" si="15"/>
        <v>0.77176995834886741</v>
      </c>
      <c r="Q219" s="2" t="s">
        <v>153</v>
      </c>
      <c r="R219" s="4">
        <v>4</v>
      </c>
      <c r="S219">
        <f t="shared" si="16"/>
        <v>0.95257412682243336</v>
      </c>
    </row>
    <row r="220" spans="1:19" x14ac:dyDescent="0.2">
      <c r="A220" s="2" t="s">
        <v>283</v>
      </c>
      <c r="B220" s="10">
        <v>164.1</v>
      </c>
      <c r="C220">
        <f t="shared" si="14"/>
        <v>0.75299299732553626</v>
      </c>
      <c r="E220" s="2" t="s">
        <v>551</v>
      </c>
      <c r="F220" s="10">
        <v>68</v>
      </c>
      <c r="G220">
        <f t="shared" si="17"/>
        <v>0.73089619263269279</v>
      </c>
      <c r="I220" s="2" t="s">
        <v>626</v>
      </c>
      <c r="J220" s="4"/>
      <c r="M220" s="2" t="s">
        <v>464</v>
      </c>
      <c r="N220" s="10">
        <v>4000</v>
      </c>
      <c r="O220">
        <f t="shared" si="15"/>
        <v>0.77409727169413667</v>
      </c>
      <c r="Q220" s="2" t="s">
        <v>155</v>
      </c>
      <c r="R220" s="4">
        <v>4</v>
      </c>
      <c r="S220">
        <f t="shared" si="16"/>
        <v>0.95257412682243336</v>
      </c>
    </row>
    <row r="221" spans="1:19" x14ac:dyDescent="0.2">
      <c r="A221" s="2" t="s">
        <v>631</v>
      </c>
      <c r="B221" s="10">
        <v>164.1</v>
      </c>
      <c r="C221">
        <f t="shared" si="14"/>
        <v>0.75299299732553626</v>
      </c>
      <c r="E221" s="2" t="s">
        <v>342</v>
      </c>
      <c r="F221" s="10">
        <v>68.400000000000006</v>
      </c>
      <c r="G221">
        <f t="shared" si="17"/>
        <v>0.73734311692077714</v>
      </c>
      <c r="I221" s="2" t="s">
        <v>567</v>
      </c>
      <c r="J221" s="4"/>
      <c r="M221" s="13" t="s">
        <v>524</v>
      </c>
      <c r="N221" s="10">
        <v>4000</v>
      </c>
      <c r="O221">
        <f t="shared" si="15"/>
        <v>0.77409727169413667</v>
      </c>
      <c r="Q221" s="2" t="s">
        <v>331</v>
      </c>
      <c r="R221" s="4">
        <v>4</v>
      </c>
      <c r="S221">
        <f t="shared" si="16"/>
        <v>0.95257412682243336</v>
      </c>
    </row>
    <row r="222" spans="1:19" x14ac:dyDescent="0.2">
      <c r="A222" s="2" t="s">
        <v>271</v>
      </c>
      <c r="B222" s="10">
        <v>164.1</v>
      </c>
      <c r="C222">
        <f t="shared" si="14"/>
        <v>0.75299299732553626</v>
      </c>
      <c r="E222" s="2" t="s">
        <v>536</v>
      </c>
      <c r="F222" s="10">
        <v>68.599999999999994</v>
      </c>
      <c r="G222">
        <f t="shared" si="17"/>
        <v>0.74052904100033901</v>
      </c>
      <c r="I222" s="13" t="s">
        <v>285</v>
      </c>
      <c r="J222" s="4"/>
      <c r="M222" s="2" t="s">
        <v>164</v>
      </c>
      <c r="N222" s="10">
        <v>4002.6</v>
      </c>
      <c r="O222">
        <f t="shared" si="15"/>
        <v>0.77467095578510736</v>
      </c>
      <c r="Q222" s="2" t="s">
        <v>15</v>
      </c>
      <c r="R222" s="4">
        <v>4</v>
      </c>
      <c r="S222">
        <f t="shared" si="16"/>
        <v>0.95257412682243336</v>
      </c>
    </row>
    <row r="223" spans="1:19" x14ac:dyDescent="0.2">
      <c r="A223" s="2" t="s">
        <v>25</v>
      </c>
      <c r="B223" s="10">
        <v>165</v>
      </c>
      <c r="C223">
        <f t="shared" si="14"/>
        <v>0.75689192029516172</v>
      </c>
      <c r="E223" s="2" t="s">
        <v>331</v>
      </c>
      <c r="F223" s="10">
        <v>70</v>
      </c>
      <c r="G223">
        <f t="shared" si="17"/>
        <v>0.76211806445732078</v>
      </c>
      <c r="I223" s="2" t="s">
        <v>631</v>
      </c>
      <c r="J223" s="4"/>
      <c r="M223" s="2" t="s">
        <v>80</v>
      </c>
      <c r="N223" s="10">
        <v>4015</v>
      </c>
      <c r="O223">
        <f t="shared" si="15"/>
        <v>0.77739275928844975</v>
      </c>
      <c r="Q223" s="2" t="s">
        <v>15</v>
      </c>
      <c r="R223" s="4">
        <v>4</v>
      </c>
      <c r="S223">
        <f t="shared" si="16"/>
        <v>0.95257412682243336</v>
      </c>
    </row>
    <row r="224" spans="1:19" x14ac:dyDescent="0.2">
      <c r="A224" s="2" t="s">
        <v>275</v>
      </c>
      <c r="B224" s="10">
        <v>167</v>
      </c>
      <c r="C224">
        <f t="shared" si="14"/>
        <v>0.7654056198030772</v>
      </c>
      <c r="E224" s="2" t="s">
        <v>162</v>
      </c>
      <c r="F224" s="10">
        <v>70</v>
      </c>
      <c r="G224">
        <f t="shared" si="17"/>
        <v>0.76211806445732078</v>
      </c>
      <c r="I224" s="2" t="s">
        <v>107</v>
      </c>
      <c r="J224" s="4"/>
      <c r="M224" s="2" t="s">
        <v>60</v>
      </c>
      <c r="N224" s="10">
        <v>4042</v>
      </c>
      <c r="O224">
        <f t="shared" si="15"/>
        <v>0.7832377904022465</v>
      </c>
      <c r="Q224" s="2" t="s">
        <v>307</v>
      </c>
      <c r="R224" s="4">
        <v>4</v>
      </c>
      <c r="S224">
        <f t="shared" si="16"/>
        <v>0.95257412682243336</v>
      </c>
    </row>
    <row r="225" spans="1:19" x14ac:dyDescent="0.2">
      <c r="A225" s="2" t="s">
        <v>80</v>
      </c>
      <c r="B225" s="10">
        <v>168</v>
      </c>
      <c r="C225">
        <f t="shared" si="14"/>
        <v>0.76958417496366638</v>
      </c>
      <c r="E225" s="2" t="s">
        <v>529</v>
      </c>
      <c r="F225" s="10">
        <v>70</v>
      </c>
      <c r="G225">
        <f t="shared" si="17"/>
        <v>0.76211806445732078</v>
      </c>
      <c r="I225" s="2" t="s">
        <v>86</v>
      </c>
      <c r="J225" s="4"/>
      <c r="M225" s="2" t="s">
        <v>146</v>
      </c>
      <c r="N225" s="10">
        <v>4044</v>
      </c>
      <c r="O225">
        <f t="shared" si="15"/>
        <v>0.78366630923522274</v>
      </c>
      <c r="Q225" s="2" t="s">
        <v>101</v>
      </c>
      <c r="R225" s="4">
        <v>4</v>
      </c>
      <c r="S225">
        <f t="shared" si="16"/>
        <v>0.95257412682243336</v>
      </c>
    </row>
    <row r="226" spans="1:19" x14ac:dyDescent="0.2">
      <c r="A226" s="2" t="s">
        <v>318</v>
      </c>
      <c r="B226" s="10">
        <v>170</v>
      </c>
      <c r="C226">
        <f t="shared" si="14"/>
        <v>0.77778388552069355</v>
      </c>
      <c r="E226" s="2" t="s">
        <v>25</v>
      </c>
      <c r="F226" s="10">
        <v>70</v>
      </c>
      <c r="G226">
        <f t="shared" si="17"/>
        <v>0.76211806445732078</v>
      </c>
      <c r="I226" s="2" t="s">
        <v>407</v>
      </c>
      <c r="J226" s="4"/>
      <c r="M226" s="13" t="s">
        <v>285</v>
      </c>
      <c r="N226" s="10">
        <v>4048.6</v>
      </c>
      <c r="O226">
        <f t="shared" si="15"/>
        <v>0.78464957378756184</v>
      </c>
      <c r="Q226" s="2" t="s">
        <v>101</v>
      </c>
      <c r="R226" s="4">
        <v>4</v>
      </c>
      <c r="S226">
        <f t="shared" si="16"/>
        <v>0.95257412682243336</v>
      </c>
    </row>
    <row r="227" spans="1:19" x14ac:dyDescent="0.2">
      <c r="A227" s="2" t="s">
        <v>293</v>
      </c>
      <c r="B227" s="10">
        <v>170</v>
      </c>
      <c r="C227">
        <f t="shared" si="14"/>
        <v>0.77778388552069355</v>
      </c>
      <c r="E227" s="2" t="s">
        <v>526</v>
      </c>
      <c r="F227" s="10">
        <v>70</v>
      </c>
      <c r="G227">
        <f t="shared" si="17"/>
        <v>0.76211806445732078</v>
      </c>
      <c r="I227" s="2" t="s">
        <v>506</v>
      </c>
      <c r="J227" s="4"/>
      <c r="M227" s="2" t="s">
        <v>252</v>
      </c>
      <c r="N227" s="10">
        <v>4051.8</v>
      </c>
      <c r="O227">
        <f t="shared" si="15"/>
        <v>0.78533166914166497</v>
      </c>
      <c r="Q227" s="2" t="s">
        <v>519</v>
      </c>
      <c r="R227" s="4">
        <v>4</v>
      </c>
      <c r="S227">
        <f t="shared" si="16"/>
        <v>0.95257412682243336</v>
      </c>
    </row>
    <row r="228" spans="1:19" x14ac:dyDescent="0.2">
      <c r="A228" s="2" t="s">
        <v>42</v>
      </c>
      <c r="B228" s="10">
        <v>170</v>
      </c>
      <c r="C228">
        <f t="shared" si="14"/>
        <v>0.77778388552069355</v>
      </c>
      <c r="E228" s="2" t="s">
        <v>105</v>
      </c>
      <c r="F228" s="10">
        <v>70</v>
      </c>
      <c r="G228">
        <f t="shared" si="17"/>
        <v>0.76211806445732078</v>
      </c>
      <c r="I228" s="2" t="s">
        <v>108</v>
      </c>
      <c r="J228" s="4"/>
      <c r="M228" s="2" t="s">
        <v>207</v>
      </c>
      <c r="N228" s="10">
        <v>4081.3</v>
      </c>
      <c r="O228">
        <f t="shared" si="15"/>
        <v>0.79154571742466373</v>
      </c>
      <c r="Q228" s="2" t="s">
        <v>620</v>
      </c>
      <c r="R228" s="4">
        <v>4</v>
      </c>
      <c r="S228">
        <f t="shared" si="16"/>
        <v>0.95257412682243336</v>
      </c>
    </row>
    <row r="229" spans="1:19" x14ac:dyDescent="0.2">
      <c r="A229" s="2" t="s">
        <v>245</v>
      </c>
      <c r="B229" s="10">
        <v>170.6</v>
      </c>
      <c r="C229">
        <f t="shared" si="14"/>
        <v>0.78020276537834798</v>
      </c>
      <c r="E229" s="2" t="s">
        <v>330</v>
      </c>
      <c r="F229" s="10">
        <v>70</v>
      </c>
      <c r="G229">
        <f t="shared" si="17"/>
        <v>0.76211806445732078</v>
      </c>
      <c r="I229" s="2" t="s">
        <v>108</v>
      </c>
      <c r="J229" s="4"/>
      <c r="M229" s="2" t="s">
        <v>275</v>
      </c>
      <c r="N229" s="10">
        <v>4124</v>
      </c>
      <c r="O229">
        <f t="shared" si="15"/>
        <v>0.80030381481462187</v>
      </c>
      <c r="Q229" s="2" t="s">
        <v>544</v>
      </c>
      <c r="R229" s="4">
        <v>4</v>
      </c>
      <c r="S229">
        <f t="shared" si="16"/>
        <v>0.95257412682243336</v>
      </c>
    </row>
    <row r="230" spans="1:19" x14ac:dyDescent="0.2">
      <c r="A230" s="2" t="s">
        <v>206</v>
      </c>
      <c r="B230" s="10">
        <v>170.6</v>
      </c>
      <c r="C230">
        <f t="shared" si="14"/>
        <v>0.78020276537834798</v>
      </c>
      <c r="E230" s="2" t="s">
        <v>330</v>
      </c>
      <c r="F230" s="10">
        <v>70</v>
      </c>
      <c r="G230">
        <f t="shared" si="17"/>
        <v>0.76211806445732078</v>
      </c>
      <c r="I230" s="2" t="s">
        <v>61</v>
      </c>
      <c r="J230" s="4"/>
      <c r="M230" s="2" t="s">
        <v>585</v>
      </c>
      <c r="N230" s="10">
        <v>4150.3</v>
      </c>
      <c r="O230">
        <f t="shared" si="15"/>
        <v>0.80555919341713855</v>
      </c>
      <c r="Q230" s="2" t="s">
        <v>566</v>
      </c>
      <c r="R230" s="4">
        <v>4</v>
      </c>
      <c r="S230">
        <f t="shared" si="16"/>
        <v>0.95257412682243336</v>
      </c>
    </row>
    <row r="231" spans="1:19" x14ac:dyDescent="0.2">
      <c r="A231" s="2" t="s">
        <v>164</v>
      </c>
      <c r="B231" s="10">
        <v>173.9</v>
      </c>
      <c r="C231">
        <f t="shared" si="14"/>
        <v>0.79316727934049669</v>
      </c>
      <c r="E231" s="2" t="s">
        <v>80</v>
      </c>
      <c r="F231" s="10">
        <v>70</v>
      </c>
      <c r="G231">
        <f t="shared" si="17"/>
        <v>0.76211806445732078</v>
      </c>
      <c r="I231" s="2" t="s">
        <v>632</v>
      </c>
      <c r="J231" s="4"/>
      <c r="M231" s="2" t="s">
        <v>293</v>
      </c>
      <c r="N231" s="10">
        <v>4164</v>
      </c>
      <c r="O231">
        <f t="shared" si="15"/>
        <v>0.8082549348487641</v>
      </c>
      <c r="Q231" s="2" t="s">
        <v>77</v>
      </c>
      <c r="R231" s="4">
        <v>4</v>
      </c>
      <c r="S231">
        <f t="shared" si="16"/>
        <v>0.95257412682243336</v>
      </c>
    </row>
    <row r="232" spans="1:19" x14ac:dyDescent="0.2">
      <c r="A232" s="2" t="s">
        <v>47</v>
      </c>
      <c r="B232" s="10">
        <v>175</v>
      </c>
      <c r="C232">
        <f t="shared" si="14"/>
        <v>0.79736113029525524</v>
      </c>
      <c r="E232" s="2" t="s">
        <v>88</v>
      </c>
      <c r="F232" s="10">
        <v>70</v>
      </c>
      <c r="G232">
        <f t="shared" si="17"/>
        <v>0.76211806445732078</v>
      </c>
      <c r="I232" s="2" t="s">
        <v>193</v>
      </c>
      <c r="J232" s="4"/>
      <c r="M232" s="2" t="s">
        <v>222</v>
      </c>
      <c r="N232" s="10">
        <v>4165</v>
      </c>
      <c r="O232">
        <f t="shared" si="15"/>
        <v>0.80845058356295307</v>
      </c>
      <c r="Q232" s="2" t="s">
        <v>409</v>
      </c>
      <c r="R232" s="4">
        <v>4</v>
      </c>
      <c r="S232">
        <f t="shared" si="16"/>
        <v>0.95257412682243336</v>
      </c>
    </row>
    <row r="233" spans="1:19" x14ac:dyDescent="0.2">
      <c r="A233" s="2" t="s">
        <v>526</v>
      </c>
      <c r="B233" s="10">
        <v>179</v>
      </c>
      <c r="C233">
        <f t="shared" si="14"/>
        <v>0.81207494965632554</v>
      </c>
      <c r="E233" s="2" t="s">
        <v>45</v>
      </c>
      <c r="F233" s="10">
        <v>70</v>
      </c>
      <c r="G233">
        <f t="shared" si="17"/>
        <v>0.76211806445732078</v>
      </c>
      <c r="I233" s="2" t="s">
        <v>552</v>
      </c>
      <c r="J233" s="4"/>
      <c r="M233" s="2" t="s">
        <v>322</v>
      </c>
      <c r="N233" s="10">
        <v>4176.5</v>
      </c>
      <c r="O233">
        <f t="shared" si="15"/>
        <v>0.81068959795643558</v>
      </c>
      <c r="Q233" s="2" t="s">
        <v>445</v>
      </c>
      <c r="R233" s="4">
        <v>4</v>
      </c>
      <c r="S233">
        <f t="shared" si="16"/>
        <v>0.95257412682243336</v>
      </c>
    </row>
    <row r="234" spans="1:19" x14ac:dyDescent="0.2">
      <c r="A234" s="2" t="s">
        <v>342</v>
      </c>
      <c r="B234" s="10">
        <v>180.4</v>
      </c>
      <c r="C234">
        <f t="shared" si="14"/>
        <v>0.81702690873210637</v>
      </c>
      <c r="E234" s="2" t="s">
        <v>335</v>
      </c>
      <c r="F234" s="10">
        <v>71</v>
      </c>
      <c r="G234">
        <f t="shared" si="17"/>
        <v>0.77676336214603359</v>
      </c>
      <c r="I234" s="2" t="s">
        <v>549</v>
      </c>
      <c r="J234" s="4"/>
      <c r="M234" s="2" t="s">
        <v>324</v>
      </c>
      <c r="N234" s="10">
        <v>4176.5</v>
      </c>
      <c r="O234">
        <f t="shared" si="15"/>
        <v>0.81068959795643558</v>
      </c>
      <c r="Q234" s="2" t="s">
        <v>302</v>
      </c>
      <c r="R234" s="4">
        <v>4</v>
      </c>
      <c r="S234">
        <f t="shared" si="16"/>
        <v>0.95257412682243336</v>
      </c>
    </row>
    <row r="235" spans="1:19" x14ac:dyDescent="0.2">
      <c r="A235" s="2" t="s">
        <v>162</v>
      </c>
      <c r="B235" s="10">
        <v>181</v>
      </c>
      <c r="C235">
        <f t="shared" si="14"/>
        <v>0.81911796123652358</v>
      </c>
      <c r="E235" s="2" t="s">
        <v>322</v>
      </c>
      <c r="F235" s="11">
        <v>71.5</v>
      </c>
      <c r="G235">
        <f t="shared" si="17"/>
        <v>0.78384093757146911</v>
      </c>
      <c r="I235" s="2" t="s">
        <v>534</v>
      </c>
      <c r="J235" s="4"/>
      <c r="M235" s="2" t="s">
        <v>269</v>
      </c>
      <c r="N235" s="10">
        <v>4177</v>
      </c>
      <c r="O235">
        <f t="shared" si="15"/>
        <v>0.81078648984178969</v>
      </c>
      <c r="Q235" s="2" t="s">
        <v>582</v>
      </c>
      <c r="R235" s="4">
        <v>4</v>
      </c>
      <c r="S235">
        <f t="shared" si="16"/>
        <v>0.95257412682243336</v>
      </c>
    </row>
    <row r="236" spans="1:19" x14ac:dyDescent="0.2">
      <c r="A236" s="2" t="s">
        <v>315</v>
      </c>
      <c r="B236" s="10">
        <v>183.8</v>
      </c>
      <c r="C236">
        <f t="shared" si="14"/>
        <v>0.82863017696869712</v>
      </c>
      <c r="E236" s="2" t="s">
        <v>324</v>
      </c>
      <c r="F236" s="10">
        <v>71.5</v>
      </c>
      <c r="G236">
        <f t="shared" si="17"/>
        <v>0.78384093757146911</v>
      </c>
      <c r="I236" s="2" t="s">
        <v>314</v>
      </c>
      <c r="J236" s="4"/>
      <c r="M236" s="2" t="s">
        <v>294</v>
      </c>
      <c r="N236" s="10">
        <v>4192</v>
      </c>
      <c r="O236">
        <f t="shared" si="15"/>
        <v>0.81367558029115505</v>
      </c>
      <c r="Q236" s="2" t="s">
        <v>42</v>
      </c>
      <c r="R236" s="4">
        <v>4</v>
      </c>
      <c r="S236">
        <f t="shared" si="16"/>
        <v>0.95257412682243336</v>
      </c>
    </row>
    <row r="237" spans="1:19" x14ac:dyDescent="0.2">
      <c r="A237" s="2" t="s">
        <v>585</v>
      </c>
      <c r="B237" s="10">
        <v>183.8</v>
      </c>
      <c r="C237">
        <f t="shared" si="14"/>
        <v>0.82863017696869712</v>
      </c>
      <c r="E237" s="2" t="s">
        <v>585</v>
      </c>
      <c r="F237" s="10">
        <v>71.5</v>
      </c>
      <c r="G237">
        <f t="shared" si="17"/>
        <v>0.78384093757146911</v>
      </c>
      <c r="I237" s="2" t="s">
        <v>78</v>
      </c>
      <c r="J237" s="4"/>
      <c r="M237" s="2" t="s">
        <v>158</v>
      </c>
      <c r="N237" s="10">
        <v>4199.5</v>
      </c>
      <c r="O237">
        <f t="shared" si="15"/>
        <v>0.81510732044332368</v>
      </c>
      <c r="Q237" s="2" t="s">
        <v>563</v>
      </c>
      <c r="R237" s="4">
        <v>4</v>
      </c>
      <c r="S237">
        <f t="shared" si="16"/>
        <v>0.95257412682243336</v>
      </c>
    </row>
    <row r="238" spans="1:19" x14ac:dyDescent="0.2">
      <c r="A238" s="2" t="s">
        <v>551</v>
      </c>
      <c r="B238" s="10">
        <v>185</v>
      </c>
      <c r="C238">
        <f t="shared" si="14"/>
        <v>0.83258369103336871</v>
      </c>
      <c r="E238" s="2" t="s">
        <v>25</v>
      </c>
      <c r="F238" s="10">
        <v>72</v>
      </c>
      <c r="G238">
        <f t="shared" si="17"/>
        <v>0.7907545694242446</v>
      </c>
      <c r="I238" s="2" t="s">
        <v>409</v>
      </c>
      <c r="J238" s="4"/>
      <c r="M238" s="2" t="s">
        <v>536</v>
      </c>
      <c r="N238" s="10">
        <v>4200</v>
      </c>
      <c r="O238">
        <f t="shared" si="15"/>
        <v>0.81520246668256979</v>
      </c>
      <c r="Q238" s="2" t="s">
        <v>533</v>
      </c>
      <c r="R238" s="4">
        <v>5</v>
      </c>
      <c r="S238">
        <f t="shared" si="16"/>
        <v>0.98201379003790845</v>
      </c>
    </row>
    <row r="239" spans="1:19" x14ac:dyDescent="0.2">
      <c r="A239" s="2" t="s">
        <v>88</v>
      </c>
      <c r="B239" s="10">
        <v>185</v>
      </c>
      <c r="C239">
        <f t="shared" si="14"/>
        <v>0.83258369103336871</v>
      </c>
      <c r="E239" s="2" t="s">
        <v>104</v>
      </c>
      <c r="F239" s="10">
        <v>72</v>
      </c>
      <c r="G239">
        <f t="shared" si="17"/>
        <v>0.7907545694242446</v>
      </c>
      <c r="I239" s="2" t="s">
        <v>545</v>
      </c>
      <c r="J239" s="4"/>
      <c r="M239" s="2" t="s">
        <v>568</v>
      </c>
      <c r="N239" s="10">
        <v>4230</v>
      </c>
      <c r="O239">
        <f t="shared" si="15"/>
        <v>0.82084208095976774</v>
      </c>
      <c r="Q239" s="2" t="s">
        <v>0</v>
      </c>
      <c r="R239" s="4">
        <v>5</v>
      </c>
      <c r="S239">
        <f t="shared" si="16"/>
        <v>0.98201379003790845</v>
      </c>
    </row>
    <row r="240" spans="1:19" x14ac:dyDescent="0.2">
      <c r="A240" s="2" t="s">
        <v>307</v>
      </c>
      <c r="B240" s="10">
        <v>186</v>
      </c>
      <c r="C240">
        <f t="shared" si="14"/>
        <v>0.83582234199496985</v>
      </c>
      <c r="E240" s="2" t="s">
        <v>111</v>
      </c>
      <c r="F240" s="10">
        <v>72</v>
      </c>
      <c r="G240">
        <f t="shared" si="17"/>
        <v>0.7907545694242446</v>
      </c>
      <c r="I240" s="2" t="s">
        <v>252</v>
      </c>
      <c r="J240" s="4"/>
      <c r="M240" s="2" t="s">
        <v>503</v>
      </c>
      <c r="N240" s="10">
        <v>4330.8</v>
      </c>
      <c r="O240">
        <f t="shared" si="15"/>
        <v>0.83880517671161858</v>
      </c>
      <c r="Q240" s="2" t="s">
        <v>0</v>
      </c>
      <c r="R240" s="4">
        <v>5</v>
      </c>
      <c r="S240">
        <f t="shared" si="16"/>
        <v>0.98201379003790845</v>
      </c>
    </row>
    <row r="241" spans="1:19" x14ac:dyDescent="0.2">
      <c r="A241" s="2" t="s">
        <v>45</v>
      </c>
      <c r="B241" s="10">
        <v>188</v>
      </c>
      <c r="C241">
        <f t="shared" si="14"/>
        <v>0.84214835292442758</v>
      </c>
      <c r="E241" s="2" t="s">
        <v>503</v>
      </c>
      <c r="F241" s="10">
        <v>72.7</v>
      </c>
      <c r="G241">
        <f t="shared" si="17"/>
        <v>0.80015817320290383</v>
      </c>
      <c r="I241" s="2" t="s">
        <v>39</v>
      </c>
      <c r="J241" s="4"/>
      <c r="M241" s="2" t="s">
        <v>38</v>
      </c>
      <c r="N241" s="10">
        <v>4370</v>
      </c>
      <c r="O241">
        <f t="shared" si="15"/>
        <v>0.84538721768446745</v>
      </c>
      <c r="Q241" s="2" t="s">
        <v>0</v>
      </c>
      <c r="R241" s="4">
        <v>5</v>
      </c>
      <c r="S241">
        <f t="shared" si="16"/>
        <v>0.98201379003790845</v>
      </c>
    </row>
    <row r="242" spans="1:19" x14ac:dyDescent="0.2">
      <c r="A242" s="2" t="s">
        <v>499</v>
      </c>
      <c r="B242" s="10">
        <v>191</v>
      </c>
      <c r="C242">
        <f t="shared" si="14"/>
        <v>0.85126419389660068</v>
      </c>
      <c r="E242" s="2" t="s">
        <v>318</v>
      </c>
      <c r="F242" s="11">
        <v>73</v>
      </c>
      <c r="G242">
        <f t="shared" si="17"/>
        <v>0.80409005022471569</v>
      </c>
      <c r="I242" s="2" t="s">
        <v>40</v>
      </c>
      <c r="J242" s="4"/>
      <c r="M242" s="2" t="s">
        <v>162</v>
      </c>
      <c r="N242" s="10">
        <v>4400</v>
      </c>
      <c r="O242">
        <f t="shared" si="15"/>
        <v>0.85027484796306474</v>
      </c>
      <c r="Q242" s="2" t="s">
        <v>0</v>
      </c>
      <c r="R242" s="4">
        <v>5</v>
      </c>
      <c r="S242">
        <f t="shared" si="16"/>
        <v>0.98201379003790845</v>
      </c>
    </row>
    <row r="243" spans="1:19" x14ac:dyDescent="0.2">
      <c r="A243" s="2" t="s">
        <v>25</v>
      </c>
      <c r="B243" s="10">
        <v>191.6</v>
      </c>
      <c r="C243">
        <f t="shared" si="14"/>
        <v>0.85303435713811826</v>
      </c>
      <c r="E243" s="2" t="s">
        <v>613</v>
      </c>
      <c r="F243" s="10">
        <v>73</v>
      </c>
      <c r="G243">
        <f t="shared" si="17"/>
        <v>0.80409005022471569</v>
      </c>
      <c r="I243" s="2" t="s">
        <v>537</v>
      </c>
      <c r="J243" s="4"/>
      <c r="M243" s="2" t="s">
        <v>105</v>
      </c>
      <c r="N243" s="10">
        <v>4450</v>
      </c>
      <c r="O243">
        <f t="shared" si="15"/>
        <v>0.85813725094416182</v>
      </c>
      <c r="Q243" s="2" t="s">
        <v>0</v>
      </c>
      <c r="R243" s="4">
        <v>5</v>
      </c>
      <c r="S243">
        <f t="shared" si="16"/>
        <v>0.98201379003790845</v>
      </c>
    </row>
    <row r="244" spans="1:19" x14ac:dyDescent="0.2">
      <c r="A244" s="2" t="s">
        <v>279</v>
      </c>
      <c r="B244" s="10">
        <v>195</v>
      </c>
      <c r="C244">
        <f t="shared" si="14"/>
        <v>0.86273782607256388</v>
      </c>
      <c r="E244" s="2" t="s">
        <v>320</v>
      </c>
      <c r="F244" s="10">
        <v>73</v>
      </c>
      <c r="G244">
        <f t="shared" si="17"/>
        <v>0.80409005022471569</v>
      </c>
      <c r="I244" s="2" t="s">
        <v>41</v>
      </c>
      <c r="J244" s="4"/>
      <c r="M244" s="2" t="s">
        <v>25</v>
      </c>
      <c r="N244" s="10">
        <v>4480</v>
      </c>
      <c r="O244">
        <f t="shared" si="15"/>
        <v>0.86268729279379963</v>
      </c>
      <c r="Q244" s="2" t="s">
        <v>119</v>
      </c>
      <c r="R244" s="4">
        <v>5</v>
      </c>
      <c r="S244">
        <f t="shared" si="16"/>
        <v>0.98201379003790845</v>
      </c>
    </row>
    <row r="245" spans="1:19" x14ac:dyDescent="0.2">
      <c r="A245" s="2" t="s">
        <v>247</v>
      </c>
      <c r="B245" s="10">
        <v>196.8</v>
      </c>
      <c r="C245">
        <f t="shared" si="14"/>
        <v>0.86765342434520631</v>
      </c>
      <c r="E245" s="2" t="s">
        <v>86</v>
      </c>
      <c r="F245" s="10">
        <v>73</v>
      </c>
      <c r="G245">
        <f t="shared" si="17"/>
        <v>0.80409005022471569</v>
      </c>
      <c r="I245" s="2" t="s">
        <v>634</v>
      </c>
      <c r="J245" s="4"/>
      <c r="M245" s="2" t="s">
        <v>25</v>
      </c>
      <c r="N245" s="10">
        <v>4500</v>
      </c>
      <c r="O245">
        <f t="shared" si="15"/>
        <v>0.86565201758946042</v>
      </c>
      <c r="Q245" s="3" t="s">
        <v>501</v>
      </c>
      <c r="R245" s="4">
        <v>5</v>
      </c>
      <c r="S245">
        <f t="shared" si="16"/>
        <v>0.98201379003790845</v>
      </c>
    </row>
    <row r="246" spans="1:19" x14ac:dyDescent="0.2">
      <c r="A246" s="2" t="s">
        <v>248</v>
      </c>
      <c r="B246" s="10">
        <v>196.8</v>
      </c>
      <c r="C246">
        <f t="shared" si="14"/>
        <v>0.86765342434520631</v>
      </c>
      <c r="E246" s="2" t="s">
        <v>314</v>
      </c>
      <c r="F246" s="10">
        <v>73</v>
      </c>
      <c r="G246">
        <f t="shared" si="17"/>
        <v>0.80409005022471569</v>
      </c>
      <c r="I246" s="2" t="s">
        <v>341</v>
      </c>
      <c r="J246" s="4"/>
      <c r="M246" s="2" t="s">
        <v>277</v>
      </c>
      <c r="N246" s="10">
        <v>4530.8</v>
      </c>
      <c r="O246">
        <f t="shared" si="15"/>
        <v>0.87011177554244212</v>
      </c>
      <c r="Q246" s="2" t="s">
        <v>655</v>
      </c>
      <c r="R246" s="4">
        <v>5</v>
      </c>
      <c r="S246">
        <f t="shared" si="16"/>
        <v>0.98201379003790845</v>
      </c>
    </row>
    <row r="247" spans="1:19" x14ac:dyDescent="0.2">
      <c r="A247" s="2" t="s">
        <v>294</v>
      </c>
      <c r="B247" s="10">
        <v>196.8</v>
      </c>
      <c r="C247">
        <f t="shared" si="14"/>
        <v>0.86765342434520631</v>
      </c>
      <c r="E247" s="2" t="s">
        <v>319</v>
      </c>
      <c r="F247" s="10">
        <v>73</v>
      </c>
      <c r="G247">
        <f t="shared" si="17"/>
        <v>0.80409005022471569</v>
      </c>
      <c r="I247" s="2" t="s">
        <v>294</v>
      </c>
      <c r="J247" s="4"/>
      <c r="M247" s="2" t="s">
        <v>19</v>
      </c>
      <c r="N247" s="10">
        <v>4533</v>
      </c>
      <c r="O247">
        <f t="shared" si="15"/>
        <v>0.87042546100762519</v>
      </c>
      <c r="Q247" s="2" t="s">
        <v>297</v>
      </c>
      <c r="R247" s="4">
        <v>5</v>
      </c>
      <c r="S247">
        <f t="shared" si="16"/>
        <v>0.98201379003790845</v>
      </c>
    </row>
    <row r="248" spans="1:19" x14ac:dyDescent="0.2">
      <c r="A248" s="2" t="s">
        <v>339</v>
      </c>
      <c r="B248" s="10">
        <v>196.8</v>
      </c>
      <c r="C248">
        <f t="shared" si="14"/>
        <v>0.86765342434520631</v>
      </c>
      <c r="E248" s="2" t="s">
        <v>309</v>
      </c>
      <c r="F248" s="11">
        <v>74</v>
      </c>
      <c r="G248">
        <f t="shared" si="17"/>
        <v>0.81677257287142901</v>
      </c>
      <c r="I248" s="2" t="s">
        <v>339</v>
      </c>
      <c r="J248" s="4"/>
      <c r="M248" s="2" t="s">
        <v>500</v>
      </c>
      <c r="N248" s="10">
        <v>4574</v>
      </c>
      <c r="O248">
        <f t="shared" si="15"/>
        <v>0.87615424414927956</v>
      </c>
      <c r="Q248" s="2" t="s">
        <v>135</v>
      </c>
      <c r="R248" s="4">
        <v>5</v>
      </c>
      <c r="S248">
        <f t="shared" si="16"/>
        <v>0.98201379003790845</v>
      </c>
    </row>
    <row r="249" spans="1:19" x14ac:dyDescent="0.2">
      <c r="A249" s="2" t="s">
        <v>319</v>
      </c>
      <c r="B249" s="10">
        <v>197</v>
      </c>
      <c r="C249">
        <f t="shared" si="14"/>
        <v>0.86819029346533294</v>
      </c>
      <c r="E249" s="2" t="s">
        <v>302</v>
      </c>
      <c r="F249" s="10">
        <v>74</v>
      </c>
      <c r="G249">
        <f t="shared" si="17"/>
        <v>0.81677257287142901</v>
      </c>
      <c r="I249" s="2" t="s">
        <v>434</v>
      </c>
      <c r="J249" s="4"/>
      <c r="M249" s="2" t="s">
        <v>538</v>
      </c>
      <c r="N249" s="10">
        <v>4631</v>
      </c>
      <c r="O249">
        <f t="shared" si="15"/>
        <v>0.88375617953108787</v>
      </c>
      <c r="Q249" s="2" t="s">
        <v>100</v>
      </c>
      <c r="R249" s="4">
        <v>5</v>
      </c>
      <c r="S249">
        <f t="shared" si="16"/>
        <v>0.98201379003790845</v>
      </c>
    </row>
    <row r="250" spans="1:19" x14ac:dyDescent="0.2">
      <c r="A250" s="2" t="s">
        <v>320</v>
      </c>
      <c r="B250" s="10">
        <v>200</v>
      </c>
      <c r="C250">
        <f t="shared" si="14"/>
        <v>0.87602362426973834</v>
      </c>
      <c r="E250" s="2" t="s">
        <v>55</v>
      </c>
      <c r="F250" s="10">
        <v>74</v>
      </c>
      <c r="G250">
        <f t="shared" si="17"/>
        <v>0.81677257287142901</v>
      </c>
      <c r="I250" s="2" t="s">
        <v>505</v>
      </c>
      <c r="J250" s="4"/>
      <c r="M250" s="2" t="s">
        <v>118</v>
      </c>
      <c r="N250" s="10">
        <v>4640</v>
      </c>
      <c r="O250">
        <f t="shared" si="15"/>
        <v>0.88491876131728286</v>
      </c>
      <c r="Q250" s="2" t="s">
        <v>130</v>
      </c>
      <c r="R250" s="4">
        <v>5</v>
      </c>
      <c r="S250">
        <f t="shared" si="16"/>
        <v>0.98201379003790845</v>
      </c>
    </row>
    <row r="251" spans="1:19" x14ac:dyDescent="0.2">
      <c r="A251" s="2" t="s">
        <v>341</v>
      </c>
      <c r="B251" s="10">
        <v>200</v>
      </c>
      <c r="C251">
        <f t="shared" si="14"/>
        <v>0.87602362426973834</v>
      </c>
      <c r="E251" s="2" t="s">
        <v>164</v>
      </c>
      <c r="F251" s="10">
        <v>74.599999999999994</v>
      </c>
      <c r="G251">
        <f t="shared" si="17"/>
        <v>0.82407131580496329</v>
      </c>
      <c r="I251" s="2" t="s">
        <v>402</v>
      </c>
      <c r="J251" s="4"/>
      <c r="M251" s="2" t="s">
        <v>83</v>
      </c>
      <c r="N251" s="10">
        <v>4650</v>
      </c>
      <c r="O251">
        <f t="shared" si="15"/>
        <v>0.88619864247634339</v>
      </c>
      <c r="Q251" s="2" t="s">
        <v>18</v>
      </c>
      <c r="R251" s="4">
        <v>5</v>
      </c>
      <c r="S251">
        <f t="shared" si="16"/>
        <v>0.98201379003790845</v>
      </c>
    </row>
    <row r="252" spans="1:19" x14ac:dyDescent="0.2">
      <c r="A252" s="2" t="s">
        <v>303</v>
      </c>
      <c r="B252" s="10">
        <v>200</v>
      </c>
      <c r="C252">
        <f t="shared" si="14"/>
        <v>0.87602362426973834</v>
      </c>
      <c r="E252" s="2" t="s">
        <v>333</v>
      </c>
      <c r="F252" s="10">
        <v>74.599999999999994</v>
      </c>
      <c r="G252">
        <f t="shared" si="17"/>
        <v>0.82407131580496329</v>
      </c>
      <c r="I252" s="2" t="s">
        <v>413</v>
      </c>
      <c r="J252" s="4"/>
      <c r="M252" s="2" t="s">
        <v>595</v>
      </c>
      <c r="N252" s="10">
        <v>4725</v>
      </c>
      <c r="O252">
        <f t="shared" si="15"/>
        <v>0.89540732190158956</v>
      </c>
      <c r="Q252" s="2" t="s">
        <v>299</v>
      </c>
      <c r="R252" s="4">
        <v>5</v>
      </c>
      <c r="S252">
        <f t="shared" si="16"/>
        <v>0.98201379003790845</v>
      </c>
    </row>
    <row r="253" spans="1:19" x14ac:dyDescent="0.2">
      <c r="A253" s="2" t="s">
        <v>25</v>
      </c>
      <c r="B253" s="10">
        <v>200</v>
      </c>
      <c r="C253">
        <f t="shared" si="14"/>
        <v>0.87602362426973834</v>
      </c>
      <c r="E253" s="2" t="s">
        <v>306</v>
      </c>
      <c r="F253" s="10">
        <v>74.599999999999994</v>
      </c>
      <c r="G253">
        <f t="shared" si="17"/>
        <v>0.82407131580496329</v>
      </c>
      <c r="I253" s="2" t="s">
        <v>334</v>
      </c>
      <c r="J253" s="4"/>
      <c r="M253" s="2" t="s">
        <v>583</v>
      </c>
      <c r="N253" s="10">
        <v>4746</v>
      </c>
      <c r="O253">
        <f t="shared" si="15"/>
        <v>0.89786519226770933</v>
      </c>
      <c r="Q253" s="2" t="s">
        <v>25</v>
      </c>
      <c r="R253" s="4">
        <v>5</v>
      </c>
      <c r="S253">
        <f t="shared" si="16"/>
        <v>0.98201379003790845</v>
      </c>
    </row>
    <row r="254" spans="1:19" x14ac:dyDescent="0.2">
      <c r="A254" s="2" t="s">
        <v>322</v>
      </c>
      <c r="B254" s="10">
        <v>200.2</v>
      </c>
      <c r="C254">
        <f t="shared" si="14"/>
        <v>0.87653137106415735</v>
      </c>
      <c r="E254" s="2" t="s">
        <v>253</v>
      </c>
      <c r="F254" s="10">
        <v>75</v>
      </c>
      <c r="G254">
        <f t="shared" si="17"/>
        <v>0.82880886946071153</v>
      </c>
      <c r="I254" s="2" t="s">
        <v>303</v>
      </c>
      <c r="J254" s="4"/>
      <c r="M254" s="2" t="s">
        <v>214</v>
      </c>
      <c r="N254" s="10">
        <v>4757.2</v>
      </c>
      <c r="O254">
        <f t="shared" si="15"/>
        <v>0.89915502103343581</v>
      </c>
      <c r="Q254" s="2" t="s">
        <v>74</v>
      </c>
      <c r="R254" s="4">
        <v>5</v>
      </c>
      <c r="S254">
        <f t="shared" si="16"/>
        <v>0.98201379003790845</v>
      </c>
    </row>
    <row r="255" spans="1:19" x14ac:dyDescent="0.2">
      <c r="A255" s="2" t="s">
        <v>324</v>
      </c>
      <c r="B255" s="10">
        <v>200.2</v>
      </c>
      <c r="C255">
        <f t="shared" si="14"/>
        <v>0.87653137106415735</v>
      </c>
      <c r="E255" s="2" t="s">
        <v>304</v>
      </c>
      <c r="F255" s="10">
        <v>75</v>
      </c>
      <c r="G255">
        <f t="shared" si="17"/>
        <v>0.82880886946071153</v>
      </c>
      <c r="I255" s="2" t="s">
        <v>302</v>
      </c>
      <c r="J255" s="4"/>
      <c r="M255" s="2" t="s">
        <v>320</v>
      </c>
      <c r="N255" s="10">
        <v>4760</v>
      </c>
      <c r="O255">
        <f t="shared" si="15"/>
        <v>0.89947521076667569</v>
      </c>
      <c r="Q255" s="2" t="s">
        <v>525</v>
      </c>
      <c r="R255" s="4">
        <v>5</v>
      </c>
      <c r="S255">
        <f t="shared" si="16"/>
        <v>0.98201379003790845</v>
      </c>
    </row>
    <row r="256" spans="1:19" x14ac:dyDescent="0.2">
      <c r="A256" s="2" t="s">
        <v>86</v>
      </c>
      <c r="B256" s="10">
        <v>202</v>
      </c>
      <c r="C256">
        <f t="shared" si="14"/>
        <v>0.88102112118243858</v>
      </c>
      <c r="E256" s="2" t="s">
        <v>341</v>
      </c>
      <c r="F256" s="10">
        <v>75</v>
      </c>
      <c r="G256">
        <f t="shared" si="17"/>
        <v>0.82880886946071153</v>
      </c>
      <c r="I256" s="2" t="s">
        <v>551</v>
      </c>
      <c r="J256" s="4"/>
      <c r="M256" s="2" t="s">
        <v>336</v>
      </c>
      <c r="N256" s="10">
        <v>4777</v>
      </c>
      <c r="O256">
        <f t="shared" si="15"/>
        <v>0.90139989470082971</v>
      </c>
      <c r="Q256" s="2" t="s">
        <v>30</v>
      </c>
      <c r="R256" s="4">
        <v>5</v>
      </c>
      <c r="S256">
        <f t="shared" si="16"/>
        <v>0.98201379003790845</v>
      </c>
    </row>
    <row r="257" spans="1:19" x14ac:dyDescent="0.2">
      <c r="A257" s="2" t="s">
        <v>336</v>
      </c>
      <c r="B257" s="10">
        <v>203</v>
      </c>
      <c r="C257">
        <f t="shared" si="14"/>
        <v>0.88345391991498134</v>
      </c>
      <c r="E257" s="2" t="s">
        <v>303</v>
      </c>
      <c r="F257" s="10">
        <v>75</v>
      </c>
      <c r="G257">
        <f t="shared" si="17"/>
        <v>0.82880886946071153</v>
      </c>
      <c r="I257" s="2" t="s">
        <v>327</v>
      </c>
      <c r="J257" s="4"/>
      <c r="M257" s="2" t="s">
        <v>318</v>
      </c>
      <c r="N257" s="10">
        <v>4882</v>
      </c>
      <c r="O257">
        <f t="shared" si="15"/>
        <v>0.91257448686215981</v>
      </c>
      <c r="Q257" s="2" t="s">
        <v>170</v>
      </c>
      <c r="R257" s="4">
        <v>5</v>
      </c>
      <c r="S257">
        <f t="shared" si="16"/>
        <v>0.98201379003790845</v>
      </c>
    </row>
    <row r="258" spans="1:19" x14ac:dyDescent="0.2">
      <c r="A258" s="2" t="s">
        <v>335</v>
      </c>
      <c r="B258" s="10">
        <v>205</v>
      </c>
      <c r="C258">
        <f t="shared" ref="C258:C299" si="18">$B$303/(1+EXP(-1*$B$304*(B258-$B$305)))</f>
        <v>0.88819012927340346</v>
      </c>
      <c r="E258" s="2" t="s">
        <v>327</v>
      </c>
      <c r="F258" s="10">
        <v>75</v>
      </c>
      <c r="G258">
        <f t="shared" si="17"/>
        <v>0.82880886946071153</v>
      </c>
      <c r="I258" s="2" t="s">
        <v>129</v>
      </c>
      <c r="J258" s="4"/>
      <c r="M258" s="2" t="s">
        <v>141</v>
      </c>
      <c r="N258" s="10">
        <v>4921.3</v>
      </c>
      <c r="O258">
        <f t="shared" ref="O258:O295" si="19">N$303/(1+EXP(-1*N$304*(N258-N$305)))</f>
        <v>0.91645404247087459</v>
      </c>
      <c r="Q258" s="2" t="s">
        <v>116</v>
      </c>
      <c r="R258" s="4">
        <v>5</v>
      </c>
      <c r="S258">
        <f t="shared" ref="S258:S300" si="20">R$303/(1+EXP(-1*R$304*(R258-R$305)))</f>
        <v>0.98201379003790845</v>
      </c>
    </row>
    <row r="259" spans="1:19" x14ac:dyDescent="0.2">
      <c r="A259" s="2" t="s">
        <v>104</v>
      </c>
      <c r="B259" s="10">
        <v>205</v>
      </c>
      <c r="C259">
        <f t="shared" si="18"/>
        <v>0.88819012927340346</v>
      </c>
      <c r="E259" s="2" t="s">
        <v>317</v>
      </c>
      <c r="F259" s="10">
        <v>75</v>
      </c>
      <c r="G259">
        <f t="shared" ref="G259:G296" si="21">F$303/(1+EXP(-1*F$304*(F259-F$305)))</f>
        <v>0.82880886946071153</v>
      </c>
      <c r="I259" s="2" t="s">
        <v>319</v>
      </c>
      <c r="J259" s="4"/>
      <c r="M259" s="2" t="s">
        <v>333</v>
      </c>
      <c r="N259" s="10">
        <v>4921.3</v>
      </c>
      <c r="O259">
        <f t="shared" si="19"/>
        <v>0.91645404247087459</v>
      </c>
      <c r="Q259" s="2" t="s">
        <v>116</v>
      </c>
      <c r="R259" s="4">
        <v>5</v>
      </c>
      <c r="S259">
        <f t="shared" si="20"/>
        <v>0.98201379003790845</v>
      </c>
    </row>
    <row r="260" spans="1:19" x14ac:dyDescent="0.2">
      <c r="A260" s="2" t="s">
        <v>304</v>
      </c>
      <c r="B260" s="10">
        <v>205</v>
      </c>
      <c r="C260">
        <f t="shared" si="18"/>
        <v>0.88819012927340346</v>
      </c>
      <c r="E260" s="2" t="s">
        <v>47</v>
      </c>
      <c r="F260" s="10">
        <v>76</v>
      </c>
      <c r="G260">
        <f t="shared" si="21"/>
        <v>0.84020918021907232</v>
      </c>
      <c r="I260" s="2" t="s">
        <v>87</v>
      </c>
      <c r="J260" s="4"/>
      <c r="M260" s="2" t="s">
        <v>531</v>
      </c>
      <c r="N260" s="10">
        <v>4990</v>
      </c>
      <c r="O260">
        <f t="shared" si="19"/>
        <v>0.92286153791948566</v>
      </c>
      <c r="Q260" s="2" t="s">
        <v>173</v>
      </c>
      <c r="R260" s="4">
        <v>5</v>
      </c>
      <c r="S260">
        <f t="shared" si="20"/>
        <v>0.98201379003790845</v>
      </c>
    </row>
    <row r="261" spans="1:19" x14ac:dyDescent="0.2">
      <c r="A261" s="2" t="s">
        <v>302</v>
      </c>
      <c r="B261" s="10">
        <v>205</v>
      </c>
      <c r="C261">
        <f t="shared" si="18"/>
        <v>0.88819012927340346</v>
      </c>
      <c r="E261" s="2" t="s">
        <v>255</v>
      </c>
      <c r="F261" s="10">
        <v>77</v>
      </c>
      <c r="G261">
        <f t="shared" si="21"/>
        <v>0.8509867949142339</v>
      </c>
      <c r="I261" s="2" t="s">
        <v>271</v>
      </c>
      <c r="J261" s="4"/>
      <c r="M261" s="2" t="s">
        <v>86</v>
      </c>
      <c r="N261" s="10">
        <v>5057</v>
      </c>
      <c r="O261">
        <f t="shared" si="19"/>
        <v>0.92867370455521292</v>
      </c>
      <c r="Q261" s="2" t="s">
        <v>108</v>
      </c>
      <c r="R261" s="4">
        <v>5</v>
      </c>
      <c r="S261">
        <f t="shared" si="20"/>
        <v>0.98201379003790845</v>
      </c>
    </row>
    <row r="262" spans="1:19" x14ac:dyDescent="0.2">
      <c r="A262" s="2" t="s">
        <v>334</v>
      </c>
      <c r="B262" s="10">
        <v>205.1</v>
      </c>
      <c r="C262">
        <f t="shared" si="18"/>
        <v>0.88842246642649991</v>
      </c>
      <c r="E262" s="2" t="s">
        <v>257</v>
      </c>
      <c r="F262" s="10">
        <v>77</v>
      </c>
      <c r="G262">
        <f t="shared" si="21"/>
        <v>0.8509867949142339</v>
      </c>
      <c r="I262" s="2" t="s">
        <v>306</v>
      </c>
      <c r="J262" s="4"/>
      <c r="M262" s="2" t="s">
        <v>204</v>
      </c>
      <c r="N262" s="10">
        <v>5100</v>
      </c>
      <c r="O262">
        <f t="shared" si="19"/>
        <v>0.93218814636364156</v>
      </c>
      <c r="Q262" s="2" t="s">
        <v>534</v>
      </c>
      <c r="R262" s="4">
        <v>5</v>
      </c>
      <c r="S262">
        <f t="shared" si="20"/>
        <v>0.98201379003790845</v>
      </c>
    </row>
    <row r="263" spans="1:19" x14ac:dyDescent="0.2">
      <c r="A263" s="2" t="s">
        <v>333</v>
      </c>
      <c r="B263" s="10">
        <v>206.7</v>
      </c>
      <c r="C263">
        <f t="shared" si="18"/>
        <v>0.89208278469275959</v>
      </c>
      <c r="E263" s="2" t="s">
        <v>339</v>
      </c>
      <c r="F263" s="10">
        <v>77.7</v>
      </c>
      <c r="G263">
        <f t="shared" si="21"/>
        <v>0.85816903784769261</v>
      </c>
      <c r="I263" s="2" t="s">
        <v>80</v>
      </c>
      <c r="J263" s="4"/>
      <c r="M263" s="2" t="s">
        <v>215</v>
      </c>
      <c r="N263" s="10">
        <v>5105</v>
      </c>
      <c r="O263">
        <f t="shared" si="19"/>
        <v>0.93258622390824031</v>
      </c>
      <c r="Q263" s="2" t="s">
        <v>546</v>
      </c>
      <c r="R263" s="4">
        <v>5</v>
      </c>
      <c r="S263">
        <f t="shared" si="20"/>
        <v>0.98201379003790845</v>
      </c>
    </row>
    <row r="264" spans="1:19" x14ac:dyDescent="0.2">
      <c r="A264" s="2" t="s">
        <v>613</v>
      </c>
      <c r="B264" s="10">
        <v>207</v>
      </c>
      <c r="C264">
        <f t="shared" si="18"/>
        <v>0.89275723221468095</v>
      </c>
      <c r="E264" s="2" t="s">
        <v>328</v>
      </c>
      <c r="F264" s="10">
        <v>78.3</v>
      </c>
      <c r="G264">
        <f t="shared" si="21"/>
        <v>0.86409316547367454</v>
      </c>
      <c r="I264" s="2" t="s">
        <v>257</v>
      </c>
      <c r="J264" s="4"/>
      <c r="M264" s="2" t="s">
        <v>104</v>
      </c>
      <c r="N264" s="10">
        <v>5106</v>
      </c>
      <c r="O264">
        <f t="shared" si="19"/>
        <v>0.93266557884077894</v>
      </c>
      <c r="Q264" s="2" t="s">
        <v>282</v>
      </c>
      <c r="R264" s="4">
        <v>6</v>
      </c>
      <c r="S264">
        <f t="shared" si="20"/>
        <v>0.99330714907571527</v>
      </c>
    </row>
    <row r="265" spans="1:19" x14ac:dyDescent="0.2">
      <c r="A265" s="2" t="s">
        <v>55</v>
      </c>
      <c r="B265" s="10">
        <v>207</v>
      </c>
      <c r="C265">
        <f t="shared" si="18"/>
        <v>0.89275723221468095</v>
      </c>
      <c r="E265" s="2" t="s">
        <v>251</v>
      </c>
      <c r="F265" s="10">
        <v>78.3</v>
      </c>
      <c r="G265">
        <f t="shared" si="21"/>
        <v>0.86409316547367454</v>
      </c>
      <c r="I265" s="2" t="s">
        <v>315</v>
      </c>
      <c r="J265" s="4"/>
      <c r="M265" s="2" t="s">
        <v>631</v>
      </c>
      <c r="N265" s="10">
        <v>5111</v>
      </c>
      <c r="O265">
        <f t="shared" si="19"/>
        <v>0.93306105495831948</v>
      </c>
      <c r="Q265" s="2" t="s">
        <v>279</v>
      </c>
      <c r="R265" s="4">
        <v>6</v>
      </c>
      <c r="S265">
        <f t="shared" si="20"/>
        <v>0.99330714907571527</v>
      </c>
    </row>
    <row r="266" spans="1:19" x14ac:dyDescent="0.2">
      <c r="A266" s="2" t="s">
        <v>331</v>
      </c>
      <c r="B266" s="10">
        <v>208</v>
      </c>
      <c r="C266">
        <f t="shared" si="18"/>
        <v>0.89497866462065934</v>
      </c>
      <c r="E266" s="2" t="s">
        <v>252</v>
      </c>
      <c r="F266" s="10">
        <v>78.900000000000006</v>
      </c>
      <c r="G266">
        <f t="shared" si="21"/>
        <v>0.86980738836355542</v>
      </c>
      <c r="I266" s="2" t="s">
        <v>276</v>
      </c>
      <c r="J266" s="4"/>
      <c r="M266" s="2" t="s">
        <v>216</v>
      </c>
      <c r="N266" s="10">
        <v>5131.3</v>
      </c>
      <c r="O266">
        <f t="shared" si="19"/>
        <v>0.93464463423878719</v>
      </c>
      <c r="Q266" s="2" t="s">
        <v>291</v>
      </c>
      <c r="R266" s="4">
        <v>6</v>
      </c>
      <c r="S266">
        <f t="shared" si="20"/>
        <v>0.99330714907571527</v>
      </c>
    </row>
    <row r="267" spans="1:19" x14ac:dyDescent="0.2">
      <c r="A267" s="2" t="s">
        <v>314</v>
      </c>
      <c r="B267" s="10">
        <v>208</v>
      </c>
      <c r="C267">
        <f t="shared" si="18"/>
        <v>0.89497866462065934</v>
      </c>
      <c r="E267" s="2" t="s">
        <v>175</v>
      </c>
      <c r="F267" s="10">
        <v>78.900000000000006</v>
      </c>
      <c r="G267">
        <f t="shared" si="21"/>
        <v>0.86980738836355542</v>
      </c>
      <c r="I267" s="2" t="s">
        <v>582</v>
      </c>
      <c r="J267" s="4"/>
      <c r="M267" s="2" t="s">
        <v>589</v>
      </c>
      <c r="N267" s="10">
        <v>5249.3</v>
      </c>
      <c r="O267">
        <f t="shared" si="19"/>
        <v>0.94317902686857646</v>
      </c>
      <c r="Q267" s="2" t="s">
        <v>289</v>
      </c>
      <c r="R267" s="4">
        <v>6</v>
      </c>
      <c r="S267">
        <f t="shared" si="20"/>
        <v>0.99330714907571527</v>
      </c>
    </row>
    <row r="268" spans="1:19" x14ac:dyDescent="0.2">
      <c r="A268" s="2" t="s">
        <v>257</v>
      </c>
      <c r="B268" s="10">
        <v>208</v>
      </c>
      <c r="C268">
        <f t="shared" si="18"/>
        <v>0.89497866462065934</v>
      </c>
      <c r="E268" s="2" t="s">
        <v>213</v>
      </c>
      <c r="F268" s="10">
        <v>80</v>
      </c>
      <c r="G268">
        <f t="shared" si="21"/>
        <v>0.87975274699965833</v>
      </c>
      <c r="I268" s="2" t="s">
        <v>503</v>
      </c>
      <c r="J268" s="4"/>
      <c r="M268" s="2" t="s">
        <v>99</v>
      </c>
      <c r="N268" s="10">
        <v>5282</v>
      </c>
      <c r="O268">
        <f t="shared" si="19"/>
        <v>0.94535216258068677</v>
      </c>
      <c r="Q268" s="2" t="s">
        <v>293</v>
      </c>
      <c r="R268" s="4">
        <v>6</v>
      </c>
      <c r="S268">
        <f t="shared" si="20"/>
        <v>0.99330714907571527</v>
      </c>
    </row>
    <row r="269" spans="1:19" x14ac:dyDescent="0.2">
      <c r="A269" s="2" t="s">
        <v>213</v>
      </c>
      <c r="B269" s="10">
        <v>209</v>
      </c>
      <c r="C269">
        <f t="shared" si="18"/>
        <v>0.89715938281181806</v>
      </c>
      <c r="E269" s="2" t="s">
        <v>99</v>
      </c>
      <c r="F269" s="10">
        <v>80</v>
      </c>
      <c r="G269">
        <f t="shared" si="21"/>
        <v>0.87975274699965833</v>
      </c>
      <c r="I269" s="2" t="s">
        <v>42</v>
      </c>
      <c r="J269" s="4"/>
      <c r="M269" s="2" t="s">
        <v>82</v>
      </c>
      <c r="N269" s="10">
        <v>5312</v>
      </c>
      <c r="O269">
        <f t="shared" si="19"/>
        <v>0.94727677590845272</v>
      </c>
      <c r="Q269" s="2" t="s">
        <v>295</v>
      </c>
      <c r="R269" s="4">
        <v>6</v>
      </c>
      <c r="S269">
        <f t="shared" si="20"/>
        <v>0.99330714907571527</v>
      </c>
    </row>
    <row r="270" spans="1:19" x14ac:dyDescent="0.2">
      <c r="A270" s="2" t="s">
        <v>309</v>
      </c>
      <c r="B270" s="10">
        <v>213</v>
      </c>
      <c r="C270">
        <f t="shared" si="18"/>
        <v>0.90548569750401964</v>
      </c>
      <c r="E270" s="2" t="s">
        <v>254</v>
      </c>
      <c r="F270" s="10">
        <v>80</v>
      </c>
      <c r="G270">
        <f t="shared" si="21"/>
        <v>0.87975274699965833</v>
      </c>
      <c r="I270" s="2" t="s">
        <v>177</v>
      </c>
      <c r="J270" s="4"/>
      <c r="M270" s="2" t="s">
        <v>175</v>
      </c>
      <c r="N270" s="10">
        <v>5315</v>
      </c>
      <c r="O270">
        <f t="shared" si="19"/>
        <v>0.94746567844075358</v>
      </c>
      <c r="Q270" s="2" t="s">
        <v>283</v>
      </c>
      <c r="R270" s="4">
        <v>6</v>
      </c>
      <c r="S270">
        <f t="shared" si="20"/>
        <v>0.99330714907571527</v>
      </c>
    </row>
    <row r="271" spans="1:19" x14ac:dyDescent="0.2">
      <c r="A271" s="2" t="s">
        <v>111</v>
      </c>
      <c r="B271" s="10">
        <v>215</v>
      </c>
      <c r="C271">
        <f t="shared" si="18"/>
        <v>0.90941837685307536</v>
      </c>
      <c r="E271" s="2" t="s">
        <v>334</v>
      </c>
      <c r="F271" s="10">
        <v>80</v>
      </c>
      <c r="G271">
        <f t="shared" si="21"/>
        <v>0.87975274699965833</v>
      </c>
      <c r="I271" s="2" t="s">
        <v>179</v>
      </c>
      <c r="J271" s="4"/>
      <c r="M271" s="2" t="s">
        <v>253</v>
      </c>
      <c r="N271" s="10">
        <v>5316</v>
      </c>
      <c r="O271">
        <f t="shared" si="19"/>
        <v>0.94752850376447573</v>
      </c>
      <c r="Q271" s="2" t="s">
        <v>290</v>
      </c>
      <c r="R271" s="4">
        <v>6</v>
      </c>
      <c r="S271">
        <f t="shared" si="20"/>
        <v>0.99330714907571527</v>
      </c>
    </row>
    <row r="272" spans="1:19" x14ac:dyDescent="0.2">
      <c r="A272" s="2" t="s">
        <v>330</v>
      </c>
      <c r="B272" s="10">
        <v>218</v>
      </c>
      <c r="C272">
        <f t="shared" si="18"/>
        <v>0.91504132479296141</v>
      </c>
      <c r="E272" s="2" t="s">
        <v>211</v>
      </c>
      <c r="F272" s="10">
        <v>80.8</v>
      </c>
      <c r="G272">
        <f t="shared" si="21"/>
        <v>0.88656776369775536</v>
      </c>
      <c r="I272" s="2" t="s">
        <v>43</v>
      </c>
      <c r="J272" s="4"/>
      <c r="M272" s="2" t="s">
        <v>255</v>
      </c>
      <c r="N272" s="10">
        <v>5318</v>
      </c>
      <c r="O272">
        <f t="shared" si="19"/>
        <v>0.94765394155318916</v>
      </c>
      <c r="Q272" s="2" t="s">
        <v>287</v>
      </c>
      <c r="R272" s="4">
        <v>6</v>
      </c>
      <c r="S272">
        <f t="shared" si="20"/>
        <v>0.99330714907571527</v>
      </c>
    </row>
    <row r="273" spans="1:19" x14ac:dyDescent="0.2">
      <c r="A273" s="2" t="s">
        <v>330</v>
      </c>
      <c r="B273" s="10">
        <v>218</v>
      </c>
      <c r="C273">
        <f t="shared" si="18"/>
        <v>0.91504132479296141</v>
      </c>
      <c r="E273" s="2" t="s">
        <v>249</v>
      </c>
      <c r="F273" s="10">
        <v>80.8</v>
      </c>
      <c r="G273">
        <f t="shared" si="21"/>
        <v>0.88656776369775536</v>
      </c>
      <c r="I273" s="2" t="s">
        <v>81</v>
      </c>
      <c r="J273" s="4"/>
      <c r="M273" s="2" t="s">
        <v>319</v>
      </c>
      <c r="N273" s="10">
        <v>5350</v>
      </c>
      <c r="O273">
        <f t="shared" si="19"/>
        <v>0.9496227912348475</v>
      </c>
      <c r="Q273" s="13" t="s">
        <v>285</v>
      </c>
      <c r="R273" s="4">
        <v>6</v>
      </c>
      <c r="S273">
        <f t="shared" si="20"/>
        <v>0.99330714907571527</v>
      </c>
    </row>
    <row r="274" spans="1:19" x14ac:dyDescent="0.2">
      <c r="A274" s="2" t="s">
        <v>306</v>
      </c>
      <c r="B274" s="10">
        <v>219.8</v>
      </c>
      <c r="C274">
        <f t="shared" si="18"/>
        <v>0.91826130528465044</v>
      </c>
      <c r="E274" s="2" t="s">
        <v>43</v>
      </c>
      <c r="F274" s="10">
        <v>81</v>
      </c>
      <c r="G274">
        <f t="shared" si="21"/>
        <v>0.88821805508302742</v>
      </c>
      <c r="I274" s="2" t="s">
        <v>249</v>
      </c>
      <c r="J274" s="4"/>
      <c r="M274" s="2" t="s">
        <v>315</v>
      </c>
      <c r="N274" s="10">
        <v>5383.8</v>
      </c>
      <c r="O274">
        <f t="shared" si="19"/>
        <v>0.95162613009709263</v>
      </c>
      <c r="Q274" s="2" t="s">
        <v>108</v>
      </c>
      <c r="R274" s="4">
        <v>6</v>
      </c>
      <c r="S274">
        <f t="shared" si="20"/>
        <v>0.99330714907571527</v>
      </c>
    </row>
    <row r="275" spans="1:19" x14ac:dyDescent="0.2">
      <c r="A275" s="2" t="s">
        <v>317</v>
      </c>
      <c r="B275" s="10">
        <v>223</v>
      </c>
      <c r="C275">
        <f t="shared" si="18"/>
        <v>0.92371224909501237</v>
      </c>
      <c r="E275" s="2" t="s">
        <v>247</v>
      </c>
      <c r="F275" s="10">
        <v>83</v>
      </c>
      <c r="G275">
        <f t="shared" si="21"/>
        <v>0.90359472122846551</v>
      </c>
      <c r="I275" s="2" t="s">
        <v>588</v>
      </c>
      <c r="J275" s="4"/>
      <c r="M275" s="2" t="s">
        <v>254</v>
      </c>
      <c r="N275" s="10">
        <v>5394</v>
      </c>
      <c r="O275">
        <f t="shared" si="19"/>
        <v>0.95221568688298031</v>
      </c>
      <c r="Q275" s="2" t="s">
        <v>38</v>
      </c>
      <c r="R275" s="4">
        <v>6</v>
      </c>
      <c r="S275">
        <f t="shared" si="20"/>
        <v>0.99330714907571527</v>
      </c>
    </row>
    <row r="276" spans="1:19" x14ac:dyDescent="0.2">
      <c r="A276" s="2" t="s">
        <v>328</v>
      </c>
      <c r="B276" s="10">
        <v>226.4</v>
      </c>
      <c r="C276">
        <f t="shared" si="18"/>
        <v>0.92913683825698878</v>
      </c>
      <c r="E276" s="2" t="s">
        <v>245</v>
      </c>
      <c r="F276" s="10">
        <v>83</v>
      </c>
      <c r="G276">
        <f t="shared" si="21"/>
        <v>0.90359472122846551</v>
      </c>
      <c r="I276" s="2" t="s">
        <v>54</v>
      </c>
      <c r="J276" s="4"/>
      <c r="M276" s="2" t="s">
        <v>314</v>
      </c>
      <c r="N276" s="10">
        <v>5400</v>
      </c>
      <c r="O276">
        <f t="shared" si="19"/>
        <v>0.95255929052478872</v>
      </c>
      <c r="Q276" s="2" t="s">
        <v>41</v>
      </c>
      <c r="R276" s="4">
        <v>6</v>
      </c>
      <c r="S276">
        <f t="shared" si="20"/>
        <v>0.99330714907571527</v>
      </c>
    </row>
    <row r="277" spans="1:19" x14ac:dyDescent="0.2">
      <c r="A277" s="2" t="s">
        <v>255</v>
      </c>
      <c r="B277" s="10">
        <v>230</v>
      </c>
      <c r="C277">
        <f t="shared" si="18"/>
        <v>0.93449046708609718</v>
      </c>
      <c r="E277" s="2" t="s">
        <v>248</v>
      </c>
      <c r="F277" s="10">
        <v>83</v>
      </c>
      <c r="G277">
        <f t="shared" si="21"/>
        <v>0.90359472122846551</v>
      </c>
      <c r="I277" s="2" t="s">
        <v>636</v>
      </c>
      <c r="J277" s="4"/>
      <c r="M277" s="2" t="s">
        <v>257</v>
      </c>
      <c r="N277" s="10">
        <v>5400</v>
      </c>
      <c r="O277">
        <f t="shared" si="19"/>
        <v>0.95255929052478872</v>
      </c>
      <c r="Q277" s="2" t="s">
        <v>294</v>
      </c>
      <c r="R277" s="4">
        <v>6</v>
      </c>
      <c r="S277">
        <f t="shared" si="20"/>
        <v>0.99330714907571527</v>
      </c>
    </row>
    <row r="278" spans="1:19" x14ac:dyDescent="0.2">
      <c r="A278" s="2" t="s">
        <v>99</v>
      </c>
      <c r="B278" s="10">
        <v>230</v>
      </c>
      <c r="C278">
        <f t="shared" si="18"/>
        <v>0.93449046708609718</v>
      </c>
      <c r="E278" s="2" t="s">
        <v>216</v>
      </c>
      <c r="F278" s="10">
        <v>83.3</v>
      </c>
      <c r="G278">
        <f t="shared" si="21"/>
        <v>0.90573125132180221</v>
      </c>
      <c r="I278" s="2" t="s">
        <v>82</v>
      </c>
      <c r="J278" s="4"/>
      <c r="M278" s="2" t="s">
        <v>312</v>
      </c>
      <c r="N278" s="10">
        <v>5457.7</v>
      </c>
      <c r="O278">
        <f t="shared" si="19"/>
        <v>0.95574580183461844</v>
      </c>
      <c r="Q278" s="2" t="s">
        <v>80</v>
      </c>
      <c r="R278" s="4">
        <v>6</v>
      </c>
      <c r="S278">
        <f t="shared" si="20"/>
        <v>0.99330714907571527</v>
      </c>
    </row>
    <row r="279" spans="1:19" x14ac:dyDescent="0.2">
      <c r="A279" s="2" t="s">
        <v>254</v>
      </c>
      <c r="B279" s="10">
        <v>230</v>
      </c>
      <c r="C279">
        <f t="shared" si="18"/>
        <v>0.93449046708609718</v>
      </c>
      <c r="E279" s="2" t="s">
        <v>242</v>
      </c>
      <c r="F279" s="10">
        <v>83.9</v>
      </c>
      <c r="G279">
        <f t="shared" si="21"/>
        <v>0.90987738595604373</v>
      </c>
      <c r="I279" s="2" t="s">
        <v>124</v>
      </c>
      <c r="J279" s="4"/>
      <c r="M279" s="2" t="s">
        <v>55</v>
      </c>
      <c r="N279" s="10">
        <v>5460</v>
      </c>
      <c r="O279">
        <f t="shared" si="19"/>
        <v>0.95586849585521694</v>
      </c>
      <c r="Q279" s="2" t="s">
        <v>46</v>
      </c>
      <c r="R279" s="4">
        <v>6</v>
      </c>
      <c r="S279">
        <f t="shared" si="20"/>
        <v>0.99330714907571527</v>
      </c>
    </row>
    <row r="280" spans="1:19" x14ac:dyDescent="0.2">
      <c r="A280" s="2" t="s">
        <v>253</v>
      </c>
      <c r="B280" s="10">
        <v>232</v>
      </c>
      <c r="C280">
        <f t="shared" si="18"/>
        <v>0.93729984605371319</v>
      </c>
      <c r="E280" s="2" t="s">
        <v>294</v>
      </c>
      <c r="F280" s="10">
        <v>84</v>
      </c>
      <c r="G280">
        <f t="shared" si="21"/>
        <v>0.91055222874135855</v>
      </c>
      <c r="I280" s="2" t="s">
        <v>146</v>
      </c>
      <c r="J280" s="4"/>
      <c r="M280" s="2" t="s">
        <v>201</v>
      </c>
      <c r="N280" s="10">
        <v>5486</v>
      </c>
      <c r="O280">
        <f t="shared" si="19"/>
        <v>0.95723308725950895</v>
      </c>
      <c r="Q280" s="2" t="s">
        <v>275</v>
      </c>
      <c r="R280" s="4">
        <v>7</v>
      </c>
      <c r="S280">
        <f t="shared" si="20"/>
        <v>0.99752737684336534</v>
      </c>
    </row>
    <row r="281" spans="1:19" x14ac:dyDescent="0.2">
      <c r="A281" s="2" t="s">
        <v>25</v>
      </c>
      <c r="B281" s="10">
        <v>235</v>
      </c>
      <c r="C281">
        <f t="shared" si="18"/>
        <v>0.94130373149946112</v>
      </c>
      <c r="E281" s="2" t="s">
        <v>215</v>
      </c>
      <c r="F281" s="10">
        <v>84.5</v>
      </c>
      <c r="G281">
        <f t="shared" si="21"/>
        <v>0.91385850832387383</v>
      </c>
      <c r="I281" s="2" t="s">
        <v>109</v>
      </c>
      <c r="J281" s="4"/>
      <c r="M281" s="2" t="s">
        <v>309</v>
      </c>
      <c r="N281" s="10">
        <v>5497</v>
      </c>
      <c r="O281">
        <f t="shared" si="19"/>
        <v>0.95779819988189074</v>
      </c>
      <c r="Q281" s="2" t="s">
        <v>266</v>
      </c>
      <c r="R281" s="4">
        <v>7</v>
      </c>
      <c r="S281">
        <f t="shared" si="20"/>
        <v>0.99752737684336534</v>
      </c>
    </row>
    <row r="282" spans="1:19" x14ac:dyDescent="0.2">
      <c r="A282" s="2" t="s">
        <v>252</v>
      </c>
      <c r="B282" s="10">
        <v>239.5</v>
      </c>
      <c r="C282">
        <f t="shared" si="18"/>
        <v>0.94686221179116303</v>
      </c>
      <c r="E282" s="2" t="s">
        <v>25</v>
      </c>
      <c r="F282" s="10">
        <v>85</v>
      </c>
      <c r="G282">
        <f t="shared" si="21"/>
        <v>0.91705370982669032</v>
      </c>
      <c r="I282" s="2" t="s">
        <v>110</v>
      </c>
      <c r="J282" s="4"/>
      <c r="M282" s="2" t="s">
        <v>307</v>
      </c>
      <c r="N282" s="10">
        <v>5500</v>
      </c>
      <c r="O282">
        <f t="shared" si="19"/>
        <v>0.95795107846178829</v>
      </c>
      <c r="Q282" s="2" t="s">
        <v>143</v>
      </c>
      <c r="R282" s="4">
        <v>7</v>
      </c>
      <c r="S282">
        <f t="shared" si="20"/>
        <v>0.99752737684336534</v>
      </c>
    </row>
    <row r="283" spans="1:19" x14ac:dyDescent="0.2">
      <c r="A283" s="2" t="s">
        <v>175</v>
      </c>
      <c r="B283" s="10">
        <v>239.5</v>
      </c>
      <c r="C283">
        <f t="shared" si="18"/>
        <v>0.94686221179116303</v>
      </c>
      <c r="E283" s="13" t="s">
        <v>239</v>
      </c>
      <c r="F283" s="10">
        <v>85</v>
      </c>
      <c r="G283">
        <f t="shared" si="21"/>
        <v>0.91705370982669032</v>
      </c>
      <c r="I283" s="2" t="s">
        <v>531</v>
      </c>
      <c r="J283" s="4"/>
      <c r="M283" s="2" t="s">
        <v>306</v>
      </c>
      <c r="N283" s="10">
        <v>5577.4</v>
      </c>
      <c r="O283">
        <f t="shared" si="19"/>
        <v>0.96171693243005085</v>
      </c>
      <c r="Q283" s="2" t="s">
        <v>277</v>
      </c>
      <c r="R283" s="4">
        <v>7</v>
      </c>
      <c r="S283">
        <f t="shared" si="20"/>
        <v>0.99752737684336534</v>
      </c>
    </row>
    <row r="284" spans="1:19" x14ac:dyDescent="0.2">
      <c r="A284" s="2" t="s">
        <v>215</v>
      </c>
      <c r="B284" s="10">
        <v>242.8</v>
      </c>
      <c r="C284">
        <f t="shared" si="18"/>
        <v>0.95061867414444001</v>
      </c>
      <c r="E284" s="2" t="s">
        <v>82</v>
      </c>
      <c r="F284" s="10">
        <v>85</v>
      </c>
      <c r="G284">
        <f t="shared" si="21"/>
        <v>0.91705370982669032</v>
      </c>
      <c r="I284" s="2" t="s">
        <v>210</v>
      </c>
      <c r="J284" s="4"/>
      <c r="M284" s="2" t="s">
        <v>304</v>
      </c>
      <c r="N284" s="10">
        <v>5600</v>
      </c>
      <c r="O284">
        <f t="shared" si="19"/>
        <v>0.96275403332270815</v>
      </c>
      <c r="Q284" s="2" t="s">
        <v>273</v>
      </c>
      <c r="R284" s="4">
        <v>7</v>
      </c>
      <c r="S284">
        <f t="shared" si="20"/>
        <v>0.99752737684336534</v>
      </c>
    </row>
    <row r="285" spans="1:19" x14ac:dyDescent="0.2">
      <c r="A285" s="2" t="s">
        <v>82</v>
      </c>
      <c r="B285" s="10">
        <v>245</v>
      </c>
      <c r="C285">
        <f t="shared" si="18"/>
        <v>0.95298164629141702</v>
      </c>
      <c r="E285" s="2" t="s">
        <v>214</v>
      </c>
      <c r="F285" s="10">
        <v>88.2</v>
      </c>
      <c r="G285">
        <f t="shared" si="21"/>
        <v>0.93506426529448639</v>
      </c>
      <c r="I285" s="2" t="s">
        <v>44</v>
      </c>
      <c r="J285" s="4"/>
      <c r="M285" s="2" t="s">
        <v>303</v>
      </c>
      <c r="N285" s="10">
        <v>5600</v>
      </c>
      <c r="O285">
        <f t="shared" si="19"/>
        <v>0.96275403332270815</v>
      </c>
      <c r="Q285" s="2" t="s">
        <v>267</v>
      </c>
      <c r="R285" s="4">
        <v>7</v>
      </c>
      <c r="S285">
        <f t="shared" si="20"/>
        <v>0.99752737684336534</v>
      </c>
    </row>
    <row r="286" spans="1:19" x14ac:dyDescent="0.2">
      <c r="A286" s="2" t="s">
        <v>251</v>
      </c>
      <c r="B286" s="10">
        <v>249.3</v>
      </c>
      <c r="C286">
        <f t="shared" si="18"/>
        <v>0.95729312864012706</v>
      </c>
      <c r="E286" s="2" t="s">
        <v>204</v>
      </c>
      <c r="F286" s="10">
        <v>90</v>
      </c>
      <c r="G286">
        <f t="shared" si="21"/>
        <v>0.94352659142596296</v>
      </c>
      <c r="I286" s="2" t="s">
        <v>317</v>
      </c>
      <c r="J286" s="4"/>
      <c r="M286" s="2" t="s">
        <v>302</v>
      </c>
      <c r="N286" s="10">
        <v>5740</v>
      </c>
      <c r="O286">
        <f t="shared" si="19"/>
        <v>0.96860055728800631</v>
      </c>
      <c r="Q286" s="2" t="s">
        <v>269</v>
      </c>
      <c r="R286" s="4">
        <v>7</v>
      </c>
      <c r="S286">
        <f t="shared" si="20"/>
        <v>0.99752737684336534</v>
      </c>
    </row>
    <row r="287" spans="1:19" x14ac:dyDescent="0.2">
      <c r="A287" s="2" t="s">
        <v>216</v>
      </c>
      <c r="B287" s="10">
        <v>249.3</v>
      </c>
      <c r="C287">
        <f t="shared" si="18"/>
        <v>0.95729312864012706</v>
      </c>
      <c r="E287" s="2" t="s">
        <v>201</v>
      </c>
      <c r="F287" s="10">
        <v>92</v>
      </c>
      <c r="G287">
        <f t="shared" si="21"/>
        <v>0.95170869317561979</v>
      </c>
      <c r="I287" s="13" t="s">
        <v>221</v>
      </c>
      <c r="J287" s="4"/>
      <c r="M287" s="2" t="s">
        <v>213</v>
      </c>
      <c r="N287" s="10">
        <v>5843</v>
      </c>
      <c r="O287">
        <f t="shared" si="19"/>
        <v>0.97232450479235288</v>
      </c>
      <c r="Q287" s="2" t="s">
        <v>265</v>
      </c>
      <c r="R287" s="4">
        <v>7</v>
      </c>
      <c r="S287">
        <f t="shared" si="20"/>
        <v>0.99752737684336534</v>
      </c>
    </row>
    <row r="288" spans="1:19" x14ac:dyDescent="0.2">
      <c r="A288" s="2" t="s">
        <v>214</v>
      </c>
      <c r="B288" s="10">
        <v>252.6</v>
      </c>
      <c r="C288">
        <f t="shared" si="18"/>
        <v>0.96034308338619923</v>
      </c>
      <c r="E288" s="2" t="s">
        <v>106</v>
      </c>
      <c r="F288" s="10">
        <v>93</v>
      </c>
      <c r="G288">
        <f t="shared" si="21"/>
        <v>0.95536536899646562</v>
      </c>
      <c r="I288" s="2" t="s">
        <v>88</v>
      </c>
      <c r="J288" s="4"/>
      <c r="M288" s="2" t="s">
        <v>212</v>
      </c>
      <c r="N288" s="10">
        <v>6072</v>
      </c>
      <c r="O288">
        <f t="shared" si="19"/>
        <v>0.97912995241112377</v>
      </c>
      <c r="Q288" s="2" t="s">
        <v>33</v>
      </c>
      <c r="R288" s="4">
        <v>7</v>
      </c>
      <c r="S288">
        <f t="shared" si="20"/>
        <v>0.99752737684336534</v>
      </c>
    </row>
    <row r="289" spans="1:19" x14ac:dyDescent="0.2">
      <c r="A289" s="2" t="s">
        <v>211</v>
      </c>
      <c r="B289" s="10">
        <v>259.2</v>
      </c>
      <c r="C289">
        <f t="shared" si="18"/>
        <v>0.96582789684323789</v>
      </c>
      <c r="E289" s="2" t="s">
        <v>196</v>
      </c>
      <c r="F289" s="10">
        <v>95</v>
      </c>
      <c r="G289">
        <f t="shared" si="21"/>
        <v>0.96190147940604998</v>
      </c>
      <c r="I289" s="2" t="s">
        <v>45</v>
      </c>
      <c r="J289" s="4"/>
      <c r="M289" s="2" t="s">
        <v>62</v>
      </c>
      <c r="N289" s="10">
        <v>6442</v>
      </c>
      <c r="O289">
        <f t="shared" si="19"/>
        <v>0.98681792099286969</v>
      </c>
      <c r="Q289" s="2" t="s">
        <v>263</v>
      </c>
      <c r="R289" s="4">
        <v>7</v>
      </c>
      <c r="S289">
        <f t="shared" si="20"/>
        <v>0.99752737684336534</v>
      </c>
    </row>
    <row r="290" spans="1:19" x14ac:dyDescent="0.2">
      <c r="A290" s="2" t="s">
        <v>249</v>
      </c>
      <c r="B290" s="10">
        <v>262.5</v>
      </c>
      <c r="C290">
        <f t="shared" si="18"/>
        <v>0.96828852346864358</v>
      </c>
      <c r="E290" s="2" t="s">
        <v>198</v>
      </c>
      <c r="F290" s="10">
        <v>95</v>
      </c>
      <c r="G290">
        <f t="shared" si="21"/>
        <v>0.96190147940604998</v>
      </c>
      <c r="I290" s="2" t="s">
        <v>45</v>
      </c>
      <c r="J290" s="4"/>
      <c r="M290" s="2" t="s">
        <v>206</v>
      </c>
      <c r="N290" s="10">
        <v>6561.7</v>
      </c>
      <c r="O290">
        <f t="shared" si="19"/>
        <v>0.98864635677440726</v>
      </c>
      <c r="Q290" s="2" t="s">
        <v>39</v>
      </c>
      <c r="R290" s="4">
        <v>7</v>
      </c>
      <c r="S290">
        <f t="shared" si="20"/>
        <v>0.99752737684336534</v>
      </c>
    </row>
    <row r="291" spans="1:19" x14ac:dyDescent="0.2">
      <c r="A291" s="2" t="s">
        <v>204</v>
      </c>
      <c r="B291" s="10">
        <v>305</v>
      </c>
      <c r="C291">
        <f t="shared" si="18"/>
        <v>0.9880389320186278</v>
      </c>
      <c r="E291" s="2" t="s">
        <v>208</v>
      </c>
      <c r="F291" s="10">
        <v>100</v>
      </c>
      <c r="G291">
        <f t="shared" si="21"/>
        <v>0.97445952405060388</v>
      </c>
      <c r="I291" s="2" t="s">
        <v>46</v>
      </c>
      <c r="J291" s="4"/>
      <c r="M291" s="2" t="s">
        <v>106</v>
      </c>
      <c r="N291" s="10">
        <v>6595</v>
      </c>
      <c r="O291">
        <f t="shared" si="19"/>
        <v>0.98910884104539676</v>
      </c>
      <c r="Q291" s="2" t="s">
        <v>271</v>
      </c>
      <c r="R291" s="4">
        <v>7</v>
      </c>
      <c r="S291">
        <f t="shared" si="20"/>
        <v>0.99752737684336534</v>
      </c>
    </row>
    <row r="292" spans="1:19" x14ac:dyDescent="0.2">
      <c r="A292" s="2" t="s">
        <v>201</v>
      </c>
      <c r="B292" s="10">
        <v>306</v>
      </c>
      <c r="C292">
        <f t="shared" si="18"/>
        <v>0.98831253238081285</v>
      </c>
      <c r="E292" s="2" t="s">
        <v>209</v>
      </c>
      <c r="F292" s="10">
        <v>100</v>
      </c>
      <c r="G292">
        <f t="shared" si="21"/>
        <v>0.97445952405060388</v>
      </c>
      <c r="I292" s="2" t="s">
        <v>62</v>
      </c>
      <c r="J292" s="4"/>
      <c r="M292" s="2" t="s">
        <v>196</v>
      </c>
      <c r="N292" s="10">
        <v>6602</v>
      </c>
      <c r="O292">
        <f t="shared" si="19"/>
        <v>0.98920366392348968</v>
      </c>
      <c r="Q292" s="2" t="s">
        <v>276</v>
      </c>
      <c r="R292" s="4">
        <v>7</v>
      </c>
      <c r="S292">
        <f t="shared" si="20"/>
        <v>0.99752737684336534</v>
      </c>
    </row>
    <row r="293" spans="1:19" x14ac:dyDescent="0.2">
      <c r="A293" s="2" t="s">
        <v>106</v>
      </c>
      <c r="B293" s="10">
        <v>310</v>
      </c>
      <c r="C293">
        <f t="shared" si="18"/>
        <v>0.98934642482419033</v>
      </c>
      <c r="E293" s="2" t="s">
        <v>207</v>
      </c>
      <c r="F293" s="10">
        <v>111.8</v>
      </c>
      <c r="G293">
        <f t="shared" si="21"/>
        <v>0.99020480482712137</v>
      </c>
      <c r="I293" s="13" t="s">
        <v>564</v>
      </c>
      <c r="J293" s="4"/>
      <c r="M293" s="2" t="s">
        <v>211</v>
      </c>
      <c r="N293" s="10">
        <v>6708.7</v>
      </c>
      <c r="O293">
        <f t="shared" si="19"/>
        <v>0.99055187813385126</v>
      </c>
      <c r="Q293" s="2" t="s">
        <v>45</v>
      </c>
      <c r="R293" s="4">
        <v>7</v>
      </c>
      <c r="S293">
        <f t="shared" si="20"/>
        <v>0.99752737684336534</v>
      </c>
    </row>
    <row r="294" spans="1:19" x14ac:dyDescent="0.2">
      <c r="A294" s="2" t="s">
        <v>198</v>
      </c>
      <c r="B294" s="10">
        <v>318.3</v>
      </c>
      <c r="C294">
        <f t="shared" si="18"/>
        <v>0.99121171337851666</v>
      </c>
      <c r="E294" s="2" t="s">
        <v>193</v>
      </c>
      <c r="F294" s="10">
        <v>111.8</v>
      </c>
      <c r="G294">
        <f t="shared" si="21"/>
        <v>0.99020480482712137</v>
      </c>
      <c r="I294" s="2" t="s">
        <v>89</v>
      </c>
      <c r="J294" s="4"/>
      <c r="M294" s="2" t="s">
        <v>93</v>
      </c>
      <c r="N294" s="10">
        <v>7359</v>
      </c>
      <c r="O294">
        <f t="shared" si="19"/>
        <v>0.99582192889922994</v>
      </c>
      <c r="Q294" s="2" t="s">
        <v>222</v>
      </c>
      <c r="R294" s="4">
        <v>8</v>
      </c>
      <c r="S294">
        <f t="shared" si="20"/>
        <v>0.9990889488055994</v>
      </c>
    </row>
    <row r="295" spans="1:19" x14ac:dyDescent="0.2">
      <c r="A295" s="2" t="s">
        <v>196</v>
      </c>
      <c r="B295" s="10">
        <v>325</v>
      </c>
      <c r="C295">
        <f t="shared" si="18"/>
        <v>0.99247820970598843</v>
      </c>
      <c r="E295" s="2" t="s">
        <v>109</v>
      </c>
      <c r="F295" s="10">
        <v>120</v>
      </c>
      <c r="G295">
        <f t="shared" si="21"/>
        <v>0.99499921058198326</v>
      </c>
      <c r="I295" s="2" t="s">
        <v>535</v>
      </c>
      <c r="J295" s="4"/>
      <c r="M295" s="2" t="s">
        <v>210</v>
      </c>
      <c r="N295" s="10">
        <v>7442</v>
      </c>
      <c r="O295">
        <f t="shared" si="19"/>
        <v>0.99623614482256895</v>
      </c>
      <c r="Q295" s="2" t="s">
        <v>223</v>
      </c>
      <c r="R295" s="4">
        <v>8</v>
      </c>
      <c r="S295">
        <f t="shared" si="20"/>
        <v>0.9990889488055994</v>
      </c>
    </row>
    <row r="296" spans="1:19" x14ac:dyDescent="0.2">
      <c r="A296" s="2" t="s">
        <v>193</v>
      </c>
      <c r="B296" s="10">
        <v>367.3</v>
      </c>
      <c r="C296">
        <f t="shared" si="18"/>
        <v>0.99719328855201195</v>
      </c>
      <c r="E296" s="2" t="s">
        <v>188</v>
      </c>
      <c r="F296" s="10">
        <v>128</v>
      </c>
      <c r="G296">
        <f t="shared" si="21"/>
        <v>0.99741065396068962</v>
      </c>
      <c r="I296" s="2" t="s">
        <v>111</v>
      </c>
      <c r="J296" s="4"/>
      <c r="M296" s="2" t="s">
        <v>198</v>
      </c>
      <c r="N296" s="10">
        <v>8133.2</v>
      </c>
      <c r="O296">
        <f>N$303/(1+EXP(-1*N$304*(N296-N$305)))</f>
        <v>0.99842428037250286</v>
      </c>
      <c r="Q296" s="2" t="s">
        <v>218</v>
      </c>
      <c r="R296" s="4">
        <v>10</v>
      </c>
      <c r="S296">
        <f t="shared" si="20"/>
        <v>0.99987660542401369</v>
      </c>
    </row>
    <row r="297" spans="1:19" x14ac:dyDescent="0.2">
      <c r="A297" s="2" t="s">
        <v>209</v>
      </c>
      <c r="B297" s="10">
        <v>377.3</v>
      </c>
      <c r="C297">
        <f t="shared" si="18"/>
        <v>0.99777794660989982</v>
      </c>
      <c r="E297" s="2" t="s">
        <v>206</v>
      </c>
      <c r="F297" s="10">
        <v>149.1</v>
      </c>
      <c r="G297">
        <f>F$303/(1+EXP(-1*F$304*(F297-F$305)))</f>
        <v>0.99954561849561274</v>
      </c>
      <c r="I297" s="13" t="s">
        <v>524</v>
      </c>
      <c r="J297" s="4"/>
      <c r="M297" s="2" t="s">
        <v>247</v>
      </c>
      <c r="N297" s="10"/>
      <c r="Q297" s="2" t="s">
        <v>219</v>
      </c>
      <c r="R297" s="4">
        <v>10</v>
      </c>
      <c r="S297">
        <f t="shared" si="20"/>
        <v>0.99987660542401369</v>
      </c>
    </row>
    <row r="298" spans="1:19" x14ac:dyDescent="0.2">
      <c r="A298" s="2" t="s">
        <v>208</v>
      </c>
      <c r="B298" s="10">
        <v>415</v>
      </c>
      <c r="C298">
        <f t="shared" si="18"/>
        <v>0.99907972015065094</v>
      </c>
      <c r="E298" s="2" t="s">
        <v>587</v>
      </c>
      <c r="F298" s="10"/>
      <c r="I298" s="2" t="s">
        <v>55</v>
      </c>
      <c r="J298" s="4"/>
      <c r="M298" s="2" t="s">
        <v>295</v>
      </c>
      <c r="N298" s="10"/>
      <c r="Q298" s="2" t="s">
        <v>13</v>
      </c>
      <c r="R298" s="4">
        <v>10</v>
      </c>
      <c r="S298">
        <f t="shared" si="20"/>
        <v>0.99987660542401369</v>
      </c>
    </row>
    <row r="299" spans="1:19" x14ac:dyDescent="0.2">
      <c r="A299" s="2" t="s">
        <v>109</v>
      </c>
      <c r="B299" s="10">
        <v>420</v>
      </c>
      <c r="C299">
        <f t="shared" si="18"/>
        <v>0.999181318155272</v>
      </c>
      <c r="E299" s="2" t="s">
        <v>28</v>
      </c>
      <c r="F299" s="10"/>
      <c r="I299" s="2" t="s">
        <v>55</v>
      </c>
      <c r="J299" s="4"/>
      <c r="M299" s="2" t="s">
        <v>28</v>
      </c>
      <c r="N299" s="10"/>
      <c r="Q299" s="2" t="s">
        <v>220</v>
      </c>
      <c r="R299" s="4">
        <v>10</v>
      </c>
      <c r="S299">
        <f t="shared" si="20"/>
        <v>0.99987660542401369</v>
      </c>
    </row>
    <row r="300" spans="1:19" x14ac:dyDescent="0.2">
      <c r="A300" s="2" t="s">
        <v>188</v>
      </c>
      <c r="B300" s="10">
        <v>456</v>
      </c>
      <c r="C300">
        <f>$B$303/(1+EXP(-1*$B$304*(B300-$B$305)))</f>
        <v>0.99964746232717649</v>
      </c>
      <c r="E300" s="2" t="s">
        <v>514</v>
      </c>
      <c r="F300" s="10"/>
      <c r="I300" s="2" t="s">
        <v>180</v>
      </c>
      <c r="J300" s="4"/>
      <c r="M300" s="2" t="s">
        <v>248</v>
      </c>
      <c r="N300" s="10"/>
      <c r="Q300" s="13" t="s">
        <v>221</v>
      </c>
      <c r="R300" s="4">
        <v>10</v>
      </c>
      <c r="S300">
        <f t="shared" si="20"/>
        <v>0.99987660542401369</v>
      </c>
    </row>
    <row r="301" spans="1:19" x14ac:dyDescent="0.2">
      <c r="A301" s="2" t="s">
        <v>295</v>
      </c>
      <c r="B301" s="10"/>
      <c r="E301" s="2" t="s">
        <v>553</v>
      </c>
      <c r="F301" s="10"/>
      <c r="I301" s="2" t="s">
        <v>48</v>
      </c>
      <c r="J301" s="4"/>
      <c r="M301" s="2" t="s">
        <v>588</v>
      </c>
      <c r="N301" s="10"/>
      <c r="Q301" s="2" t="s">
        <v>217</v>
      </c>
      <c r="R301" s="4">
        <v>14</v>
      </c>
      <c r="S301">
        <f>R$303/(1+EXP(-1*R$304*(R301-R$305)))</f>
        <v>0.99999773967570205</v>
      </c>
    </row>
    <row r="303" spans="1:19" x14ac:dyDescent="0.2">
      <c r="A303" s="21" t="s">
        <v>681</v>
      </c>
      <c r="B303" s="6">
        <v>1</v>
      </c>
      <c r="E303"/>
      <c r="F303" s="6">
        <v>1</v>
      </c>
      <c r="I303"/>
      <c r="J303" s="6">
        <v>1</v>
      </c>
      <c r="M303"/>
      <c r="N303" s="6">
        <v>1</v>
      </c>
      <c r="Q303"/>
      <c r="R303" s="6">
        <v>1</v>
      </c>
    </row>
    <row r="304" spans="1:19" x14ac:dyDescent="0.2">
      <c r="A304" s="21" t="s">
        <v>682</v>
      </c>
      <c r="B304" s="6">
        <f>1/(MAX(B2:B300)-MIN(B2:B300))*10</f>
        <v>2.3416790775657777E-2</v>
      </c>
      <c r="E304"/>
      <c r="F304" s="6">
        <f>1/(MAX(F2:F300)-MIN(F2:F300))*10</f>
        <v>8.2576383154417829E-2</v>
      </c>
      <c r="I304"/>
      <c r="J304" s="6">
        <f>1/(MAX(J2:J300)-MIN(J2:J300))*10</f>
        <v>4.1666666666666661</v>
      </c>
      <c r="M304"/>
      <c r="N304" s="6">
        <f>1/(MAX(N2:N300)-MIN(N2:N300))*10</f>
        <v>1.2629132883736202E-3</v>
      </c>
      <c r="Q304"/>
      <c r="R304" s="6">
        <f>1/(MAX(R2:R300)-MIN(R2:R300))*10</f>
        <v>1</v>
      </c>
    </row>
    <row r="305" spans="1:18" x14ac:dyDescent="0.2">
      <c r="A305" s="21" t="s">
        <v>683</v>
      </c>
      <c r="B305" s="20">
        <f>MEDIAN(B2:B300)</f>
        <v>116.5</v>
      </c>
      <c r="E305"/>
      <c r="F305" s="20">
        <f>MEDIAN(F2:F300)</f>
        <v>55.9</v>
      </c>
      <c r="I305"/>
      <c r="J305" s="20">
        <f>MEDIAN(J2:J300)</f>
        <v>4.3</v>
      </c>
      <c r="M305"/>
      <c r="N305" s="20">
        <f>MEDIAN(N2:N300)</f>
        <v>3024.8</v>
      </c>
      <c r="Q305"/>
      <c r="R305" s="20">
        <f>MEDIAN(R2:R300)</f>
        <v>1</v>
      </c>
    </row>
    <row r="306" spans="1:18" x14ac:dyDescent="0.2">
      <c r="A306"/>
      <c r="E306"/>
      <c r="I306"/>
      <c r="M306"/>
      <c r="Q306"/>
    </row>
  </sheetData>
  <sortState ref="A2:B306">
    <sortCondition ref="B2:B306"/>
  </sortState>
  <hyperlinks>
    <hyperlink ref="A306" r:id="rId1" display="https://coasterpedia.net/" xr:uid="{A47B5748-A4E0-D945-A858-BFCA6D19DC49}"/>
    <hyperlink ref="E306" r:id="rId2" display="https://coasterpedia.net/" xr:uid="{FE42F6B3-284B-DA47-BCB8-32DF06823900}"/>
    <hyperlink ref="E305" r:id="rId3" display="https://www.ultimaterollercoaster.com/" xr:uid="{8681D2E9-C6BC-6548-AAF9-EC0A3F348515}"/>
    <hyperlink ref="E304" r:id="rId4" display="https://rcdb.com/" xr:uid="{88282AD9-2C7D-F344-9907-26B586E2A951}"/>
    <hyperlink ref="I306" r:id="rId5" display="https://coasterpedia.net/" xr:uid="{2AC7FB07-BF93-A54A-AB60-79342379A94F}"/>
    <hyperlink ref="I305" r:id="rId6" display="https://www.ultimaterollercoaster.com/" xr:uid="{6FC4B3EC-DC18-2C45-8BB5-F36C960A92E3}"/>
    <hyperlink ref="I304" r:id="rId7" display="https://rcdb.com/" xr:uid="{FBA7F644-8510-7E4F-9153-3C45FE2CE81D}"/>
    <hyperlink ref="M306" r:id="rId8" display="https://coasterpedia.net/" xr:uid="{5D3DFD95-8048-284F-8584-8AE0EC06DA72}"/>
    <hyperlink ref="M305" r:id="rId9" display="https://www.ultimaterollercoaster.com/" xr:uid="{88DD6D31-3B48-7D4B-8C4C-4FB650C007CF}"/>
    <hyperlink ref="M304" r:id="rId10" display="https://rcdb.com/" xr:uid="{10115CE6-A50B-4448-9534-1F40D32AEED9}"/>
    <hyperlink ref="Q306" r:id="rId11" display="https://coasterpedia.net/" xr:uid="{62C28985-2FC9-6C49-BBAD-BB6D31B5186A}"/>
    <hyperlink ref="Q305" r:id="rId12" display="https://www.ultimaterollercoaster.com/" xr:uid="{FD0984B1-F763-F445-A802-1F301A624728}"/>
    <hyperlink ref="Q304" r:id="rId13" display="https://rcdb.com/" xr:uid="{F1EF3387-FF2E-2F48-9C10-0A08410F9E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D039-96F0-AD47-85C4-38846CC84771}">
  <dimension ref="A1:Q306"/>
  <sheetViews>
    <sheetView tabSelected="1" zoomScale="96" workbookViewId="0">
      <selection activeCell="O2" sqref="O2"/>
    </sheetView>
  </sheetViews>
  <sheetFormatPr baseColWidth="10" defaultRowHeight="16" x14ac:dyDescent="0.2"/>
  <cols>
    <col min="1" max="1" width="27.33203125" style="1" customWidth="1"/>
    <col min="2" max="10" width="10.83203125" style="6"/>
    <col min="11" max="11" width="12.1640625" style="6" bestFit="1" customWidth="1"/>
    <col min="12" max="12" width="10.83203125" style="6"/>
    <col min="16" max="16" width="16.1640625" customWidth="1"/>
  </cols>
  <sheetData>
    <row r="1" spans="1:17" ht="30" x14ac:dyDescent="0.2">
      <c r="A1" s="7" t="s">
        <v>183</v>
      </c>
      <c r="B1" s="8" t="s">
        <v>579</v>
      </c>
      <c r="C1" s="22" t="s">
        <v>684</v>
      </c>
      <c r="D1" s="8" t="s">
        <v>653</v>
      </c>
      <c r="E1" s="22" t="s">
        <v>685</v>
      </c>
      <c r="F1" s="8" t="s">
        <v>580</v>
      </c>
      <c r="G1" s="22" t="s">
        <v>686</v>
      </c>
      <c r="H1" s="8" t="s">
        <v>186</v>
      </c>
      <c r="I1" s="22" t="s">
        <v>687</v>
      </c>
      <c r="J1" s="8" t="s">
        <v>187</v>
      </c>
      <c r="K1" s="22" t="s">
        <v>688</v>
      </c>
      <c r="L1" s="8" t="s">
        <v>581</v>
      </c>
      <c r="M1" s="25" t="s">
        <v>691</v>
      </c>
      <c r="O1" s="26" t="s">
        <v>692</v>
      </c>
    </row>
    <row r="2" spans="1:17" x14ac:dyDescent="0.2">
      <c r="A2" s="2" t="s">
        <v>214</v>
      </c>
      <c r="B2" s="10">
        <v>252.6</v>
      </c>
      <c r="C2" s="10">
        <f>B$304/(1+EXP(-B$305*(B2-B$306)))</f>
        <v>4.8017154169309961</v>
      </c>
      <c r="D2" s="10">
        <v>88.2</v>
      </c>
      <c r="E2" s="10">
        <f>D$304/(1+EXP(-D$305*(D2-D$306)))</f>
        <v>4.6753213264724316</v>
      </c>
      <c r="F2" s="10">
        <v>4757.2</v>
      </c>
      <c r="G2" s="10">
        <f>F$304/(1+EXP(-F$305*(F2-F$306)))</f>
        <v>4.4957751051671799</v>
      </c>
      <c r="H2" s="4">
        <v>1</v>
      </c>
      <c r="I2" s="10">
        <f>H$304/(1+EXP(-H$305*(H2-H$306)))</f>
        <v>2.5</v>
      </c>
      <c r="J2" s="4">
        <v>4.8</v>
      </c>
      <c r="K2" s="10">
        <f>J$304/(1+EXP(-J$305*(J2-J$306)))</f>
        <v>4.4463634101381588</v>
      </c>
      <c r="L2" s="10">
        <v>269</v>
      </c>
      <c r="M2" s="10">
        <f>L$304/(1+EXP(-L$305*(L2-L$306)))</f>
        <v>4.8035930989838711</v>
      </c>
      <c r="O2">
        <f>(C2*$Q$2+E2*$Q$3+G2*$Q$4+I2*$Q$5+K2*$Q$6+M2*$Q$7)/$Q$8</f>
        <v>4.4106200229181383</v>
      </c>
      <c r="P2" t="s">
        <v>693</v>
      </c>
      <c r="Q2">
        <v>1</v>
      </c>
    </row>
    <row r="3" spans="1:17" x14ac:dyDescent="0.2">
      <c r="A3" s="2" t="s">
        <v>198</v>
      </c>
      <c r="B3" s="10">
        <v>318.3</v>
      </c>
      <c r="C3" s="10">
        <f>B$304/(1+EXP(-B$305*(B3-B$306)))</f>
        <v>4.9560585668925832</v>
      </c>
      <c r="D3" s="10">
        <v>95</v>
      </c>
      <c r="E3" s="10">
        <f>D$304/(1+EXP(-D$305*(D3-D$306)))</f>
        <v>4.8095073970302504</v>
      </c>
      <c r="F3" s="10">
        <v>8133.2</v>
      </c>
      <c r="G3" s="10">
        <f>F$304/(1+EXP(-F$305*(F3-F$306)))</f>
        <v>4.9921214018625149</v>
      </c>
      <c r="H3" s="4">
        <v>0</v>
      </c>
      <c r="I3" s="10">
        <f>H$304/(1+EXP(-H$305*(H3-H$306)))</f>
        <v>1.6432627325863502</v>
      </c>
      <c r="J3" s="4"/>
      <c r="K3" s="10">
        <f>J$304/(1+EXP(-J$305*(J3-J$306)))</f>
        <v>8.2767631923176235E-8</v>
      </c>
      <c r="L3" s="10">
        <v>306.8</v>
      </c>
      <c r="M3" s="10">
        <f>L$304/(1+EXP(-L$305*(L3-L$306)))</f>
        <v>4.9234396124635147</v>
      </c>
      <c r="O3">
        <f>(C3*$Q$2+E3*$Q$3+G3*$Q$4+I3*$Q$5+K3*$Q$6+M3*$Q$7)/$Q$8</f>
        <v>4.0091196843764658</v>
      </c>
      <c r="P3" t="s">
        <v>694</v>
      </c>
      <c r="Q3">
        <v>1</v>
      </c>
    </row>
    <row r="4" spans="1:17" x14ac:dyDescent="0.2">
      <c r="A4" s="2" t="s">
        <v>196</v>
      </c>
      <c r="B4" s="10">
        <v>325</v>
      </c>
      <c r="C4" s="10">
        <f>B$304/(1+EXP(-B$305*(B4-B$306)))</f>
        <v>4.9623910485299421</v>
      </c>
      <c r="D4" s="10">
        <v>95</v>
      </c>
      <c r="E4" s="10">
        <f>D$304/(1+EXP(-D$305*(D4-D$306)))</f>
        <v>4.8095073970302504</v>
      </c>
      <c r="F4" s="10">
        <v>6602</v>
      </c>
      <c r="G4" s="10">
        <f>F$304/(1+EXP(-F$305*(F4-F$306)))</f>
        <v>4.9460183196174485</v>
      </c>
      <c r="H4" s="4">
        <v>0</v>
      </c>
      <c r="I4" s="10">
        <f>H$304/(1+EXP(-H$305*(H4-H$306)))</f>
        <v>1.6432627325863502</v>
      </c>
      <c r="J4" s="4"/>
      <c r="K4" s="10">
        <f>J$304/(1+EXP(-J$305*(J4-J$306)))</f>
        <v>8.2767631923176235E-8</v>
      </c>
      <c r="L4" s="10">
        <v>320</v>
      </c>
      <c r="M4" s="10">
        <f>L$304/(1+EXP(-L$305*(L4-L$306)))</f>
        <v>4.9451347205902625</v>
      </c>
      <c r="O4">
        <f>(C4*$Q$2+E4*$Q$3+G4*$Q$4+I4*$Q$5+K4*$Q$6+M4*$Q$7)/$Q$8</f>
        <v>4.0026923406999479</v>
      </c>
      <c r="P4" t="s">
        <v>695</v>
      </c>
      <c r="Q4">
        <v>1</v>
      </c>
    </row>
    <row r="5" spans="1:17" x14ac:dyDescent="0.2">
      <c r="A5" s="2" t="s">
        <v>106</v>
      </c>
      <c r="B5" s="10">
        <v>310</v>
      </c>
      <c r="C5" s="10">
        <f>B$304/(1+EXP(-B$305*(B5-B$306)))</f>
        <v>4.9467321241209516</v>
      </c>
      <c r="D5" s="10">
        <v>93</v>
      </c>
      <c r="E5" s="10">
        <f>D$304/(1+EXP(-D$305*(D5-D$306)))</f>
        <v>4.7768268449823292</v>
      </c>
      <c r="F5" s="10">
        <v>6595</v>
      </c>
      <c r="G5" s="10">
        <f>F$304/(1+EXP(-F$305*(F5-F$306)))</f>
        <v>4.9455442052269838</v>
      </c>
      <c r="H5" s="4">
        <v>0</v>
      </c>
      <c r="I5" s="10">
        <f>H$304/(1+EXP(-H$305*(H5-H$306)))</f>
        <v>1.6432627325863502</v>
      </c>
      <c r="J5" s="4"/>
      <c r="K5" s="10">
        <f>J$304/(1+EXP(-J$305*(J5-J$306)))</f>
        <v>8.2767631923176235E-8</v>
      </c>
      <c r="L5" s="10">
        <v>300</v>
      </c>
      <c r="M5" s="10">
        <f>L$304/(1+EXP(-L$305*(L5-L$306)))</f>
        <v>4.9091610177805043</v>
      </c>
      <c r="O5">
        <f>(C5*$Q$2+E5*$Q$3+G5*$Q$4+I5*$Q$5+K5*$Q$6+M5*$Q$7)/$Q$8</f>
        <v>3.9878477979772233</v>
      </c>
      <c r="P5" t="s">
        <v>696</v>
      </c>
      <c r="Q5">
        <v>0.5</v>
      </c>
    </row>
    <row r="6" spans="1:17" x14ac:dyDescent="0.2">
      <c r="A6" s="2" t="s">
        <v>201</v>
      </c>
      <c r="B6" s="10">
        <v>306</v>
      </c>
      <c r="C6" s="10">
        <f>B$304/(1+EXP(-B$305*(B6-B$306)))</f>
        <v>4.9415626619040642</v>
      </c>
      <c r="D6" s="10">
        <v>92</v>
      </c>
      <c r="E6" s="10">
        <f>D$304/(1+EXP(-D$305*(D6-D$306)))</f>
        <v>4.7585434658780992</v>
      </c>
      <c r="F6" s="10">
        <v>5486</v>
      </c>
      <c r="G6" s="10">
        <f>F$304/(1+EXP(-F$305*(F6-F$306)))</f>
        <v>4.7861654362975452</v>
      </c>
      <c r="H6" s="4">
        <v>0</v>
      </c>
      <c r="I6" s="10">
        <f>H$304/(1+EXP(-H$305*(H6-H$306)))</f>
        <v>1.6432627325863502</v>
      </c>
      <c r="J6" s="4"/>
      <c r="K6" s="10">
        <f>J$304/(1+EXP(-J$305*(J6-J$306)))</f>
        <v>8.2767631923176235E-8</v>
      </c>
      <c r="L6" s="10">
        <v>306</v>
      </c>
      <c r="M6" s="10">
        <f>L$304/(1+EXP(-L$305*(L6-L$306)))</f>
        <v>4.9218817503723393</v>
      </c>
      <c r="O6">
        <f>(C6*$Q$2+E6*$Q$3+G6*$Q$4+I6*$Q$5+K6*$Q$6+M6*$Q$7)/$Q$8</f>
        <v>3.9486319659873041</v>
      </c>
      <c r="P6" t="s">
        <v>697</v>
      </c>
      <c r="Q6">
        <v>0.5</v>
      </c>
    </row>
    <row r="7" spans="1:17" x14ac:dyDescent="0.2">
      <c r="A7" s="2" t="s">
        <v>302</v>
      </c>
      <c r="B7" s="10">
        <v>205</v>
      </c>
      <c r="C7" s="10">
        <f>B$304/(1+EXP(-B$305*(B7-B$306)))</f>
        <v>4.4409506463670168</v>
      </c>
      <c r="D7" s="10">
        <v>74</v>
      </c>
      <c r="E7" s="10">
        <f>D$304/(1+EXP(-D$305*(D7-D$306)))</f>
        <v>4.0838628643571449</v>
      </c>
      <c r="F7" s="10">
        <v>5740</v>
      </c>
      <c r="G7" s="10">
        <f>F$304/(1+EXP(-F$305*(F7-F$306)))</f>
        <v>4.8430027864400316</v>
      </c>
      <c r="H7" s="4">
        <v>4</v>
      </c>
      <c r="I7" s="10">
        <f>H$304/(1+EXP(-H$305*(H7-H$306)))</f>
        <v>4.4749970748986758</v>
      </c>
      <c r="J7" s="4"/>
      <c r="K7" s="10">
        <f>J$304/(1+EXP(-J$305*(J7-J$306)))</f>
        <v>8.2767631923176235E-8</v>
      </c>
      <c r="L7" s="10">
        <v>200</v>
      </c>
      <c r="M7" s="10">
        <f>L$304/(1+EXP(-L$305*(L7-L$306)))</f>
        <v>4.0362388488611138</v>
      </c>
      <c r="O7">
        <f>(C7*$Q$2+E7*$Q$3+G7*$Q$4+I7*$Q$5+K7*$Q$6+M7*$Q$7)/$Q$8</f>
        <v>3.9163187334284228</v>
      </c>
      <c r="P7" t="s">
        <v>698</v>
      </c>
      <c r="Q7">
        <v>0.5</v>
      </c>
    </row>
    <row r="8" spans="1:17" x14ac:dyDescent="0.2">
      <c r="A8" s="2" t="s">
        <v>204</v>
      </c>
      <c r="B8" s="10">
        <v>305</v>
      </c>
      <c r="C8" s="10">
        <f>B$304/(1+EXP(-B$305*(B8-B$306)))</f>
        <v>4.9401946600931392</v>
      </c>
      <c r="D8" s="10">
        <v>90</v>
      </c>
      <c r="E8" s="10">
        <f>D$304/(1+EXP(-D$305*(D8-D$306)))</f>
        <v>4.7176329571298146</v>
      </c>
      <c r="F8" s="10">
        <v>5100</v>
      </c>
      <c r="G8" s="10">
        <f>F$304/(1+EXP(-F$305*(F8-F$306)))</f>
        <v>4.6609407318182079</v>
      </c>
      <c r="H8" s="4">
        <v>0</v>
      </c>
      <c r="I8" s="10">
        <f>H$304/(1+EXP(-H$305*(H8-H$306)))</f>
        <v>1.6432627325863502</v>
      </c>
      <c r="J8" s="4"/>
      <c r="K8" s="10">
        <f>J$304/(1+EXP(-J$305*(J8-J$306)))</f>
        <v>8.2767631923176235E-8</v>
      </c>
      <c r="L8" s="10">
        <v>300</v>
      </c>
      <c r="M8" s="10">
        <f>L$304/(1+EXP(-L$305*(L8-L$306)))</f>
        <v>4.9091610177805043</v>
      </c>
      <c r="O8">
        <f>(C8*$Q$2+E8*$Q$3+G8*$Q$4+I8*$Q$5+K8*$Q$6+M8*$Q$7)/$Q$8</f>
        <v>3.9099956145796448</v>
      </c>
      <c r="P8" t="s">
        <v>699</v>
      </c>
      <c r="Q8">
        <f>SUM(Q2:Q7)</f>
        <v>4.5</v>
      </c>
    </row>
    <row r="9" spans="1:17" x14ac:dyDescent="0.2">
      <c r="A9" s="2" t="s">
        <v>216</v>
      </c>
      <c r="B9" s="10">
        <v>249.3</v>
      </c>
      <c r="C9" s="10">
        <f>B$304/(1+EXP(-B$305*(B9-B$306)))</f>
        <v>4.7864656432006356</v>
      </c>
      <c r="D9" s="10">
        <v>83.3</v>
      </c>
      <c r="E9" s="10">
        <f>D$304/(1+EXP(-D$305*(D9-D$306)))</f>
        <v>4.5286562566090112</v>
      </c>
      <c r="F9" s="10">
        <v>5131.3</v>
      </c>
      <c r="G9" s="10">
        <f>F$304/(1+EXP(-F$305*(F9-F$306)))</f>
        <v>4.6732231711939356</v>
      </c>
      <c r="H9" s="4">
        <v>0</v>
      </c>
      <c r="I9" s="10">
        <f>H$304/(1+EXP(-H$305*(H9-H$306)))</f>
        <v>1.6432627325863502</v>
      </c>
      <c r="J9" s="4">
        <v>3.8</v>
      </c>
      <c r="K9" s="10">
        <f>J$304/(1+EXP(-J$305*(J9-J$306)))</f>
        <v>0.55363658986184128</v>
      </c>
      <c r="L9" s="10">
        <v>255.9</v>
      </c>
      <c r="M9" s="10">
        <f>L$304/(1+EXP(-L$305*(L9-L$306)))</f>
        <v>4.7296508991456907</v>
      </c>
      <c r="O9">
        <f>(C9*$Q$2+E9*$Q$3+G9*$Q$4+I9*$Q$5+K9*$Q$6+M9*$Q$7)/$Q$8</f>
        <v>3.8781378181778945</v>
      </c>
    </row>
    <row r="10" spans="1:17" x14ac:dyDescent="0.2">
      <c r="A10" s="2" t="s">
        <v>175</v>
      </c>
      <c r="B10" s="10">
        <v>239.5</v>
      </c>
      <c r="C10" s="10">
        <f>B$304/(1+EXP(-B$305*(B10-B$306)))</f>
        <v>4.7343110589558153</v>
      </c>
      <c r="D10" s="10">
        <v>78.900000000000006</v>
      </c>
      <c r="E10" s="10">
        <f>D$304/(1+EXP(-D$305*(D10-D$306)))</f>
        <v>4.3490369418177774</v>
      </c>
      <c r="F10" s="10">
        <v>5315</v>
      </c>
      <c r="G10" s="10">
        <f>F$304/(1+EXP(-F$305*(F10-F$306)))</f>
        <v>4.7373283922037679</v>
      </c>
      <c r="H10" s="4">
        <v>0</v>
      </c>
      <c r="I10" s="10">
        <f>H$304/(1+EXP(-H$305*(H10-H$306)))</f>
        <v>1.6432627325863502</v>
      </c>
      <c r="J10" s="4">
        <v>4</v>
      </c>
      <c r="K10" s="10">
        <f>J$304/(1+EXP(-J$305*(J10-J$306)))</f>
        <v>1.1135006941265451</v>
      </c>
      <c r="L10" s="10">
        <v>219.8</v>
      </c>
      <c r="M10" s="10">
        <f>L$304/(1+EXP(-L$305*(L10-L$306)))</f>
        <v>4.3710016978197803</v>
      </c>
      <c r="O10">
        <f>(C10*$Q$2+E10*$Q$3+G10*$Q$4+I10*$Q$5+K10*$Q$6+M10*$Q$7)/$Q$8</f>
        <v>3.8632353233874892</v>
      </c>
    </row>
    <row r="11" spans="1:17" x14ac:dyDescent="0.2">
      <c r="A11" s="2" t="s">
        <v>211</v>
      </c>
      <c r="B11" s="10">
        <v>259.2</v>
      </c>
      <c r="C11" s="10">
        <f>B$304/(1+EXP(-B$305*(B11-B$306)))</f>
        <v>4.8291394842161894</v>
      </c>
      <c r="D11" s="10">
        <v>80.8</v>
      </c>
      <c r="E11" s="10">
        <f>D$304/(1+EXP(-D$305*(D11-D$306)))</f>
        <v>4.4328388184887766</v>
      </c>
      <c r="F11" s="10">
        <v>6708.7</v>
      </c>
      <c r="G11" s="10">
        <f>F$304/(1+EXP(-F$305*(F11-F$306)))</f>
        <v>4.9527593906692564</v>
      </c>
      <c r="H11" s="4">
        <v>0</v>
      </c>
      <c r="I11" s="10">
        <f>H$304/(1+EXP(-H$305*(H11-H$306)))</f>
        <v>1.6432627325863502</v>
      </c>
      <c r="J11" s="4">
        <v>3.5</v>
      </c>
      <c r="K11" s="10">
        <f>J$304/(1+EXP(-J$305*(J11-J$306)))</f>
        <v>0.17222597833105607</v>
      </c>
      <c r="L11" s="10">
        <v>229.7</v>
      </c>
      <c r="M11" s="10">
        <f>L$304/(1+EXP(-L$305*(L11-L$306)))</f>
        <v>4.497560804524289</v>
      </c>
      <c r="O11">
        <f>(C11*$Q$2+E11*$Q$3+G11*$Q$4+I11*$Q$5+K11*$Q$6+M11*$Q$7)/$Q$8</f>
        <v>3.8602805446877935</v>
      </c>
    </row>
    <row r="12" spans="1:17" x14ac:dyDescent="0.2">
      <c r="A12" s="2" t="s">
        <v>213</v>
      </c>
      <c r="B12" s="10">
        <v>209</v>
      </c>
      <c r="C12" s="10">
        <f>B$304/(1+EXP(-B$305*(B12-B$306)))</f>
        <v>4.4857969140590903</v>
      </c>
      <c r="D12" s="10">
        <v>80</v>
      </c>
      <c r="E12" s="10">
        <f>D$304/(1+EXP(-D$305*(D12-D$306)))</f>
        <v>4.3987637349982913</v>
      </c>
      <c r="F12" s="10">
        <v>5843</v>
      </c>
      <c r="G12" s="10">
        <f>F$304/(1+EXP(-F$305*(F12-F$306)))</f>
        <v>4.8616225239617643</v>
      </c>
      <c r="H12" s="4">
        <v>0</v>
      </c>
      <c r="I12" s="10">
        <f>H$304/(1+EXP(-H$305*(H12-H$306)))</f>
        <v>1.6432627325863502</v>
      </c>
      <c r="J12" s="4">
        <v>4</v>
      </c>
      <c r="K12" s="10">
        <f>J$304/(1+EXP(-J$305*(J12-J$306)))</f>
        <v>1.1135006941265451</v>
      </c>
      <c r="L12" s="10">
        <v>225</v>
      </c>
      <c r="M12" s="10">
        <f>L$304/(1+EXP(-L$305*(L12-L$306)))</f>
        <v>4.4405658443622009</v>
      </c>
      <c r="O12">
        <f>(C12*$Q$2+E12*$Q$3+G12*$Q$4+I12*$Q$5+K12*$Q$6+M12*$Q$7)/$Q$8</f>
        <v>3.8544106241237097</v>
      </c>
    </row>
    <row r="13" spans="1:17" x14ac:dyDescent="0.2">
      <c r="A13" s="2" t="s">
        <v>82</v>
      </c>
      <c r="B13" s="10">
        <v>245</v>
      </c>
      <c r="C13" s="10">
        <f>B$304/(1+EXP(-B$305*(B13-B$306)))</f>
        <v>4.7649082314570856</v>
      </c>
      <c r="D13" s="10">
        <v>85</v>
      </c>
      <c r="E13" s="10">
        <f>D$304/(1+EXP(-D$305*(D13-D$306)))</f>
        <v>4.5852685491334517</v>
      </c>
      <c r="F13" s="10">
        <v>5312</v>
      </c>
      <c r="G13" s="10">
        <f>F$304/(1+EXP(-F$305*(F13-F$306)))</f>
        <v>4.7363838795422639</v>
      </c>
      <c r="H13" s="4">
        <v>0</v>
      </c>
      <c r="I13" s="10">
        <f>H$304/(1+EXP(-H$305*(H13-H$306)))</f>
        <v>1.6432627325863502</v>
      </c>
      <c r="J13" s="4"/>
      <c r="K13" s="10">
        <f>J$304/(1+EXP(-J$305*(J13-J$306)))</f>
        <v>8.2767631923176235E-8</v>
      </c>
      <c r="L13" s="10">
        <v>255</v>
      </c>
      <c r="M13" s="10">
        <f>L$304/(1+EXP(-L$305*(L13-L$306)))</f>
        <v>4.723703717704077</v>
      </c>
      <c r="O13">
        <f>(C13*$Q$2+E13*$Q$3+G13*$Q$4+I13*$Q$5+K13*$Q$6+M13*$Q$7)/$Q$8</f>
        <v>3.8377875392581848</v>
      </c>
    </row>
    <row r="14" spans="1:17" x14ac:dyDescent="0.2">
      <c r="A14" s="2" t="s">
        <v>215</v>
      </c>
      <c r="B14" s="10">
        <v>242.8</v>
      </c>
      <c r="C14" s="10">
        <f>B$304/(1+EXP(-B$305*(B14-B$306)))</f>
        <v>4.7530933707222003</v>
      </c>
      <c r="D14" s="10">
        <v>84.5</v>
      </c>
      <c r="E14" s="10">
        <f>D$304/(1+EXP(-D$305*(D14-D$306)))</f>
        <v>4.5692925416193688</v>
      </c>
      <c r="F14" s="10">
        <v>5105</v>
      </c>
      <c r="G14" s="10">
        <f>F$304/(1+EXP(-F$305*(F14-F$306)))</f>
        <v>4.6629311195412022</v>
      </c>
      <c r="H14" s="4">
        <v>0</v>
      </c>
      <c r="I14" s="10">
        <f>H$304/(1+EXP(-H$305*(H14-H$306)))</f>
        <v>1.6432627325863502</v>
      </c>
      <c r="J14" s="4"/>
      <c r="K14" s="10">
        <f>J$304/(1+EXP(-J$305*(J14-J$306)))</f>
        <v>8.2767631923176235E-8</v>
      </c>
      <c r="L14" s="10">
        <v>255.9</v>
      </c>
      <c r="M14" s="10">
        <f>L$304/(1+EXP(-L$305*(L14-L$306)))</f>
        <v>4.7296508991456907</v>
      </c>
      <c r="O14">
        <f>(C14*$Q$2+E14*$Q$3+G14*$Q$4+I14*$Q$5+K14*$Q$6+M14*$Q$7)/$Q$8</f>
        <v>3.8159497531405799</v>
      </c>
    </row>
    <row r="15" spans="1:17" x14ac:dyDescent="0.2">
      <c r="A15" s="2" t="s">
        <v>322</v>
      </c>
      <c r="B15" s="10">
        <v>200.2</v>
      </c>
      <c r="C15" s="10">
        <f>B$304/(1+EXP(-B$305*(B15-B$306)))</f>
        <v>4.3826568553207865</v>
      </c>
      <c r="D15" s="11">
        <v>71.5</v>
      </c>
      <c r="E15" s="10">
        <f>D$304/(1+EXP(-D$305*(D15-D$306)))</f>
        <v>3.9192046878573463</v>
      </c>
      <c r="F15" s="10">
        <v>4176.5</v>
      </c>
      <c r="G15" s="10">
        <f>F$304/(1+EXP(-F$305*(F15-F$306)))</f>
        <v>4.0534479897821782</v>
      </c>
      <c r="H15" s="4">
        <v>2</v>
      </c>
      <c r="I15" s="10">
        <f>H$304/(1+EXP(-H$305*(H15-H$306)))</f>
        <v>3.3567372674136502</v>
      </c>
      <c r="J15" s="4">
        <v>4.2</v>
      </c>
      <c r="K15" s="10">
        <f>J$304/(1+EXP(-J$305*(J15-J$306)))</f>
        <v>1.9865733101075433</v>
      </c>
      <c r="L15" s="10">
        <v>190.3</v>
      </c>
      <c r="M15" s="10">
        <f>L$304/(1+EXP(-L$305*(L15-L$306)))</f>
        <v>3.8284597412835466</v>
      </c>
      <c r="O15">
        <f>(C15*$Q$2+E15*$Q$3+G15*$Q$4+I15*$Q$5+K15*$Q$6+M15*$Q$7)/$Q$8</f>
        <v>3.7647099316361516</v>
      </c>
    </row>
    <row r="16" spans="1:17" x14ac:dyDescent="0.2">
      <c r="A16" s="2" t="s">
        <v>324</v>
      </c>
      <c r="B16" s="10">
        <v>200.2</v>
      </c>
      <c r="C16" s="10">
        <f>B$304/(1+EXP(-B$305*(B16-B$306)))</f>
        <v>4.3826568553207865</v>
      </c>
      <c r="D16" s="10">
        <v>71.5</v>
      </c>
      <c r="E16" s="10">
        <f>D$304/(1+EXP(-D$305*(D16-D$306)))</f>
        <v>3.9192046878573463</v>
      </c>
      <c r="F16" s="10">
        <v>4176.5</v>
      </c>
      <c r="G16" s="10">
        <f>F$304/(1+EXP(-F$305*(F16-F$306)))</f>
        <v>4.0534479897821782</v>
      </c>
      <c r="H16" s="4">
        <v>2</v>
      </c>
      <c r="I16" s="10">
        <f>H$304/(1+EXP(-H$305*(H16-H$306)))</f>
        <v>3.3567372674136502</v>
      </c>
      <c r="J16" s="4">
        <v>4.2</v>
      </c>
      <c r="K16" s="10">
        <f>J$304/(1+EXP(-J$305*(J16-J$306)))</f>
        <v>1.9865733101075433</v>
      </c>
      <c r="L16" s="10">
        <v>190.3</v>
      </c>
      <c r="M16" s="10">
        <f>L$304/(1+EXP(-L$305*(L16-L$306)))</f>
        <v>3.8284597412835466</v>
      </c>
      <c r="O16">
        <f>(C16*$Q$2+E16*$Q$3+G16*$Q$4+I16*$Q$5+K16*$Q$6+M16*$Q$7)/$Q$8</f>
        <v>3.7647099316361516</v>
      </c>
    </row>
    <row r="17" spans="1:15" x14ac:dyDescent="0.2">
      <c r="A17" s="2" t="s">
        <v>333</v>
      </c>
      <c r="B17" s="10">
        <v>206.7</v>
      </c>
      <c r="C17" s="10">
        <f>B$304/(1+EXP(-B$305*(B17-B$306)))</f>
        <v>4.4604139234637978</v>
      </c>
      <c r="D17" s="10">
        <v>74.599999999999994</v>
      </c>
      <c r="E17" s="10">
        <f>D$304/(1+EXP(-D$305*(D17-D$306)))</f>
        <v>4.1203565790248167</v>
      </c>
      <c r="F17" s="10">
        <v>4921.3</v>
      </c>
      <c r="G17" s="10">
        <f>F$304/(1+EXP(-F$305*(F17-F$306)))</f>
        <v>4.5822702123543726</v>
      </c>
      <c r="H17" s="4">
        <v>1</v>
      </c>
      <c r="I17" s="10">
        <f>H$304/(1+EXP(-H$305*(H17-H$306)))</f>
        <v>2.5</v>
      </c>
      <c r="J17" s="4">
        <v>5</v>
      </c>
      <c r="K17" s="10">
        <f>J$304/(1+EXP(-J$305*(J17-J$306)))</f>
        <v>4.7433210344234196</v>
      </c>
      <c r="L17" s="10"/>
      <c r="M17" s="10">
        <f>L$304/(1+EXP(-L$305*(L17-L$306)))</f>
        <v>0.12266891645523362</v>
      </c>
      <c r="O17">
        <f>(C17*$Q$2+E17*$Q$3+G17*$Q$4+I17*$Q$5+K17*$Q$6+M17*$Q$7)/$Q$8</f>
        <v>3.743563486729403</v>
      </c>
    </row>
    <row r="18" spans="1:15" x14ac:dyDescent="0.2">
      <c r="A18" s="2" t="s">
        <v>254</v>
      </c>
      <c r="B18" s="10">
        <v>230</v>
      </c>
      <c r="C18" s="10">
        <f>B$304/(1+EXP(-B$305*(B18-B$306)))</f>
        <v>4.6724523354304859</v>
      </c>
      <c r="D18" s="10">
        <v>80</v>
      </c>
      <c r="E18" s="10">
        <f>D$304/(1+EXP(-D$305*(D18-D$306)))</f>
        <v>4.3987637349982913</v>
      </c>
      <c r="F18" s="10">
        <v>5394</v>
      </c>
      <c r="G18" s="10">
        <f>F$304/(1+EXP(-F$305*(F18-F$306)))</f>
        <v>4.7610784344149017</v>
      </c>
      <c r="H18" s="4">
        <v>0</v>
      </c>
      <c r="I18" s="10">
        <f>H$304/(1+EXP(-H$305*(H18-H$306)))</f>
        <v>1.6432627325863502</v>
      </c>
      <c r="J18" s="4"/>
      <c r="K18" s="10">
        <f>J$304/(1+EXP(-J$305*(J18-J$306)))</f>
        <v>8.2767631923176235E-8</v>
      </c>
      <c r="L18" s="10">
        <v>215</v>
      </c>
      <c r="M18" s="10">
        <f>L$304/(1+EXP(-L$305*(L18-L$306)))</f>
        <v>4.3003411505133782</v>
      </c>
      <c r="O18">
        <f>(C18*$Q$2+E18*$Q$3+G18*$Q$4+I18*$Q$5+K18*$Q$6+M18*$Q$7)/$Q$8</f>
        <v>3.7342436639505241</v>
      </c>
    </row>
    <row r="19" spans="1:15" x14ac:dyDescent="0.2">
      <c r="A19" s="2" t="s">
        <v>25</v>
      </c>
      <c r="B19" s="10">
        <v>235</v>
      </c>
      <c r="C19" s="10">
        <f>B$304/(1+EXP(-B$305*(B19-B$306)))</f>
        <v>4.7065186574973055</v>
      </c>
      <c r="D19" s="10">
        <v>85</v>
      </c>
      <c r="E19" s="10">
        <f>D$304/(1+EXP(-D$305*(D19-D$306)))</f>
        <v>4.5852685491334517</v>
      </c>
      <c r="F19" s="10">
        <v>4500</v>
      </c>
      <c r="G19" s="10">
        <f>F$304/(1+EXP(-F$305*(F19-F$306)))</f>
        <v>4.3282600879473021</v>
      </c>
      <c r="H19" s="4">
        <v>0</v>
      </c>
      <c r="I19" s="10">
        <f>H$304/(1+EXP(-H$305*(H19-H$306)))</f>
        <v>1.6432627325863502</v>
      </c>
      <c r="J19" s="4"/>
      <c r="K19" s="10">
        <f>J$304/(1+EXP(-J$305*(J19-J$306)))</f>
        <v>8.2767631923176235E-8</v>
      </c>
      <c r="L19" s="10">
        <v>255</v>
      </c>
      <c r="M19" s="10">
        <f>L$304/(1+EXP(-L$305*(L19-L$306)))</f>
        <v>4.723703717704077</v>
      </c>
      <c r="O19">
        <f>(C19*$Q$2+E19*$Q$3+G19*$Q$4+I19*$Q$5+K19*$Q$6+M19*$Q$7)/$Q$8</f>
        <v>3.7341179024682427</v>
      </c>
    </row>
    <row r="20" spans="1:15" x14ac:dyDescent="0.2">
      <c r="A20" s="2" t="s">
        <v>99</v>
      </c>
      <c r="B20" s="10">
        <v>230</v>
      </c>
      <c r="C20" s="10">
        <f>B$304/(1+EXP(-B$305*(B20-B$306)))</f>
        <v>4.6724523354304859</v>
      </c>
      <c r="D20" s="10">
        <v>80</v>
      </c>
      <c r="E20" s="10">
        <f>D$304/(1+EXP(-D$305*(D20-D$306)))</f>
        <v>4.3987637349982913</v>
      </c>
      <c r="F20" s="10">
        <v>5282</v>
      </c>
      <c r="G20" s="10">
        <f>F$304/(1+EXP(-F$305*(F20-F$306)))</f>
        <v>4.726760812903434</v>
      </c>
      <c r="H20" s="4">
        <v>0</v>
      </c>
      <c r="I20" s="10">
        <f>H$304/(1+EXP(-H$305*(H20-H$306)))</f>
        <v>1.6432627325863502</v>
      </c>
      <c r="J20" s="4"/>
      <c r="K20" s="10">
        <f>J$304/(1+EXP(-J$305*(J20-J$306)))</f>
        <v>8.2767631923176235E-8</v>
      </c>
      <c r="L20" s="10">
        <v>215</v>
      </c>
      <c r="M20" s="10">
        <f>L$304/(1+EXP(-L$305*(L20-L$306)))</f>
        <v>4.3003411505133782</v>
      </c>
      <c r="O20">
        <f>(C20*$Q$2+E20*$Q$3+G20*$Q$4+I20*$Q$5+K20*$Q$6+M20*$Q$7)/$Q$8</f>
        <v>3.7266175258368648</v>
      </c>
    </row>
    <row r="21" spans="1:15" x14ac:dyDescent="0.2">
      <c r="A21" s="2" t="s">
        <v>257</v>
      </c>
      <c r="B21" s="10">
        <v>208</v>
      </c>
      <c r="C21" s="10">
        <f>B$304/(1+EXP(-B$305*(B21-B$306)))</f>
        <v>4.4748933231032968</v>
      </c>
      <c r="D21" s="10">
        <v>77</v>
      </c>
      <c r="E21" s="10">
        <f>D$304/(1+EXP(-D$305*(D21-D$306)))</f>
        <v>4.254933974571169</v>
      </c>
      <c r="F21" s="10">
        <v>5400</v>
      </c>
      <c r="G21" s="10">
        <f>F$304/(1+EXP(-F$305*(F21-F$306)))</f>
        <v>4.7627964526239435</v>
      </c>
      <c r="H21" s="4">
        <v>0</v>
      </c>
      <c r="I21" s="10">
        <f>H$304/(1+EXP(-H$305*(H21-H$306)))</f>
        <v>1.6432627325863502</v>
      </c>
      <c r="J21" s="4"/>
      <c r="K21" s="10">
        <f>J$304/(1+EXP(-J$305*(J21-J$306)))</f>
        <v>8.2767631923176235E-8</v>
      </c>
      <c r="L21" s="10">
        <v>221</v>
      </c>
      <c r="M21" s="10">
        <f>L$304/(1+EXP(-L$305*(L21-L$306)))</f>
        <v>4.3876846167592261</v>
      </c>
      <c r="O21">
        <f>(C21*$Q$2+E21*$Q$3+G21*$Q$4+I21*$Q$5+K21*$Q$6+M21*$Q$7)/$Q$8</f>
        <v>3.6684661036344468</v>
      </c>
    </row>
    <row r="22" spans="1:15" x14ac:dyDescent="0.2">
      <c r="A22" s="2" t="s">
        <v>253</v>
      </c>
      <c r="B22" s="10">
        <v>232</v>
      </c>
      <c r="C22" s="10">
        <f>B$304/(1+EXP(-B$305*(B22-B$306)))</f>
        <v>4.6864992302685664</v>
      </c>
      <c r="D22" s="10">
        <v>75</v>
      </c>
      <c r="E22" s="10">
        <f>D$304/(1+EXP(-D$305*(D22-D$306)))</f>
        <v>4.1440443473035575</v>
      </c>
      <c r="F22" s="10">
        <v>5316</v>
      </c>
      <c r="G22" s="10">
        <f>F$304/(1+EXP(-F$305*(F22-F$306)))</f>
        <v>4.7376425188223781</v>
      </c>
      <c r="H22" s="4">
        <v>0</v>
      </c>
      <c r="I22" s="10">
        <f>H$304/(1+EXP(-H$305*(H22-H$306)))</f>
        <v>1.6432627325863502</v>
      </c>
      <c r="J22" s="4"/>
      <c r="K22" s="10">
        <f>J$304/(1+EXP(-J$305*(J22-J$306)))</f>
        <v>8.2767631923176235E-8</v>
      </c>
      <c r="L22" s="10">
        <v>211</v>
      </c>
      <c r="M22" s="10">
        <f>L$304/(1+EXP(-L$305*(L22-L$306)))</f>
        <v>4.2364840704148898</v>
      </c>
      <c r="O22">
        <f>(C22*$Q$2+E22*$Q$3+G22*$Q$4+I22*$Q$5+K22*$Q$6+M22*$Q$7)/$Q$8</f>
        <v>3.6684576753953198</v>
      </c>
    </row>
    <row r="23" spans="1:15" x14ac:dyDescent="0.2">
      <c r="A23" s="2" t="s">
        <v>252</v>
      </c>
      <c r="B23" s="10">
        <v>239.5</v>
      </c>
      <c r="C23" s="10">
        <f>B$304/(1+EXP(-B$305*(B23-B$306)))</f>
        <v>4.7343110589558153</v>
      </c>
      <c r="D23" s="10">
        <v>78.900000000000006</v>
      </c>
      <c r="E23" s="10">
        <f>D$304/(1+EXP(-D$305*(D23-D$306)))</f>
        <v>4.3490369418177774</v>
      </c>
      <c r="F23" s="10">
        <v>4051.8</v>
      </c>
      <c r="G23" s="10">
        <f>F$304/(1+EXP(-F$305*(F23-F$306)))</f>
        <v>3.9266583457083248</v>
      </c>
      <c r="H23" s="4">
        <v>1</v>
      </c>
      <c r="I23" s="10">
        <f>H$304/(1+EXP(-H$305*(H23-H$306)))</f>
        <v>2.5</v>
      </c>
      <c r="J23" s="4"/>
      <c r="K23" s="10">
        <f>J$304/(1+EXP(-J$305*(J23-J$306)))</f>
        <v>8.2767631923176235E-8</v>
      </c>
      <c r="L23" s="10">
        <v>219.8</v>
      </c>
      <c r="M23" s="10">
        <f>L$304/(1+EXP(-L$305*(L23-L$306)))</f>
        <v>4.3710016978197803</v>
      </c>
      <c r="O23">
        <f>(C23*$Q$2+E23*$Q$3+G23*$Q$4+I23*$Q$5+K23*$Q$6+M23*$Q$7)/$Q$8</f>
        <v>3.6545571637279171</v>
      </c>
    </row>
    <row r="24" spans="1:15" x14ac:dyDescent="0.2">
      <c r="A24" s="2" t="s">
        <v>306</v>
      </c>
      <c r="B24" s="10">
        <v>219.8</v>
      </c>
      <c r="C24" s="10">
        <f>B$304/(1+EXP(-B$305*(B24-B$306)))</f>
        <v>4.591306526423252</v>
      </c>
      <c r="D24" s="10">
        <v>74.599999999999994</v>
      </c>
      <c r="E24" s="10">
        <f>D$304/(1+EXP(-D$305*(D24-D$306)))</f>
        <v>4.1203565790248167</v>
      </c>
      <c r="F24" s="10">
        <v>5577.4</v>
      </c>
      <c r="G24" s="10">
        <f>F$304/(1+EXP(-F$305*(F24-F$306)))</f>
        <v>4.8085846621502544</v>
      </c>
      <c r="H24" s="4">
        <v>0</v>
      </c>
      <c r="I24" s="10">
        <f>H$304/(1+EXP(-H$305*(H24-H$306)))</f>
        <v>1.6432627325863502</v>
      </c>
      <c r="J24" s="4"/>
      <c r="K24" s="10">
        <f>J$304/(1+EXP(-J$305*(J24-J$306)))</f>
        <v>8.2767631923176235E-8</v>
      </c>
      <c r="L24" s="10">
        <v>205</v>
      </c>
      <c r="M24" s="10">
        <f>L$304/(1+EXP(-L$305*(L24-L$306)))</f>
        <v>4.1318401606585722</v>
      </c>
      <c r="O24">
        <f>(C24*$Q$2+E24*$Q$3+G24*$Q$4+I24*$Q$5+K24*$Q$6+M24*$Q$7)/$Q$8</f>
        <v>3.6461776123565772</v>
      </c>
    </row>
    <row r="25" spans="1:15" x14ac:dyDescent="0.2">
      <c r="A25" s="2" t="s">
        <v>309</v>
      </c>
      <c r="B25" s="10">
        <v>213</v>
      </c>
      <c r="C25" s="10">
        <f>B$304/(1+EXP(-B$305*(B25-B$306)))</f>
        <v>4.5274284875200976</v>
      </c>
      <c r="D25" s="11">
        <v>74</v>
      </c>
      <c r="E25" s="10">
        <f>D$304/(1+EXP(-D$305*(D25-D$306)))</f>
        <v>4.0838628643571449</v>
      </c>
      <c r="F25" s="10">
        <v>5497</v>
      </c>
      <c r="G25" s="10">
        <f>F$304/(1+EXP(-F$305*(F25-F$306)))</f>
        <v>4.7889909994094539</v>
      </c>
      <c r="H25" s="4">
        <v>0</v>
      </c>
      <c r="I25" s="10">
        <f>H$304/(1+EXP(-H$305*(H25-H$306)))</f>
        <v>1.6432627325863502</v>
      </c>
      <c r="J25" s="4">
        <v>3.5</v>
      </c>
      <c r="K25" s="10">
        <f>J$304/(1+EXP(-J$305*(J25-J$306)))</f>
        <v>0.17222597833105607</v>
      </c>
      <c r="L25" s="10">
        <v>205</v>
      </c>
      <c r="M25" s="10">
        <f>L$304/(1+EXP(-L$305*(L25-L$306)))</f>
        <v>4.1318401606585722</v>
      </c>
      <c r="O25">
        <f>(C25*$Q$2+E25*$Q$3+G25*$Q$4+I25*$Q$5+K25*$Q$6+M25*$Q$7)/$Q$8</f>
        <v>3.6386548415721518</v>
      </c>
    </row>
    <row r="26" spans="1:15" x14ac:dyDescent="0.2">
      <c r="A26" s="2" t="s">
        <v>304</v>
      </c>
      <c r="B26" s="10">
        <v>205</v>
      </c>
      <c r="C26" s="10">
        <f>B$304/(1+EXP(-B$305*(B26-B$306)))</f>
        <v>4.4409506463670168</v>
      </c>
      <c r="D26" s="10">
        <v>75</v>
      </c>
      <c r="E26" s="10">
        <f>D$304/(1+EXP(-D$305*(D26-D$306)))</f>
        <v>4.1440443473035575</v>
      </c>
      <c r="F26" s="10">
        <v>5600</v>
      </c>
      <c r="G26" s="10">
        <f>F$304/(1+EXP(-F$305*(F26-F$306)))</f>
        <v>4.8137701666135406</v>
      </c>
      <c r="H26" s="4">
        <v>0</v>
      </c>
      <c r="I26" s="10">
        <f>H$304/(1+EXP(-H$305*(H26-H$306)))</f>
        <v>1.6432627325863502</v>
      </c>
      <c r="J26" s="4">
        <v>3.5</v>
      </c>
      <c r="K26" s="10">
        <f>J$304/(1+EXP(-J$305*(J26-J$306)))</f>
        <v>0.17222597833105607</v>
      </c>
      <c r="L26" s="10">
        <v>205</v>
      </c>
      <c r="M26" s="10">
        <f>L$304/(1+EXP(-L$305*(L26-L$306)))</f>
        <v>4.1318401606585722</v>
      </c>
      <c r="O26">
        <f>(C26*$Q$2+E26*$Q$3+G26*$Q$4+I26*$Q$5+K26*$Q$6+M26*$Q$7)/$Q$8</f>
        <v>3.6383176880160226</v>
      </c>
    </row>
    <row r="27" spans="1:15" x14ac:dyDescent="0.2">
      <c r="A27" s="2" t="s">
        <v>303</v>
      </c>
      <c r="B27" s="10">
        <v>200</v>
      </c>
      <c r="C27" s="10">
        <f>B$304/(1+EXP(-B$305*(B27-B$306)))</f>
        <v>4.3801181213486924</v>
      </c>
      <c r="D27" s="10">
        <v>75</v>
      </c>
      <c r="E27" s="10">
        <f>D$304/(1+EXP(-D$305*(D27-D$306)))</f>
        <v>4.1440443473035575</v>
      </c>
      <c r="F27" s="10">
        <v>5600</v>
      </c>
      <c r="G27" s="10">
        <f>F$304/(1+EXP(-F$305*(F27-F$306)))</f>
        <v>4.8137701666135406</v>
      </c>
      <c r="H27" s="4">
        <v>0</v>
      </c>
      <c r="I27" s="10">
        <f>H$304/(1+EXP(-H$305*(H27-H$306)))</f>
        <v>1.6432627325863502</v>
      </c>
      <c r="J27" s="4"/>
      <c r="K27" s="10">
        <f>J$304/(1+EXP(-J$305*(J27-J$306)))</f>
        <v>8.2767631923176235E-8</v>
      </c>
      <c r="L27" s="10">
        <v>205</v>
      </c>
      <c r="M27" s="10">
        <f>L$304/(1+EXP(-L$305*(L27-L$306)))</f>
        <v>4.1318401606585722</v>
      </c>
      <c r="O27">
        <f>(C27*$Q$2+E27*$Q$3+G27*$Q$4+I27*$Q$5+K27*$Q$6+M27*$Q$7)/$Q$8</f>
        <v>3.6056631385049038</v>
      </c>
    </row>
    <row r="28" spans="1:15" x14ac:dyDescent="0.2">
      <c r="A28" s="2" t="s">
        <v>33</v>
      </c>
      <c r="B28" s="10">
        <v>150</v>
      </c>
      <c r="C28" s="10">
        <f>B$304/(1+EXP(-B$305*(B28-B$306)))</f>
        <v>3.43320542532024</v>
      </c>
      <c r="D28" s="10">
        <v>65</v>
      </c>
      <c r="E28" s="10">
        <f>D$304/(1+EXP(-D$305*(D28-D$306)))</f>
        <v>3.3974674738479758</v>
      </c>
      <c r="F28" s="10">
        <v>3937</v>
      </c>
      <c r="G28" s="10">
        <f>F$304/(1+EXP(-F$305*(F28-F$306)))</f>
        <v>3.7994070922632117</v>
      </c>
      <c r="H28" s="4">
        <v>7</v>
      </c>
      <c r="I28" s="10">
        <f>H$304/(1+EXP(-H$305*(H28-H$306)))</f>
        <v>4.9321154152812783</v>
      </c>
      <c r="J28" s="4">
        <v>4.5</v>
      </c>
      <c r="K28" s="10">
        <f>J$304/(1+EXP(-J$305*(J28-J$306)))</f>
        <v>3.4852964198270366</v>
      </c>
      <c r="L28" s="10">
        <v>150</v>
      </c>
      <c r="M28" s="10">
        <f>L$304/(1+EXP(-L$305*(L28-L$306)))</f>
        <v>2.6914403387319186</v>
      </c>
      <c r="O28">
        <f>(C28*$Q$2+E28*$Q$3+G28*$Q$4+I28*$Q$5+K28*$Q$6+M28*$Q$7)/$Q$8</f>
        <v>3.5965569063003429</v>
      </c>
    </row>
    <row r="29" spans="1:15" x14ac:dyDescent="0.2">
      <c r="A29" s="2" t="s">
        <v>585</v>
      </c>
      <c r="B29" s="10">
        <v>183.8</v>
      </c>
      <c r="C29" s="10">
        <f>B$304/(1+EXP(-B$305*(B29-B$306)))</f>
        <v>4.1431508848434859</v>
      </c>
      <c r="D29" s="10">
        <v>71.5</v>
      </c>
      <c r="E29" s="10">
        <f>D$304/(1+EXP(-D$305*(D29-D$306)))</f>
        <v>3.9192046878573463</v>
      </c>
      <c r="F29" s="10">
        <v>4150.3</v>
      </c>
      <c r="G29" s="10">
        <f>F$304/(1+EXP(-F$305*(F29-F$306)))</f>
        <v>4.0277959670856927</v>
      </c>
      <c r="H29" s="4">
        <v>3</v>
      </c>
      <c r="I29" s="10">
        <f>H$304/(1+EXP(-H$305*(H29-H$306)))</f>
        <v>4.0333931509884566</v>
      </c>
      <c r="J29" s="4">
        <v>4</v>
      </c>
      <c r="K29" s="10">
        <f>J$304/(1+EXP(-J$305*(J29-J$306)))</f>
        <v>1.1135006941265451</v>
      </c>
      <c r="L29" s="10">
        <v>160.80000000000001</v>
      </c>
      <c r="M29" s="10">
        <f>L$304/(1+EXP(-L$305*(L29-L$306)))</f>
        <v>3.0289713614412559</v>
      </c>
      <c r="O29">
        <f>(C29*$Q$2+E29*$Q$3+G29*$Q$4+I29*$Q$5+K29*$Q$6+M29*$Q$7)/$Q$8</f>
        <v>3.5951298095699236</v>
      </c>
    </row>
    <row r="30" spans="1:15" x14ac:dyDescent="0.2">
      <c r="A30" s="2" t="s">
        <v>318</v>
      </c>
      <c r="B30" s="10">
        <v>170</v>
      </c>
      <c r="C30" s="10">
        <f>B$304/(1+EXP(-B$305*(B30-B$306)))</f>
        <v>3.8889194276034678</v>
      </c>
      <c r="D30" s="11">
        <v>73</v>
      </c>
      <c r="E30" s="10">
        <f>D$304/(1+EXP(-D$305*(D30-D$306)))</f>
        <v>4.0204502511235782</v>
      </c>
      <c r="F30" s="10">
        <v>4882</v>
      </c>
      <c r="G30" s="10">
        <f>F$304/(1+EXP(-F$305*(F30-F$306)))</f>
        <v>4.5628724343107994</v>
      </c>
      <c r="H30" s="4">
        <v>0</v>
      </c>
      <c r="I30" s="10">
        <f>H$304/(1+EXP(-H$305*(H30-H$306)))</f>
        <v>1.6432627325863502</v>
      </c>
      <c r="J30" s="4">
        <v>4.0999999999999996</v>
      </c>
      <c r="K30" s="10">
        <f>J$304/(1+EXP(-J$305*(J30-J$306)))</f>
        <v>1.5147035801729629</v>
      </c>
      <c r="L30" s="10">
        <v>210</v>
      </c>
      <c r="M30" s="10">
        <f>L$304/(1+EXP(-L$305*(L30-L$306)))</f>
        <v>4.2197913242370149</v>
      </c>
      <c r="O30">
        <f>(C30*$Q$2+E30*$Q$3+G30*$Q$4+I30*$Q$5+K30*$Q$6+M30*$Q$7)/$Q$8</f>
        <v>3.5913602070080026</v>
      </c>
    </row>
    <row r="31" spans="1:15" x14ac:dyDescent="0.2">
      <c r="A31" s="2" t="s">
        <v>314</v>
      </c>
      <c r="B31" s="10">
        <v>208</v>
      </c>
      <c r="C31" s="10">
        <f>B$304/(1+EXP(-B$305*(B31-B$306)))</f>
        <v>4.4748933231032968</v>
      </c>
      <c r="D31" s="10">
        <v>73</v>
      </c>
      <c r="E31" s="10">
        <f>D$304/(1+EXP(-D$305*(D31-D$306)))</f>
        <v>4.0204502511235782</v>
      </c>
      <c r="F31" s="10">
        <v>5400</v>
      </c>
      <c r="G31" s="10">
        <f>F$304/(1+EXP(-F$305*(F31-F$306)))</f>
        <v>4.7627964526239435</v>
      </c>
      <c r="H31" s="4">
        <v>0</v>
      </c>
      <c r="I31" s="10">
        <f>H$304/(1+EXP(-H$305*(H31-H$306)))</f>
        <v>1.6432627325863502</v>
      </c>
      <c r="J31" s="4"/>
      <c r="K31" s="10">
        <f>J$304/(1+EXP(-J$305*(J31-J$306)))</f>
        <v>8.2767631923176235E-8</v>
      </c>
      <c r="L31" s="10">
        <v>205</v>
      </c>
      <c r="M31" s="10">
        <f>L$304/(1+EXP(-L$305*(L31-L$306)))</f>
        <v>4.1318401606585722</v>
      </c>
      <c r="O31">
        <f>(C31*$Q$2+E31*$Q$3+G31*$Q$4+I31*$Q$5+K31*$Q$6+M31*$Q$7)/$Q$8</f>
        <v>3.5879314477460209</v>
      </c>
    </row>
    <row r="32" spans="1:15" x14ac:dyDescent="0.2">
      <c r="A32" s="2" t="s">
        <v>55</v>
      </c>
      <c r="B32" s="10">
        <v>207</v>
      </c>
      <c r="C32" s="10">
        <f>B$304/(1+EXP(-B$305*(B32-B$306)))</f>
        <v>4.4637861610734051</v>
      </c>
      <c r="D32" s="10">
        <v>74</v>
      </c>
      <c r="E32" s="10">
        <f>D$304/(1+EXP(-D$305*(D32-D$306)))</f>
        <v>4.0838628643571449</v>
      </c>
      <c r="F32" s="10">
        <v>5460</v>
      </c>
      <c r="G32" s="10">
        <f>F$304/(1+EXP(-F$305*(F32-F$306)))</f>
        <v>4.7793424792760844</v>
      </c>
      <c r="H32" s="4">
        <v>0</v>
      </c>
      <c r="I32" s="10">
        <f>H$304/(1+EXP(-H$305*(H32-H$306)))</f>
        <v>1.6432627325863502</v>
      </c>
      <c r="J32" s="4"/>
      <c r="K32" s="10">
        <f>J$304/(1+EXP(-J$305*(J32-J$306)))</f>
        <v>8.2767631923176235E-8</v>
      </c>
      <c r="L32" s="10">
        <v>196</v>
      </c>
      <c r="M32" s="10">
        <f>L$304/(1+EXP(-L$305*(L32-L$306)))</f>
        <v>3.9541397153350637</v>
      </c>
      <c r="O32">
        <f>(C32*$Q$2+E32*$Q$3+G32*$Q$4+I32*$Q$5+K32*$Q$6+M32*$Q$7)/$Q$8</f>
        <v>3.5834872822335901</v>
      </c>
    </row>
    <row r="33" spans="1:15" x14ac:dyDescent="0.2">
      <c r="A33" s="2" t="s">
        <v>317</v>
      </c>
      <c r="B33" s="10">
        <v>223</v>
      </c>
      <c r="C33" s="10">
        <f>B$304/(1+EXP(-B$305*(B33-B$306)))</f>
        <v>4.6185612454750622</v>
      </c>
      <c r="D33" s="10">
        <v>75</v>
      </c>
      <c r="E33" s="10">
        <f>D$304/(1+EXP(-D$305*(D33-D$306)))</f>
        <v>4.1440443473035575</v>
      </c>
      <c r="F33" s="10">
        <v>3415</v>
      </c>
      <c r="G33" s="10">
        <f>F$304/(1+EXP(-F$305*(F33-F$306)))</f>
        <v>3.1038158686937529</v>
      </c>
      <c r="H33" s="4">
        <v>3</v>
      </c>
      <c r="I33" s="10">
        <f>H$304/(1+EXP(-H$305*(H33-H$306)))</f>
        <v>4.0333931509884566</v>
      </c>
      <c r="J33" s="4"/>
      <c r="K33" s="10">
        <f>J$304/(1+EXP(-J$305*(J33-J$306)))</f>
        <v>8.2767631923176235E-8</v>
      </c>
      <c r="L33" s="10">
        <v>214</v>
      </c>
      <c r="M33" s="10">
        <f>L$304/(1+EXP(-L$305*(L33-L$306)))</f>
        <v>4.2848088246321741</v>
      </c>
      <c r="O33">
        <f>(C33*$Q$2+E33*$Q$3+G33*$Q$4+I33*$Q$5+K33*$Q$6+M33*$Q$7)/$Q$8</f>
        <v>3.5612272201481119</v>
      </c>
    </row>
    <row r="34" spans="1:15" x14ac:dyDescent="0.2">
      <c r="A34" s="2" t="s">
        <v>319</v>
      </c>
      <c r="B34" s="10">
        <v>197</v>
      </c>
      <c r="C34" s="10">
        <f>B$304/(1+EXP(-B$305*(B34-B$306)))</f>
        <v>4.3409514673266649</v>
      </c>
      <c r="D34" s="10">
        <v>73</v>
      </c>
      <c r="E34" s="10">
        <f>D$304/(1+EXP(-D$305*(D34-D$306)))</f>
        <v>4.0204502511235782</v>
      </c>
      <c r="F34" s="10">
        <v>5350</v>
      </c>
      <c r="G34" s="10">
        <f>F$304/(1+EXP(-F$305*(F34-F$306)))</f>
        <v>4.7481139561742376</v>
      </c>
      <c r="H34" s="4">
        <v>0</v>
      </c>
      <c r="I34" s="10">
        <f>H$304/(1+EXP(-H$305*(H34-H$306)))</f>
        <v>1.6432627325863502</v>
      </c>
      <c r="J34" s="4"/>
      <c r="K34" s="10">
        <f>J$304/(1+EXP(-J$305*(J34-J$306)))</f>
        <v>8.2767631923176235E-8</v>
      </c>
      <c r="L34" s="10">
        <v>205</v>
      </c>
      <c r="M34" s="10">
        <f>L$304/(1+EXP(-L$305*(L34-L$306)))</f>
        <v>4.1318401606585722</v>
      </c>
      <c r="O34">
        <f>(C34*$Q$2+E34*$Q$3+G34*$Q$4+I34*$Q$5+K34*$Q$6+M34*$Q$7)/$Q$8</f>
        <v>3.5549038139179459</v>
      </c>
    </row>
    <row r="35" spans="1:15" x14ac:dyDescent="0.2">
      <c r="A35" s="2" t="s">
        <v>86</v>
      </c>
      <c r="B35" s="10">
        <v>202</v>
      </c>
      <c r="C35" s="10">
        <f>B$304/(1+EXP(-B$305*(B35-B$306)))</f>
        <v>4.4051056059121931</v>
      </c>
      <c r="D35" s="10">
        <v>73</v>
      </c>
      <c r="E35" s="10">
        <f>D$304/(1+EXP(-D$305*(D35-D$306)))</f>
        <v>4.0204502511235782</v>
      </c>
      <c r="F35" s="10">
        <v>5057</v>
      </c>
      <c r="G35" s="10">
        <f>F$304/(1+EXP(-F$305*(F35-F$306)))</f>
        <v>4.6433685227760648</v>
      </c>
      <c r="H35" s="4">
        <v>0</v>
      </c>
      <c r="I35" s="10">
        <f>H$304/(1+EXP(-H$305*(H35-H$306)))</f>
        <v>1.6432627325863502</v>
      </c>
      <c r="J35" s="4"/>
      <c r="K35" s="10">
        <f>J$304/(1+EXP(-J$305*(J35-J$306)))</f>
        <v>8.2767631923176235E-8</v>
      </c>
      <c r="L35" s="10">
        <v>208</v>
      </c>
      <c r="M35" s="10">
        <f>L$304/(1+EXP(-L$305*(L35-L$306)))</f>
        <v>4.1855147424624857</v>
      </c>
      <c r="O35">
        <f>(C35*$Q$2+E35*$Q$3+G35*$Q$4+I35*$Q$5+K35*$Q$6+M35*$Q$7)/$Q$8</f>
        <v>3.5518473686044598</v>
      </c>
    </row>
    <row r="36" spans="1:15" x14ac:dyDescent="0.2">
      <c r="A36" s="2" t="s">
        <v>47</v>
      </c>
      <c r="B36" s="10">
        <v>175</v>
      </c>
      <c r="C36" s="10">
        <f>B$304/(1+EXP(-B$305*(B36-B$306)))</f>
        <v>3.986805651476276</v>
      </c>
      <c r="D36" s="10">
        <v>76</v>
      </c>
      <c r="E36" s="10">
        <f>D$304/(1+EXP(-D$305*(D36-D$306)))</f>
        <v>4.2010459010953625</v>
      </c>
      <c r="F36" s="10">
        <v>3610</v>
      </c>
      <c r="G36" s="10">
        <f>F$304/(1+EXP(-F$305*(F36-F$306)))</f>
        <v>3.3839479113639186</v>
      </c>
      <c r="H36" s="4">
        <v>2</v>
      </c>
      <c r="I36" s="10">
        <f>H$304/(1+EXP(-H$305*(H36-H$306)))</f>
        <v>3.3567372674136502</v>
      </c>
      <c r="J36" s="4">
        <v>4</v>
      </c>
      <c r="K36" s="10">
        <f>J$304/(1+EXP(-J$305*(J36-J$306)))</f>
        <v>1.1135006941265451</v>
      </c>
      <c r="L36" s="10">
        <v>215</v>
      </c>
      <c r="M36" s="10">
        <f>L$304/(1+EXP(-L$305*(L36-L$306)))</f>
        <v>4.3003411505133782</v>
      </c>
      <c r="O36">
        <f>(C36*$Q$2+E36*$Q$3+G36*$Q$4+I36*$Q$5+K36*$Q$6+M36*$Q$7)/$Q$8</f>
        <v>3.5460197822138544</v>
      </c>
    </row>
    <row r="37" spans="1:15" x14ac:dyDescent="0.2">
      <c r="A37" s="2" t="s">
        <v>188</v>
      </c>
      <c r="B37" s="10">
        <v>456</v>
      </c>
      <c r="C37" s="10">
        <f>B$304/(1+EXP(-B$305*(B37-B$306)))</f>
        <v>4.9982373116358829</v>
      </c>
      <c r="D37" s="10">
        <v>128</v>
      </c>
      <c r="E37" s="10">
        <f>D$304/(1+EXP(-D$305*(D37-D$306)))</f>
        <v>4.9870532698034475</v>
      </c>
      <c r="F37" s="10">
        <v>3118</v>
      </c>
      <c r="G37" s="10">
        <f>F$304/(1+EXP(-F$305*(F37-F$306)))</f>
        <v>2.6469597707552919</v>
      </c>
      <c r="H37" s="4">
        <v>0</v>
      </c>
      <c r="I37" s="10">
        <f>H$304/(1+EXP(-H$305*(H37-H$306)))</f>
        <v>1.6432627325863502</v>
      </c>
      <c r="J37" s="4"/>
      <c r="K37" s="10">
        <f>J$304/(1+EXP(-J$305*(J37-J$306)))</f>
        <v>8.2767631923176235E-8</v>
      </c>
      <c r="L37" s="10">
        <v>418</v>
      </c>
      <c r="M37" s="10">
        <f>L$304/(1+EXP(-L$305*(L37-L$306)))</f>
        <v>4.9954795296230339</v>
      </c>
      <c r="O37">
        <f>(C37*$Q$2+E37*$Q$3+G37*$Q$4+I37*$Q$5+K37*$Q$6+M37*$Q$7)/$Q$8</f>
        <v>3.5448047832629173</v>
      </c>
    </row>
    <row r="38" spans="1:15" x14ac:dyDescent="0.2">
      <c r="A38" s="2" t="s">
        <v>38</v>
      </c>
      <c r="B38" s="10">
        <v>156</v>
      </c>
      <c r="C38" s="10">
        <f>B$304/(1+EXP(-B$305*(B38-B$306)))</f>
        <v>3.5802615944689782</v>
      </c>
      <c r="D38" s="10">
        <v>65</v>
      </c>
      <c r="E38" s="10">
        <f>D$304/(1+EXP(-D$305*(D38-D$306)))</f>
        <v>3.3974674738479758</v>
      </c>
      <c r="F38" s="10">
        <v>4370</v>
      </c>
      <c r="G38" s="10">
        <f>F$304/(1+EXP(-F$305*(F38-F$306)))</f>
        <v>4.2269360884223373</v>
      </c>
      <c r="H38" s="4">
        <v>6</v>
      </c>
      <c r="I38" s="10">
        <f>H$304/(1+EXP(-H$305*(H38-H$306)))</f>
        <v>4.8632660660190856</v>
      </c>
      <c r="J38" s="4">
        <v>4.2</v>
      </c>
      <c r="K38" s="10">
        <f>J$304/(1+EXP(-J$305*(J38-J$306)))</f>
        <v>1.9865733101075433</v>
      </c>
      <c r="L38" s="10">
        <v>146</v>
      </c>
      <c r="M38" s="10">
        <f>L$304/(1+EXP(-L$305*(L38-L$306)))</f>
        <v>2.5639246817471619</v>
      </c>
      <c r="O38">
        <f>(C38*$Q$2+E38*$Q$3+G38*$Q$4+I38*$Q$5+K38*$Q$6+M38*$Q$7)/$Q$8</f>
        <v>3.5358993745947083</v>
      </c>
    </row>
    <row r="39" spans="1:15" x14ac:dyDescent="0.2">
      <c r="A39" s="2" t="s">
        <v>104</v>
      </c>
      <c r="B39" s="10">
        <v>205</v>
      </c>
      <c r="C39" s="10">
        <f>B$304/(1+EXP(-B$305*(B39-B$306)))</f>
        <v>4.4409506463670168</v>
      </c>
      <c r="D39" s="10">
        <v>72</v>
      </c>
      <c r="E39" s="10">
        <f>D$304/(1+EXP(-D$305*(D39-D$306)))</f>
        <v>3.9537728471212228</v>
      </c>
      <c r="F39" s="10">
        <v>5106</v>
      </c>
      <c r="G39" s="10">
        <f>F$304/(1+EXP(-F$305*(F39-F$306)))</f>
        <v>4.6633278942038947</v>
      </c>
      <c r="H39" s="4">
        <v>0</v>
      </c>
      <c r="I39" s="10">
        <f>H$304/(1+EXP(-H$305*(H39-H$306)))</f>
        <v>1.6432627325863502</v>
      </c>
      <c r="J39" s="4"/>
      <c r="K39" s="10">
        <f>J$304/(1+EXP(-J$305*(J39-J$306)))</f>
        <v>8.2767631923176235E-8</v>
      </c>
      <c r="L39" s="10">
        <v>194.7</v>
      </c>
      <c r="M39" s="10">
        <f>L$304/(1+EXP(-L$305*(L39-L$306)))</f>
        <v>3.9263744575228481</v>
      </c>
      <c r="O39">
        <f>(C39*$Q$2+E39*$Q$3+G39*$Q$4+I39*$Q$5+K39*$Q$6+M39*$Q$7)/$Q$8</f>
        <v>3.5206377831401223</v>
      </c>
    </row>
    <row r="40" spans="1:15" x14ac:dyDescent="0.2">
      <c r="A40" s="2" t="s">
        <v>279</v>
      </c>
      <c r="B40" s="10">
        <v>195</v>
      </c>
      <c r="C40" s="10">
        <f>B$304/(1+EXP(-B$305*(B40-B$306)))</f>
        <v>4.3136891303628193</v>
      </c>
      <c r="D40" s="10">
        <v>67</v>
      </c>
      <c r="E40" s="10">
        <f>D$304/(1+EXP(-D$305*(D40-D$306)))</f>
        <v>3.5717419397210648</v>
      </c>
      <c r="F40" s="10">
        <v>3828</v>
      </c>
      <c r="G40" s="10">
        <f>F$304/(1+EXP(-F$305*(F40-F$306)))</f>
        <v>3.6693743770347695</v>
      </c>
      <c r="H40" s="4">
        <v>6</v>
      </c>
      <c r="I40" s="10">
        <f>H$304/(1+EXP(-H$305*(H40-H$306)))</f>
        <v>4.8632660660190856</v>
      </c>
      <c r="J40" s="4">
        <v>3.7</v>
      </c>
      <c r="K40" s="10">
        <f>J$304/(1+EXP(-J$305*(J40-J$306)))</f>
        <v>0.37929090010621835</v>
      </c>
      <c r="L40" s="10">
        <v>170</v>
      </c>
      <c r="M40" s="10">
        <f>L$304/(1+EXP(-L$305*(L40-L$306)))</f>
        <v>3.3018703451701041</v>
      </c>
      <c r="O40">
        <f>(C40*$Q$2+E40*$Q$3+G40*$Q$4+I40*$Q$5+K40*$Q$6+M40*$Q$7)/$Q$8</f>
        <v>3.5171153561703021</v>
      </c>
    </row>
    <row r="41" spans="1:15" x14ac:dyDescent="0.2">
      <c r="A41" s="2" t="s">
        <v>45</v>
      </c>
      <c r="B41" s="10">
        <v>188</v>
      </c>
      <c r="C41" s="10">
        <f>B$304/(1+EXP(-B$305*(B41-B$306)))</f>
        <v>4.2107417646221377</v>
      </c>
      <c r="D41" s="10">
        <v>70</v>
      </c>
      <c r="E41" s="10">
        <f>D$304/(1+EXP(-D$305*(D41-D$306)))</f>
        <v>3.810590322286604</v>
      </c>
      <c r="F41" s="10">
        <v>3830</v>
      </c>
      <c r="G41" s="10">
        <f>F$304/(1+EXP(-F$305*(F41-F$306)))</f>
        <v>3.6718394213187886</v>
      </c>
      <c r="H41" s="4">
        <v>7</v>
      </c>
      <c r="I41" s="10">
        <f>H$304/(1+EXP(-H$305*(H41-H$306)))</f>
        <v>4.9321154152812783</v>
      </c>
      <c r="J41" s="4"/>
      <c r="K41" s="10">
        <f>J$304/(1+EXP(-J$305*(J41-J$306)))</f>
        <v>8.2767631923176235E-8</v>
      </c>
      <c r="L41" s="10">
        <v>171</v>
      </c>
      <c r="M41" s="10">
        <f>L$304/(1+EXP(-L$305*(L41-L$306)))</f>
        <v>3.3304319659936756</v>
      </c>
      <c r="O41">
        <f>(C41*$Q$2+E41*$Q$3+G41*$Q$4+I41*$Q$5+K41*$Q$6+M41*$Q$7)/$Q$8</f>
        <v>3.5165433867219607</v>
      </c>
    </row>
    <row r="42" spans="1:15" x14ac:dyDescent="0.2">
      <c r="A42" s="2" t="s">
        <v>320</v>
      </c>
      <c r="B42" s="10">
        <v>200</v>
      </c>
      <c r="C42" s="10">
        <f>B$304/(1+EXP(-B$305*(B42-B$306)))</f>
        <v>4.3801181213486924</v>
      </c>
      <c r="D42" s="10">
        <v>73</v>
      </c>
      <c r="E42" s="10">
        <f>D$304/(1+EXP(-D$305*(D42-D$306)))</f>
        <v>4.0204502511235782</v>
      </c>
      <c r="F42" s="10">
        <v>4760</v>
      </c>
      <c r="G42" s="10">
        <f>F$304/(1+EXP(-F$305*(F42-F$306)))</f>
        <v>4.4973760538333787</v>
      </c>
      <c r="H42" s="4">
        <v>0</v>
      </c>
      <c r="I42" s="10">
        <f>H$304/(1+EXP(-H$305*(H42-H$306)))</f>
        <v>1.6432627325863502</v>
      </c>
      <c r="J42" s="4"/>
      <c r="K42" s="10">
        <f>J$304/(1+EXP(-J$305*(J42-J$306)))</f>
        <v>8.2767631923176235E-8</v>
      </c>
      <c r="L42" s="10">
        <v>200</v>
      </c>
      <c r="M42" s="10">
        <f>L$304/(1+EXP(-L$305*(L42-L$306)))</f>
        <v>4.0362388488611138</v>
      </c>
      <c r="O42">
        <f>(C42*$Q$2+E42*$Q$3+G42*$Q$4+I42*$Q$5+K42*$Q$6+M42*$Q$7)/$Q$8</f>
        <v>3.4972656129807103</v>
      </c>
    </row>
    <row r="43" spans="1:15" x14ac:dyDescent="0.2">
      <c r="A43" s="2" t="s">
        <v>249</v>
      </c>
      <c r="B43" s="10">
        <v>262.5</v>
      </c>
      <c r="C43" s="10">
        <f>B$304/(1+EXP(-B$305*(B43-B$306)))</f>
        <v>4.8414426173432181</v>
      </c>
      <c r="D43" s="10">
        <v>80.8</v>
      </c>
      <c r="E43" s="10">
        <f>D$304/(1+EXP(-D$305*(D43-D$306)))</f>
        <v>4.4328388184887766</v>
      </c>
      <c r="F43" s="10">
        <v>3500</v>
      </c>
      <c r="G43" s="10">
        <f>F$304/(1+EXP(-F$305*(F43-F$306)))</f>
        <v>3.228437552744114</v>
      </c>
      <c r="H43" s="4">
        <v>0</v>
      </c>
      <c r="I43" s="10">
        <f>H$304/(1+EXP(-H$305*(H43-H$306)))</f>
        <v>1.6432627325863502</v>
      </c>
      <c r="J43" s="4"/>
      <c r="K43" s="10">
        <f>J$304/(1+EXP(-J$305*(J43-J$306)))</f>
        <v>8.2767631923176235E-8</v>
      </c>
      <c r="L43" s="10">
        <v>218.2</v>
      </c>
      <c r="M43" s="10">
        <f>L$304/(1+EXP(-L$305*(L43-L$306)))</f>
        <v>4.3481539326736405</v>
      </c>
      <c r="O43">
        <f>(C43*$Q$2+E43*$Q$3+G43*$Q$4+I43*$Q$5+K43*$Q$6+M43*$Q$7)/$Q$8</f>
        <v>3.4440949694644267</v>
      </c>
    </row>
    <row r="44" spans="1:15" x14ac:dyDescent="0.2">
      <c r="A44" s="2" t="s">
        <v>293</v>
      </c>
      <c r="B44" s="10">
        <v>170</v>
      </c>
      <c r="C44" s="10">
        <f>B$304/(1+EXP(-B$305*(B44-B$306)))</f>
        <v>3.8889194276034678</v>
      </c>
      <c r="D44" s="10">
        <v>67</v>
      </c>
      <c r="E44" s="10">
        <f>D$304/(1+EXP(-D$305*(D44-D$306)))</f>
        <v>3.5717419397210648</v>
      </c>
      <c r="F44" s="10">
        <v>4164</v>
      </c>
      <c r="G44" s="10">
        <f>F$304/(1+EXP(-F$305*(F44-F$306)))</f>
        <v>4.0412746742438204</v>
      </c>
      <c r="H44" s="4">
        <v>6</v>
      </c>
      <c r="I44" s="10">
        <f>H$304/(1+EXP(-H$305*(H44-H$306)))</f>
        <v>4.8632660660190856</v>
      </c>
      <c r="J44" s="4"/>
      <c r="K44" s="10">
        <f>J$304/(1+EXP(-J$305*(J44-J$306)))</f>
        <v>8.2767631923176235E-8</v>
      </c>
      <c r="L44" s="10">
        <v>164</v>
      </c>
      <c r="M44" s="10">
        <f>L$304/(1+EXP(-L$305*(L44-L$306)))</f>
        <v>3.1258007061546595</v>
      </c>
      <c r="O44">
        <f>(C44*$Q$2+E44*$Q$3+G44*$Q$4+I44*$Q$5+K44*$Q$6+M44*$Q$7)/$Q$8</f>
        <v>3.4436598820086761</v>
      </c>
    </row>
    <row r="45" spans="1:15" x14ac:dyDescent="0.2">
      <c r="A45" s="2" t="s">
        <v>294</v>
      </c>
      <c r="B45" s="10">
        <v>196.8</v>
      </c>
      <c r="C45" s="10">
        <f>B$304/(1+EXP(-B$305*(B45-B$306)))</f>
        <v>4.3382671217260311</v>
      </c>
      <c r="D45" s="10">
        <v>84</v>
      </c>
      <c r="E45" s="10">
        <f>D$304/(1+EXP(-D$305*(D45-D$306)))</f>
        <v>4.5527611437067925</v>
      </c>
      <c r="F45" s="10">
        <v>4192</v>
      </c>
      <c r="G45" s="10">
        <f>F$304/(1+EXP(-F$305*(F45-F$306)))</f>
        <v>4.0683779014557757</v>
      </c>
      <c r="H45" s="4">
        <v>6</v>
      </c>
      <c r="I45" s="10">
        <f>H$304/(1+EXP(-H$305*(H45-H$306)))</f>
        <v>4.8632660660190856</v>
      </c>
      <c r="J45" s="4"/>
      <c r="K45" s="10">
        <f>J$304/(1+EXP(-J$305*(J45-J$306)))</f>
        <v>8.2767631923176235E-8</v>
      </c>
      <c r="L45" s="10"/>
      <c r="M45" s="10">
        <f>L$304/(1+EXP(-L$305*(L45-L$306)))</f>
        <v>0.12266891645523362</v>
      </c>
      <c r="O45">
        <f>(C45*$Q$2+E45*$Q$3+G45*$Q$4+I45*$Q$5+K45*$Q$6+M45*$Q$7)/$Q$8</f>
        <v>3.4338608221132385</v>
      </c>
    </row>
    <row r="46" spans="1:15" x14ac:dyDescent="0.2">
      <c r="A46" s="2" t="s">
        <v>109</v>
      </c>
      <c r="B46" s="10">
        <v>420</v>
      </c>
      <c r="C46" s="10">
        <f>B$304/(1+EXP(-B$305*(B46-B$306)))</f>
        <v>4.99590659077636</v>
      </c>
      <c r="D46" s="10">
        <v>120</v>
      </c>
      <c r="E46" s="10">
        <f>D$304/(1+EXP(-D$305*(D46-D$306)))</f>
        <v>4.9749960529099164</v>
      </c>
      <c r="F46" s="10">
        <v>2800</v>
      </c>
      <c r="G46" s="10">
        <f>F$304/(1+EXP(-F$305*(F46-F$306)))</f>
        <v>2.1474859361018308</v>
      </c>
      <c r="H46" s="4">
        <v>0</v>
      </c>
      <c r="I46" s="10">
        <f>H$304/(1+EXP(-H$305*(H46-H$306)))</f>
        <v>1.6432627325863502</v>
      </c>
      <c r="J46" s="4"/>
      <c r="K46" s="10">
        <f>J$304/(1+EXP(-J$305*(J46-J$306)))</f>
        <v>8.2767631923176235E-8</v>
      </c>
      <c r="L46" s="10">
        <v>400</v>
      </c>
      <c r="M46" s="10">
        <f>L$304/(1+EXP(-L$305*(L46-L$306)))</f>
        <v>4.9928404603849712</v>
      </c>
      <c r="O46">
        <f>(C46*$Q$2+E46*$Q$3+G46*$Q$4+I46*$Q$5+K46*$Q$6+M46*$Q$7)/$Q$8</f>
        <v>3.430320048368352</v>
      </c>
    </row>
    <row r="47" spans="1:15" x14ac:dyDescent="0.2">
      <c r="A47" s="2" t="s">
        <v>336</v>
      </c>
      <c r="B47" s="10">
        <v>203</v>
      </c>
      <c r="C47" s="10">
        <f>B$304/(1+EXP(-B$305*(B47-B$306)))</f>
        <v>4.4172695995749072</v>
      </c>
      <c r="D47" s="10">
        <v>67</v>
      </c>
      <c r="E47" s="10">
        <f>D$304/(1+EXP(-D$305*(D47-D$306)))</f>
        <v>3.5717419397210648</v>
      </c>
      <c r="F47" s="10">
        <v>4777</v>
      </c>
      <c r="G47" s="10">
        <f>F$304/(1+EXP(-F$305*(F47-F$306)))</f>
        <v>4.5069994735041492</v>
      </c>
      <c r="H47" s="4">
        <v>2</v>
      </c>
      <c r="I47" s="10">
        <f>H$304/(1+EXP(-H$305*(H47-H$306)))</f>
        <v>3.3567372674136502</v>
      </c>
      <c r="J47" s="4"/>
      <c r="K47" s="10">
        <f>J$304/(1+EXP(-J$305*(J47-J$306)))</f>
        <v>8.2767631923176235E-8</v>
      </c>
      <c r="L47" s="10">
        <v>144</v>
      </c>
      <c r="M47" s="10">
        <f>L$304/(1+EXP(-L$305*(L47-L$306)))</f>
        <v>2.5</v>
      </c>
      <c r="O47">
        <f>(C47*$Q$2+E47*$Q$3+G47*$Q$4+I47*$Q$5+K47*$Q$6+M47*$Q$7)/$Q$8</f>
        <v>3.4276399306423913</v>
      </c>
    </row>
    <row r="48" spans="1:15" x14ac:dyDescent="0.2">
      <c r="A48" s="2" t="s">
        <v>208</v>
      </c>
      <c r="B48" s="10">
        <v>415</v>
      </c>
      <c r="C48" s="10">
        <f>B$304/(1+EXP(-B$305*(B48-B$306)))</f>
        <v>4.9953986007532549</v>
      </c>
      <c r="D48" s="10">
        <v>100</v>
      </c>
      <c r="E48" s="10">
        <f>D$304/(1+EXP(-D$305*(D48-D$306)))</f>
        <v>4.8722976202530193</v>
      </c>
      <c r="F48" s="10">
        <v>1235</v>
      </c>
      <c r="G48" s="10">
        <f>F$304/(1+EXP(-F$305*(F48-F$306)))</f>
        <v>0.47229691332595808</v>
      </c>
      <c r="H48" s="4">
        <v>0</v>
      </c>
      <c r="I48" s="10">
        <f>H$304/(1+EXP(-H$305*(H48-H$306)))</f>
        <v>1.6432627325863502</v>
      </c>
      <c r="J48" s="4">
        <v>4.5</v>
      </c>
      <c r="K48" s="10">
        <f>J$304/(1+EXP(-J$305*(J48-J$306)))</f>
        <v>3.4852964198270366</v>
      </c>
      <c r="L48" s="10">
        <v>328.1</v>
      </c>
      <c r="M48" s="10">
        <f>L$304/(1+EXP(-L$305*(L48-L$306)))</f>
        <v>4.9553088773429446</v>
      </c>
      <c r="O48">
        <f>(C48*$Q$2+E48*$Q$3+G48*$Q$4+I48*$Q$5+K48*$Q$6+M48*$Q$7)/$Q$8</f>
        <v>3.4182060331578663</v>
      </c>
    </row>
    <row r="49" spans="1:15" x14ac:dyDescent="0.2">
      <c r="A49" s="2" t="s">
        <v>209</v>
      </c>
      <c r="B49" s="10">
        <v>377.3</v>
      </c>
      <c r="C49" s="10">
        <f>B$304/(1+EXP(-B$305*(B49-B$306)))</f>
        <v>4.9888897330494988</v>
      </c>
      <c r="D49" s="10">
        <v>100</v>
      </c>
      <c r="E49" s="10">
        <f>D$304/(1+EXP(-D$305*(D49-D$306)))</f>
        <v>4.8722976202530193</v>
      </c>
      <c r="F49" s="10">
        <v>1235</v>
      </c>
      <c r="G49" s="10">
        <f>F$304/(1+EXP(-F$305*(F49-F$306)))</f>
        <v>0.47229691332595808</v>
      </c>
      <c r="H49" s="4">
        <v>0</v>
      </c>
      <c r="I49" s="10">
        <f>H$304/(1+EXP(-H$305*(H49-H$306)))</f>
        <v>1.6432627325863502</v>
      </c>
      <c r="J49" s="4">
        <v>4.5</v>
      </c>
      <c r="K49" s="10">
        <f>J$304/(1+EXP(-J$305*(J49-J$306)))</f>
        <v>3.4852964198270366</v>
      </c>
      <c r="L49" s="10">
        <v>328.1</v>
      </c>
      <c r="M49" s="10">
        <f>L$304/(1+EXP(-L$305*(L49-L$306)))</f>
        <v>4.9553088773429446</v>
      </c>
      <c r="O49">
        <f>(C49*$Q$2+E49*$Q$3+G49*$Q$4+I49*$Q$5+K49*$Q$6+M49*$Q$7)/$Q$8</f>
        <v>3.4167596181125877</v>
      </c>
    </row>
    <row r="50" spans="1:15" x14ac:dyDescent="0.2">
      <c r="A50" s="2" t="s">
        <v>275</v>
      </c>
      <c r="B50" s="10">
        <v>167</v>
      </c>
      <c r="C50" s="10">
        <f>B$304/(1+EXP(-B$305*(B50-B$306)))</f>
        <v>3.827028099015386</v>
      </c>
      <c r="D50" s="10">
        <v>68</v>
      </c>
      <c r="E50" s="10">
        <f>D$304/(1+EXP(-D$305*(D50-D$306)))</f>
        <v>3.6544809631634645</v>
      </c>
      <c r="F50" s="10">
        <v>4124</v>
      </c>
      <c r="G50" s="10">
        <f>F$304/(1+EXP(-F$305*(F50-F$306)))</f>
        <v>4.0015190740731095</v>
      </c>
      <c r="H50" s="4">
        <v>7</v>
      </c>
      <c r="I50" s="10">
        <f>H$304/(1+EXP(-H$305*(H50-H$306)))</f>
        <v>4.9321154152812783</v>
      </c>
      <c r="J50" s="4"/>
      <c r="K50" s="10">
        <f>J$304/(1+EXP(-J$305*(J50-J$306)))</f>
        <v>8.2767631923176235E-8</v>
      </c>
      <c r="L50" s="10">
        <v>150</v>
      </c>
      <c r="M50" s="10">
        <f>L$304/(1+EXP(-L$305*(L50-L$306)))</f>
        <v>2.6914403387319186</v>
      </c>
      <c r="O50">
        <f>(C50*$Q$2+E50*$Q$3+G50*$Q$4+I50*$Q$5+K50*$Q$6+M50*$Q$7)/$Q$8</f>
        <v>3.3988457899205273</v>
      </c>
    </row>
    <row r="51" spans="1:15" x14ac:dyDescent="0.2">
      <c r="A51" s="2" t="s">
        <v>283</v>
      </c>
      <c r="B51" s="10">
        <v>164.1</v>
      </c>
      <c r="C51" s="10">
        <f>B$304/(1+EXP(-B$305*(B51-B$306)))</f>
        <v>3.7649649866276813</v>
      </c>
      <c r="D51" s="10">
        <v>64.599999999999994</v>
      </c>
      <c r="E51" s="10">
        <f>D$304/(1+EXP(-D$305*(D51-D$306)))</f>
        <v>3.3612889551293184</v>
      </c>
      <c r="F51" s="10">
        <v>3937</v>
      </c>
      <c r="G51" s="10">
        <f>F$304/(1+EXP(-F$305*(F51-F$306)))</f>
        <v>3.7994070922632117</v>
      </c>
      <c r="H51" s="4">
        <v>6</v>
      </c>
      <c r="I51" s="10">
        <f>H$304/(1+EXP(-H$305*(H51-H$306)))</f>
        <v>4.8632660660190856</v>
      </c>
      <c r="J51" s="4">
        <v>4</v>
      </c>
      <c r="K51" s="10">
        <f>J$304/(1+EXP(-J$305*(J51-J$306)))</f>
        <v>1.1135006941265451</v>
      </c>
      <c r="L51" s="10">
        <v>147.69999999999999</v>
      </c>
      <c r="M51" s="10">
        <f>L$304/(1+EXP(-L$305*(L51-L$306)))</f>
        <v>2.6181982559050825</v>
      </c>
      <c r="O51">
        <f>(C51*$Q$2+E51*$Q$3+G51*$Q$4+I51*$Q$5+K51*$Q$6+M51*$Q$7)/$Q$8</f>
        <v>3.3829207871212379</v>
      </c>
    </row>
    <row r="52" spans="1:15" x14ac:dyDescent="0.2">
      <c r="A52" s="2" t="s">
        <v>25</v>
      </c>
      <c r="B52" s="10">
        <v>200</v>
      </c>
      <c r="C52" s="10">
        <f>B$304/(1+EXP(-B$305*(B52-B$306)))</f>
        <v>4.3801181213486924</v>
      </c>
      <c r="D52" s="10">
        <v>70</v>
      </c>
      <c r="E52" s="10">
        <f>D$304/(1+EXP(-D$305*(D52-D$306)))</f>
        <v>3.810590322286604</v>
      </c>
      <c r="F52" s="10">
        <v>4480</v>
      </c>
      <c r="G52" s="10">
        <f>F$304/(1+EXP(-F$305*(F52-F$306)))</f>
        <v>4.3134364639689986</v>
      </c>
      <c r="H52" s="4">
        <v>0</v>
      </c>
      <c r="I52" s="10">
        <f>H$304/(1+EXP(-H$305*(H52-H$306)))</f>
        <v>1.6432627325863502</v>
      </c>
      <c r="J52" s="4"/>
      <c r="K52" s="10">
        <f>J$304/(1+EXP(-J$305*(J52-J$306)))</f>
        <v>8.2767631923176235E-8</v>
      </c>
      <c r="L52" s="10">
        <v>175</v>
      </c>
      <c r="M52" s="10">
        <f>L$304/(1+EXP(-L$305*(L52-L$306)))</f>
        <v>3.442202833770533</v>
      </c>
      <c r="O52">
        <f>(C52*$Q$2+E52*$Q$3+G52*$Q$4+I52*$Q$5+K52*$Q$6+M52*$Q$7)/$Q$8</f>
        <v>3.3437506071481229</v>
      </c>
    </row>
    <row r="53" spans="1:15" x14ac:dyDescent="0.2">
      <c r="A53" s="2" t="s">
        <v>222</v>
      </c>
      <c r="B53" s="10">
        <v>148</v>
      </c>
      <c r="C53" s="10">
        <f>B$304/(1+EXP(-B$305*(B53-B$306)))</f>
        <v>3.382385732847859</v>
      </c>
      <c r="D53" s="10">
        <v>65</v>
      </c>
      <c r="E53" s="10">
        <f>D$304/(1+EXP(-D$305*(D53-D$306)))</f>
        <v>3.3974674738479758</v>
      </c>
      <c r="F53" s="10">
        <v>4165</v>
      </c>
      <c r="G53" s="10">
        <f>F$304/(1+EXP(-F$305*(F53-F$306)))</f>
        <v>4.0422529178147659</v>
      </c>
      <c r="H53" s="4">
        <v>8</v>
      </c>
      <c r="I53" s="10">
        <f>H$304/(1+EXP(-H$305*(H53-H$306)))</f>
        <v>4.9665357453785761</v>
      </c>
      <c r="J53" s="4"/>
      <c r="K53" s="10">
        <f>J$304/(1+EXP(-J$305*(J53-J$306)))</f>
        <v>8.2767631923176235E-8</v>
      </c>
      <c r="L53" s="10">
        <v>161</v>
      </c>
      <c r="M53" s="10">
        <f>L$304/(1+EXP(-L$305*(L53-L$306)))</f>
        <v>3.0350756553462364</v>
      </c>
      <c r="O53">
        <f>(C53*$Q$2+E53*$Q$3+G53*$Q$4+I53*$Q$5+K53*$Q$6+M53*$Q$7)/$Q$8</f>
        <v>3.2939804147237384</v>
      </c>
    </row>
    <row r="54" spans="1:15" x14ac:dyDescent="0.2">
      <c r="A54" s="2" t="s">
        <v>251</v>
      </c>
      <c r="B54" s="10">
        <v>249.3</v>
      </c>
      <c r="C54" s="10">
        <f>B$304/(1+EXP(-B$305*(B54-B$306)))</f>
        <v>4.7864656432006356</v>
      </c>
      <c r="D54" s="10">
        <v>78.3</v>
      </c>
      <c r="E54" s="10">
        <f>D$304/(1+EXP(-D$305*(D54-D$306)))</f>
        <v>4.3204658273683725</v>
      </c>
      <c r="F54" s="10">
        <v>3782.8</v>
      </c>
      <c r="G54" s="10">
        <f>F$304/(1+EXP(-F$305*(F54-F$306)))</f>
        <v>3.6128927187690314</v>
      </c>
      <c r="H54" s="4">
        <v>3</v>
      </c>
      <c r="I54" s="10">
        <f>H$304/(1+EXP(-H$305*(H54-H$306)))</f>
        <v>4.0333931509884566</v>
      </c>
      <c r="J54" s="4"/>
      <c r="K54" s="10">
        <f>J$304/(1+EXP(-J$305*(J54-J$306)))</f>
        <v>8.2767631923176235E-8</v>
      </c>
      <c r="L54" s="10"/>
      <c r="M54" s="10">
        <f>L$304/(1+EXP(-L$305*(L54-L$306)))</f>
        <v>0.12266891645523362</v>
      </c>
      <c r="O54">
        <f>(C54*$Q$2+E54*$Q$3+G54*$Q$4+I54*$Q$5+K54*$Q$6+M54*$Q$7)/$Q$8</f>
        <v>3.2884122809874889</v>
      </c>
    </row>
    <row r="55" spans="1:15" x14ac:dyDescent="0.2">
      <c r="A55" s="2" t="s">
        <v>206</v>
      </c>
      <c r="B55" s="10">
        <v>170.6</v>
      </c>
      <c r="C55" s="10">
        <f>B$304/(1+EXP(-B$305*(B55-B$306)))</f>
        <v>3.9010138268917403</v>
      </c>
      <c r="D55" s="10">
        <v>149.1</v>
      </c>
      <c r="E55" s="10">
        <f>D$304/(1+EXP(-D$305*(D55-D$306)))</f>
        <v>4.9977280924780638</v>
      </c>
      <c r="F55" s="10">
        <v>6561.7</v>
      </c>
      <c r="G55" s="10">
        <f>F$304/(1+EXP(-F$305*(F55-F$306)))</f>
        <v>4.9432317838720365</v>
      </c>
      <c r="H55" s="4">
        <v>0</v>
      </c>
      <c r="I55" s="10">
        <f>H$304/(1+EXP(-H$305*(H55-H$306)))</f>
        <v>1.6432627325863502</v>
      </c>
      <c r="J55" s="4"/>
      <c r="K55" s="10">
        <f>J$304/(1+EXP(-J$305*(J55-J$306)))</f>
        <v>8.2767631923176235E-8</v>
      </c>
      <c r="L55" s="10"/>
      <c r="M55" s="10">
        <f>L$304/(1+EXP(-L$305*(L55-L$306)))</f>
        <v>0.12266891645523362</v>
      </c>
      <c r="O55">
        <f>(C55*$Q$2+E55*$Q$3+G55*$Q$4+I55*$Q$5+K55*$Q$6+M55*$Q$7)/$Q$8</f>
        <v>3.2722087931436552</v>
      </c>
    </row>
    <row r="56" spans="1:15" x14ac:dyDescent="0.2">
      <c r="A56" s="2" t="s">
        <v>162</v>
      </c>
      <c r="B56" s="10">
        <v>181</v>
      </c>
      <c r="C56" s="10">
        <f>B$304/(1+EXP(-B$305*(B56-B$306)))</f>
        <v>4.0955898061826179</v>
      </c>
      <c r="D56" s="10">
        <v>70</v>
      </c>
      <c r="E56" s="10">
        <f>D$304/(1+EXP(-D$305*(D56-D$306)))</f>
        <v>3.810590322286604</v>
      </c>
      <c r="F56" s="10">
        <v>4400</v>
      </c>
      <c r="G56" s="10">
        <f>F$304/(1+EXP(-F$305*(F56-F$306)))</f>
        <v>4.2513742398153234</v>
      </c>
      <c r="H56" s="4">
        <v>0</v>
      </c>
      <c r="I56" s="10">
        <f>H$304/(1+EXP(-H$305*(H56-H$306)))</f>
        <v>1.6432627325863502</v>
      </c>
      <c r="J56" s="4"/>
      <c r="K56" s="10">
        <f>J$304/(1+EXP(-J$305*(J56-J$306)))</f>
        <v>8.2767631923176235E-8</v>
      </c>
      <c r="L56" s="10">
        <v>176</v>
      </c>
      <c r="M56" s="10">
        <f>L$304/(1+EXP(-L$305*(L56-L$306)))</f>
        <v>3.4694982055107269</v>
      </c>
      <c r="O56">
        <f>(C56*$Q$2+E56*$Q$3+G56*$Q$4+I56*$Q$5+K56*$Q$6+M56*$Q$7)/$Q$8</f>
        <v>3.2697633063815332</v>
      </c>
    </row>
    <row r="57" spans="1:15" x14ac:dyDescent="0.2">
      <c r="A57" s="2" t="s">
        <v>613</v>
      </c>
      <c r="B57" s="10">
        <v>207</v>
      </c>
      <c r="C57" s="10">
        <f>B$304/(1+EXP(-B$305*(B57-B$306)))</f>
        <v>4.4637861610734051</v>
      </c>
      <c r="D57" s="10">
        <v>73</v>
      </c>
      <c r="E57" s="10">
        <f>D$304/(1+EXP(-D$305*(D57-D$306)))</f>
        <v>4.0204502511235782</v>
      </c>
      <c r="F57" s="10">
        <v>3800</v>
      </c>
      <c r="G57" s="10">
        <f>F$304/(1+EXP(-F$305*(F57-F$306)))</f>
        <v>3.634559051016093</v>
      </c>
      <c r="H57" s="4">
        <v>0</v>
      </c>
      <c r="I57" s="10">
        <f>H$304/(1+EXP(-H$305*(H57-H$306)))</f>
        <v>1.6432627325863502</v>
      </c>
      <c r="J57" s="4">
        <v>3.5</v>
      </c>
      <c r="K57" s="10">
        <f>J$304/(1+EXP(-J$305*(J57-J$306)))</f>
        <v>0.17222597833105607</v>
      </c>
      <c r="L57" s="10">
        <v>165</v>
      </c>
      <c r="M57" s="10">
        <f>L$304/(1+EXP(-L$305*(L57-L$306)))</f>
        <v>3.1556695717648182</v>
      </c>
      <c r="O57">
        <f>(C57*$Q$2+E57*$Q$3+G57*$Q$4+I57*$Q$5+K57*$Q$6+M57*$Q$7)/$Q$8</f>
        <v>3.2454165787898197</v>
      </c>
    </row>
    <row r="58" spans="1:15" x14ac:dyDescent="0.2">
      <c r="A58" s="2" t="s">
        <v>164</v>
      </c>
      <c r="B58" s="10">
        <v>173.9</v>
      </c>
      <c r="C58" s="10">
        <f>B$304/(1+EXP(-B$305*(B58-B$306)))</f>
        <v>3.9658363967024832</v>
      </c>
      <c r="D58" s="10">
        <v>74.599999999999994</v>
      </c>
      <c r="E58" s="10">
        <f>D$304/(1+EXP(-D$305*(D58-D$306)))</f>
        <v>4.1203565790248167</v>
      </c>
      <c r="F58" s="10">
        <v>4002.6</v>
      </c>
      <c r="G58" s="10">
        <f>F$304/(1+EXP(-F$305*(F58-F$306)))</f>
        <v>3.8733547789255369</v>
      </c>
      <c r="H58" s="4">
        <v>0</v>
      </c>
      <c r="I58" s="10">
        <f>H$304/(1+EXP(-H$305*(H58-H$306)))</f>
        <v>1.6432627325863502</v>
      </c>
      <c r="J58" s="4">
        <v>4.5</v>
      </c>
      <c r="K58" s="10">
        <f>J$304/(1+EXP(-J$305*(J58-J$306)))</f>
        <v>3.4852964198270366</v>
      </c>
      <c r="L58" s="10"/>
      <c r="M58" s="10">
        <f>L$304/(1+EXP(-L$305*(L58-L$306)))</f>
        <v>0.12266891645523362</v>
      </c>
      <c r="O58">
        <f>(C58*$Q$2+E58*$Q$3+G58*$Q$4+I58*$Q$5+K58*$Q$6+M58*$Q$7)/$Q$8</f>
        <v>3.2411470642415883</v>
      </c>
    </row>
    <row r="59" spans="1:15" x14ac:dyDescent="0.2">
      <c r="A59" s="2" t="s">
        <v>269</v>
      </c>
      <c r="B59" s="10">
        <v>149</v>
      </c>
      <c r="C59" s="10">
        <f>B$304/(1+EXP(-B$305*(B59-B$306)))</f>
        <v>3.407903617774215</v>
      </c>
      <c r="D59" s="10">
        <v>65</v>
      </c>
      <c r="E59" s="10">
        <f>D$304/(1+EXP(-D$305*(D59-D$306)))</f>
        <v>3.3974674738479758</v>
      </c>
      <c r="F59" s="10">
        <v>4177</v>
      </c>
      <c r="G59" s="10">
        <f>F$304/(1+EXP(-F$305*(F59-F$306)))</f>
        <v>4.0539324492089479</v>
      </c>
      <c r="H59" s="4">
        <v>7</v>
      </c>
      <c r="I59" s="10">
        <f>H$304/(1+EXP(-H$305*(H59-H$306)))</f>
        <v>4.9321154152812783</v>
      </c>
      <c r="J59" s="4"/>
      <c r="K59" s="10">
        <f>J$304/(1+EXP(-J$305*(J59-J$306)))</f>
        <v>8.2767631923176235E-8</v>
      </c>
      <c r="L59" s="10">
        <v>144</v>
      </c>
      <c r="M59" s="10">
        <f>L$304/(1+EXP(-L$305*(L59-L$306)))</f>
        <v>2.5</v>
      </c>
      <c r="O59">
        <f>(C59*$Q$2+E59*$Q$3+G59*$Q$4+I59*$Q$5+K59*$Q$6+M59*$Q$7)/$Q$8</f>
        <v>3.2389691755234651</v>
      </c>
    </row>
    <row r="60" spans="1:15" x14ac:dyDescent="0.2">
      <c r="A60" s="2" t="s">
        <v>255</v>
      </c>
      <c r="B60" s="10">
        <v>230</v>
      </c>
      <c r="C60" s="10">
        <f>B$304/(1+EXP(-B$305*(B60-B$306)))</f>
        <v>4.6724523354304859</v>
      </c>
      <c r="D60" s="10">
        <v>77</v>
      </c>
      <c r="E60" s="10">
        <f>D$304/(1+EXP(-D$305*(D60-D$306)))</f>
        <v>4.254933974571169</v>
      </c>
      <c r="F60" s="10">
        <v>5318</v>
      </c>
      <c r="G60" s="10">
        <f>F$304/(1+EXP(-F$305*(F60-F$306)))</f>
        <v>4.7382697077659461</v>
      </c>
      <c r="H60" s="4">
        <v>0</v>
      </c>
      <c r="I60" s="10">
        <f>H$304/(1+EXP(-H$305*(H60-H$306)))</f>
        <v>1.6432627325863502</v>
      </c>
      <c r="J60" s="4"/>
      <c r="K60" s="10">
        <f>J$304/(1+EXP(-J$305*(J60-J$306)))</f>
        <v>8.2767631923176235E-8</v>
      </c>
      <c r="L60" s="10"/>
      <c r="M60" s="10">
        <f>L$304/(1+EXP(-L$305*(L60-L$306)))</f>
        <v>0.12266891645523362</v>
      </c>
      <c r="O60">
        <f>(C60*$Q$2+E60*$Q$3+G60*$Q$4+I60*$Q$5+K60*$Q$6+M60*$Q$7)/$Q$8</f>
        <v>3.2330270852604905</v>
      </c>
    </row>
    <row r="61" spans="1:15" x14ac:dyDescent="0.2">
      <c r="A61" s="2" t="s">
        <v>315</v>
      </c>
      <c r="B61" s="10">
        <v>183.8</v>
      </c>
      <c r="C61" s="10">
        <f>B$304/(1+EXP(-B$305*(B61-B$306)))</f>
        <v>4.1431508848434859</v>
      </c>
      <c r="D61" s="10">
        <v>64.599999999999994</v>
      </c>
      <c r="E61" s="10">
        <f>D$304/(1+EXP(-D$305*(D61-D$306)))</f>
        <v>3.3612889551293184</v>
      </c>
      <c r="F61" s="10">
        <v>5383.8</v>
      </c>
      <c r="G61" s="10">
        <f>F$304/(1+EXP(-F$305*(F61-F$306)))</f>
        <v>4.7581306504854632</v>
      </c>
      <c r="H61" s="4">
        <v>0</v>
      </c>
      <c r="I61" s="10">
        <f>H$304/(1+EXP(-H$305*(H61-H$306)))</f>
        <v>1.6432627325863502</v>
      </c>
      <c r="J61" s="4"/>
      <c r="K61" s="10">
        <f>J$304/(1+EXP(-J$305*(J61-J$306)))</f>
        <v>8.2767631923176235E-8</v>
      </c>
      <c r="L61" s="10">
        <v>150.9</v>
      </c>
      <c r="M61" s="10">
        <f>L$304/(1+EXP(-L$305*(L61-L$306)))</f>
        <v>2.7200175516255922</v>
      </c>
      <c r="O61">
        <f>(C61*$Q$2+E61*$Q$3+G61*$Q$4+I61*$Q$5+K61*$Q$6+M61*$Q$7)/$Q$8</f>
        <v>3.2098245942106782</v>
      </c>
    </row>
    <row r="62" spans="1:15" x14ac:dyDescent="0.2">
      <c r="A62" s="2" t="s">
        <v>247</v>
      </c>
      <c r="B62" s="10">
        <v>196.8</v>
      </c>
      <c r="C62" s="10">
        <f>B$304/(1+EXP(-B$305*(B62-B$306)))</f>
        <v>4.3382671217260311</v>
      </c>
      <c r="D62" s="10">
        <v>83</v>
      </c>
      <c r="E62" s="10">
        <f>D$304/(1+EXP(-D$305*(D62-D$306)))</f>
        <v>4.5179736061423279</v>
      </c>
      <c r="F62" s="10"/>
      <c r="G62" s="10">
        <f>F$304/(1+EXP(-F$305*(F62-F$306)))</f>
        <v>0.10728013766841454</v>
      </c>
      <c r="H62" s="4">
        <v>0</v>
      </c>
      <c r="I62" s="10">
        <f>H$304/(1+EXP(-H$305*(H62-H$306)))</f>
        <v>1.6432627325863502</v>
      </c>
      <c r="J62" s="4">
        <v>5.2</v>
      </c>
      <c r="K62" s="10">
        <f>J$304/(1+EXP(-J$305*(J62-J$306)))</f>
        <v>4.8851131504498717</v>
      </c>
      <c r="L62" s="10">
        <v>221.2</v>
      </c>
      <c r="M62" s="10">
        <f>L$304/(1+EXP(-L$305*(L62-L$306)))</f>
        <v>4.3904278010807545</v>
      </c>
      <c r="O62">
        <f>(C62*$Q$2+E62*$Q$3+G62*$Q$4+I62*$Q$5+K62*$Q$6+M62*$Q$7)/$Q$8</f>
        <v>3.2050939350211696</v>
      </c>
    </row>
    <row r="63" spans="1:15" x14ac:dyDescent="0.2">
      <c r="A63" s="2" t="s">
        <v>62</v>
      </c>
      <c r="B63" s="10">
        <v>159</v>
      </c>
      <c r="C63" s="10">
        <f>B$304/(1+EXP(-B$305*(B63-B$306)))</f>
        <v>3.6505823836607227</v>
      </c>
      <c r="D63" s="10">
        <v>67</v>
      </c>
      <c r="E63" s="10">
        <f>D$304/(1+EXP(-D$305*(D63-D$306)))</f>
        <v>3.5717419397210648</v>
      </c>
      <c r="F63" s="10">
        <v>6442</v>
      </c>
      <c r="G63" s="10">
        <f>F$304/(1+EXP(-F$305*(F63-F$306)))</f>
        <v>4.934089604964349</v>
      </c>
      <c r="H63" s="4">
        <v>0</v>
      </c>
      <c r="I63" s="10">
        <f>H$304/(1+EXP(-H$305*(H63-H$306)))</f>
        <v>1.6432627325863502</v>
      </c>
      <c r="J63" s="4"/>
      <c r="K63" s="10">
        <f>J$304/(1+EXP(-J$305*(J63-J$306)))</f>
        <v>8.2767631923176235E-8</v>
      </c>
      <c r="L63" s="10">
        <v>154</v>
      </c>
      <c r="M63" s="10">
        <f>L$304/(1+EXP(-L$305*(L63-L$306)))</f>
        <v>2.8179618149591068</v>
      </c>
      <c r="O63">
        <f>(C63*$Q$2+E63*$Q$3+G63*$Q$4+I63*$Q$5+K63*$Q$6+M63*$Q$7)/$Q$8</f>
        <v>3.1971169430005961</v>
      </c>
    </row>
    <row r="64" spans="1:15" x14ac:dyDescent="0.2">
      <c r="A64" s="2" t="s">
        <v>277</v>
      </c>
      <c r="B64" s="10">
        <v>134.5</v>
      </c>
      <c r="C64" s="10">
        <f>B$304/(1+EXP(-B$305*(B64-B$306)))</f>
        <v>3.0192133265838561</v>
      </c>
      <c r="D64" s="10">
        <v>62.1</v>
      </c>
      <c r="E64" s="10">
        <f>D$304/(1+EXP(-D$305*(D64-D$306)))</f>
        <v>3.126345062849424</v>
      </c>
      <c r="F64" s="10">
        <v>4530.8</v>
      </c>
      <c r="G64" s="10">
        <f>F$304/(1+EXP(-F$305*(F64-F$306)))</f>
        <v>4.3505588777122117</v>
      </c>
      <c r="H64" s="4">
        <v>7</v>
      </c>
      <c r="I64" s="10">
        <f>H$304/(1+EXP(-H$305*(H64-H$306)))</f>
        <v>4.9321154152812783</v>
      </c>
      <c r="J64" s="4">
        <v>4.3</v>
      </c>
      <c r="K64" s="10">
        <f>J$304/(1+EXP(-J$305*(J64-J$306)))</f>
        <v>2.5</v>
      </c>
      <c r="L64" s="10"/>
      <c r="M64" s="10">
        <f>L$304/(1+EXP(-L$305*(L64-L$306)))</f>
        <v>0.12266891645523362</v>
      </c>
      <c r="O64">
        <f>(C64*$Q$2+E64*$Q$3+G64*$Q$4+I64*$Q$5+K64*$Q$6+M64*$Q$7)/$Q$8</f>
        <v>3.1718909851141657</v>
      </c>
    </row>
    <row r="65" spans="1:15" x14ac:dyDescent="0.2">
      <c r="A65" s="2" t="s">
        <v>328</v>
      </c>
      <c r="B65" s="10">
        <v>226.4</v>
      </c>
      <c r="C65" s="10">
        <f>B$304/(1+EXP(-B$305*(B65-B$306)))</f>
        <v>4.6456841912849436</v>
      </c>
      <c r="D65" s="10">
        <v>78.3</v>
      </c>
      <c r="E65" s="10">
        <f>D$304/(1+EXP(-D$305*(D65-D$306)))</f>
        <v>4.3204658273683725</v>
      </c>
      <c r="F65" s="10">
        <v>3444.9</v>
      </c>
      <c r="G65" s="10">
        <f>F$304/(1+EXP(-F$305*(F65-F$306)))</f>
        <v>3.148056759258143</v>
      </c>
      <c r="H65" s="4">
        <v>3</v>
      </c>
      <c r="I65" s="10">
        <f>H$304/(1+EXP(-H$305*(H65-H$306)))</f>
        <v>4.0333931509884566</v>
      </c>
      <c r="J65" s="4"/>
      <c r="K65" s="10">
        <f>J$304/(1+EXP(-J$305*(J65-J$306)))</f>
        <v>8.2767631923176235E-8</v>
      </c>
      <c r="L65" s="10"/>
      <c r="M65" s="10">
        <f>L$304/(1+EXP(-L$305*(L65-L$306)))</f>
        <v>0.12266891645523362</v>
      </c>
      <c r="O65">
        <f>(C65*$Q$2+E65*$Q$3+G65*$Q$4+I65*$Q$5+K65*$Q$6+M65*$Q$7)/$Q$8</f>
        <v>3.1538306340038043</v>
      </c>
    </row>
    <row r="66" spans="1:15" x14ac:dyDescent="0.2">
      <c r="A66" s="2" t="s">
        <v>39</v>
      </c>
      <c r="B66" s="10">
        <v>150</v>
      </c>
      <c r="C66" s="10">
        <f>B$304/(1+EXP(-B$305*(B66-B$306)))</f>
        <v>3.43320542532024</v>
      </c>
      <c r="D66" s="10">
        <v>63</v>
      </c>
      <c r="E66" s="10">
        <f>D$304/(1+EXP(-D$305*(D66-D$306)))</f>
        <v>3.2125699018182097</v>
      </c>
      <c r="F66" s="10">
        <v>3985</v>
      </c>
      <c r="G66" s="10">
        <f>F$304/(1+EXP(-F$305*(F66-F$306)))</f>
        <v>3.8538369170945783</v>
      </c>
      <c r="H66" s="4">
        <v>7</v>
      </c>
      <c r="I66" s="10">
        <f>H$304/(1+EXP(-H$305*(H66-H$306)))</f>
        <v>4.9321154152812783</v>
      </c>
      <c r="J66" s="4"/>
      <c r="K66" s="10">
        <f>J$304/(1+EXP(-J$305*(J66-J$306)))</f>
        <v>8.2767631923176235E-8</v>
      </c>
      <c r="L66" s="10">
        <v>141</v>
      </c>
      <c r="M66" s="10">
        <f>L$304/(1+EXP(-L$305*(L66-L$306)))</f>
        <v>2.404139094214615</v>
      </c>
      <c r="O66">
        <f>(C66*$Q$2+E66*$Q$3+G66*$Q$4+I66*$Q$5+K66*$Q$6+M66*$Q$7)/$Q$8</f>
        <v>3.1483865645255085</v>
      </c>
    </row>
    <row r="67" spans="1:15" x14ac:dyDescent="0.2">
      <c r="A67" s="13" t="s">
        <v>239</v>
      </c>
      <c r="B67" s="10">
        <v>160</v>
      </c>
      <c r="C67" s="10">
        <f>B$304/(1+EXP(-B$305*(B67-B$306)))</f>
        <v>3.6735286595150227</v>
      </c>
      <c r="D67" s="10">
        <v>85</v>
      </c>
      <c r="E67" s="10">
        <f>D$304/(1+EXP(-D$305*(D67-D$306)))</f>
        <v>4.5852685491334517</v>
      </c>
      <c r="F67" s="10">
        <v>3200</v>
      </c>
      <c r="G67" s="10">
        <f>F$304/(1+EXP(-F$305*(F67-F$306)))</f>
        <v>2.775455136726817</v>
      </c>
      <c r="H67" s="4">
        <v>0</v>
      </c>
      <c r="I67" s="10">
        <f>H$304/(1+EXP(-H$305*(H67-H$306)))</f>
        <v>1.6432627325863502</v>
      </c>
      <c r="J67" s="4"/>
      <c r="K67" s="10">
        <f>J$304/(1+EXP(-J$305*(J67-J$306)))</f>
        <v>8.2767631923176235E-8</v>
      </c>
      <c r="L67" s="10">
        <v>228</v>
      </c>
      <c r="M67" s="10">
        <f>L$304/(1+EXP(-L$305*(L67-L$306)))</f>
        <v>4.4775666464625949</v>
      </c>
      <c r="O67">
        <f>(C67*$Q$2+E67*$Q$3+G67*$Q$4+I67*$Q$5+K67*$Q$6+M67*$Q$7)/$Q$8</f>
        <v>3.1321482391741289</v>
      </c>
    </row>
    <row r="68" spans="1:15" x14ac:dyDescent="0.2">
      <c r="A68" s="2" t="s">
        <v>80</v>
      </c>
      <c r="B68" s="10">
        <v>168</v>
      </c>
      <c r="C68" s="10">
        <f>B$304/(1+EXP(-B$305*(B68-B$306)))</f>
        <v>3.8479208748183318</v>
      </c>
      <c r="D68" s="10">
        <v>70</v>
      </c>
      <c r="E68" s="10">
        <f>D$304/(1+EXP(-D$305*(D68-D$306)))</f>
        <v>3.810590322286604</v>
      </c>
      <c r="F68" s="10">
        <v>4015</v>
      </c>
      <c r="G68" s="10">
        <f>F$304/(1+EXP(-F$305*(F68-F$306)))</f>
        <v>3.8869637964422488</v>
      </c>
      <c r="H68" s="4">
        <v>6</v>
      </c>
      <c r="I68" s="10">
        <f>H$304/(1+EXP(-H$305*(H68-H$306)))</f>
        <v>4.8632660660190856</v>
      </c>
      <c r="J68" s="4"/>
      <c r="K68" s="10">
        <f>J$304/(1+EXP(-J$305*(J68-J$306)))</f>
        <v>8.2767631923176235E-8</v>
      </c>
      <c r="L68" s="10"/>
      <c r="M68" s="10">
        <f>L$304/(1+EXP(-L$305*(L68-L$306)))</f>
        <v>0.12266891645523362</v>
      </c>
      <c r="O68">
        <f>(C68*$Q$2+E68*$Q$3+G68*$Q$4+I68*$Q$5+K68*$Q$6+M68*$Q$7)/$Q$8</f>
        <v>3.1196538947040353</v>
      </c>
    </row>
    <row r="69" spans="1:15" x14ac:dyDescent="0.2">
      <c r="A69" s="2" t="s">
        <v>263</v>
      </c>
      <c r="B69" s="10">
        <v>150</v>
      </c>
      <c r="C69" s="10">
        <f>B$304/(1+EXP(-B$305*(B69-B$306)))</f>
        <v>3.43320542532024</v>
      </c>
      <c r="D69" s="10">
        <v>60</v>
      </c>
      <c r="E69" s="10">
        <f>D$304/(1+EXP(-D$305*(D69-D$306)))</f>
        <v>2.9192072890555334</v>
      </c>
      <c r="F69" s="10">
        <v>3983</v>
      </c>
      <c r="G69" s="10">
        <f>F$304/(1+EXP(-F$305*(F69-F$306)))</f>
        <v>3.8516040125250655</v>
      </c>
      <c r="H69" s="4">
        <v>7</v>
      </c>
      <c r="I69" s="10">
        <f>H$304/(1+EXP(-H$305*(H69-H$306)))</f>
        <v>4.9321154152812783</v>
      </c>
      <c r="J69" s="4">
        <v>3.8</v>
      </c>
      <c r="K69" s="10">
        <f>J$304/(1+EXP(-J$305*(J69-J$306)))</f>
        <v>0.55363658986184128</v>
      </c>
      <c r="L69" s="10">
        <v>128</v>
      </c>
      <c r="M69" s="10">
        <f>L$304/(1+EXP(-L$305*(L69-L$306)))</f>
        <v>1.9955112213422004</v>
      </c>
      <c r="O69">
        <f>(C69*$Q$2+E69*$Q$3+G69*$Q$4+I69*$Q$5+K69*$Q$6+M69*$Q$7)/$Q$8</f>
        <v>3.0988107422541109</v>
      </c>
    </row>
    <row r="70" spans="1:15" x14ac:dyDescent="0.2">
      <c r="A70" s="2" t="s">
        <v>207</v>
      </c>
      <c r="B70" s="10">
        <v>160.80000000000001</v>
      </c>
      <c r="C70" s="10">
        <f>B$304/(1+EXP(-B$305*(B70-B$306)))</f>
        <v>3.6917051769452591</v>
      </c>
      <c r="D70" s="10">
        <v>111.8</v>
      </c>
      <c r="E70" s="10">
        <f>D$304/(1+EXP(-D$305*(D70-D$306)))</f>
        <v>4.9510240241356067</v>
      </c>
      <c r="F70" s="10">
        <v>4081.3</v>
      </c>
      <c r="G70" s="10">
        <f>F$304/(1+EXP(-F$305*(F70-F$306)))</f>
        <v>3.9577285871233188</v>
      </c>
      <c r="H70" s="4">
        <v>1</v>
      </c>
      <c r="I70" s="10">
        <f>H$304/(1+EXP(-H$305*(H70-H$306)))</f>
        <v>2.5</v>
      </c>
      <c r="J70" s="4"/>
      <c r="K70" s="10">
        <f>J$304/(1+EXP(-J$305*(J70-J$306)))</f>
        <v>8.2767631923176235E-8</v>
      </c>
      <c r="L70" s="10"/>
      <c r="M70" s="10">
        <f>L$304/(1+EXP(-L$305*(L70-L$306)))</f>
        <v>0.12266891645523362</v>
      </c>
      <c r="O70">
        <f>(C70*$Q$2+E70*$Q$3+G70*$Q$4+I70*$Q$5+K70*$Q$6+M70*$Q$7)/$Q$8</f>
        <v>3.0915093972923589</v>
      </c>
    </row>
    <row r="71" spans="1:15" x14ac:dyDescent="0.2">
      <c r="A71" s="2" t="s">
        <v>265</v>
      </c>
      <c r="B71" s="10">
        <v>143</v>
      </c>
      <c r="C71" s="10">
        <f>B$304/(1+EXP(-B$305*(B71-B$306)))</f>
        <v>3.2517124002918365</v>
      </c>
      <c r="D71" s="10">
        <v>60</v>
      </c>
      <c r="E71" s="10">
        <f>D$304/(1+EXP(-D$305*(D71-D$306)))</f>
        <v>2.9192072890555334</v>
      </c>
      <c r="F71" s="10">
        <v>3978</v>
      </c>
      <c r="G71" s="10">
        <f>F$304/(1+EXP(-F$305*(F71-F$306)))</f>
        <v>3.8460084037779558</v>
      </c>
      <c r="H71" s="4">
        <v>7</v>
      </c>
      <c r="I71" s="10">
        <f>H$304/(1+EXP(-H$305*(H71-H$306)))</f>
        <v>4.9321154152812783</v>
      </c>
      <c r="J71" s="4">
        <v>3.8</v>
      </c>
      <c r="K71" s="10">
        <f>J$304/(1+EXP(-J$305*(J71-J$306)))</f>
        <v>0.55363658986184128</v>
      </c>
      <c r="L71" s="10">
        <v>135</v>
      </c>
      <c r="M71" s="10">
        <f>L$304/(1+EXP(-L$305*(L71-L$306)))</f>
        <v>2.21353987776464</v>
      </c>
      <c r="O71">
        <f>(C71*$Q$2+E71*$Q$3+G71*$Q$4+I71*$Q$5+K71*$Q$6+M71*$Q$7)/$Q$8</f>
        <v>3.0814608965731569</v>
      </c>
    </row>
    <row r="72" spans="1:15" x14ac:dyDescent="0.2">
      <c r="A72" s="2" t="s">
        <v>25</v>
      </c>
      <c r="B72" s="10">
        <v>165</v>
      </c>
      <c r="C72" s="10">
        <f>B$304/(1+EXP(-B$305*(B72-B$306)))</f>
        <v>3.7844596014758087</v>
      </c>
      <c r="D72" s="10">
        <v>72</v>
      </c>
      <c r="E72" s="10">
        <f>D$304/(1+EXP(-D$305*(D72-D$306)))</f>
        <v>3.9537728471212228</v>
      </c>
      <c r="F72" s="10">
        <v>3100</v>
      </c>
      <c r="G72" s="10">
        <f>F$304/(1+EXP(-F$305*(F72-F$306)))</f>
        <v>2.6186247011580925</v>
      </c>
      <c r="H72" s="4">
        <v>2</v>
      </c>
      <c r="I72" s="10">
        <f>H$304/(1+EXP(-H$305*(H72-H$306)))</f>
        <v>3.3567372674136502</v>
      </c>
      <c r="J72" s="4"/>
      <c r="K72" s="10">
        <f>J$304/(1+EXP(-J$305*(J72-J$306)))</f>
        <v>8.2767631923176235E-8</v>
      </c>
      <c r="L72" s="10">
        <v>180</v>
      </c>
      <c r="M72" s="10">
        <f>L$304/(1+EXP(-L$305*(L72-L$306)))</f>
        <v>3.5759399804642564</v>
      </c>
      <c r="O72">
        <f>(C72*$Q$2+E72*$Q$3+G72*$Q$4+I72*$Q$5+K72*$Q$6+M72*$Q$7)/$Q$8</f>
        <v>3.0718212922395316</v>
      </c>
    </row>
    <row r="73" spans="1:15" x14ac:dyDescent="0.2">
      <c r="A73" s="2" t="s">
        <v>248</v>
      </c>
      <c r="B73" s="10">
        <v>196.8</v>
      </c>
      <c r="C73" s="10">
        <f>B$304/(1+EXP(-B$305*(B73-B$306)))</f>
        <v>4.3382671217260311</v>
      </c>
      <c r="D73" s="10">
        <v>83</v>
      </c>
      <c r="E73" s="10">
        <f>D$304/(1+EXP(-D$305*(D73-D$306)))</f>
        <v>4.5179736061423279</v>
      </c>
      <c r="F73" s="10"/>
      <c r="G73" s="10">
        <f>F$304/(1+EXP(-F$305*(F73-F$306)))</f>
        <v>0.10728013766841454</v>
      </c>
      <c r="H73" s="4">
        <v>0</v>
      </c>
      <c r="I73" s="10">
        <f>H$304/(1+EXP(-H$305*(H73-H$306)))</f>
        <v>1.6432627325863502</v>
      </c>
      <c r="J73" s="4">
        <v>4.5</v>
      </c>
      <c r="K73" s="10">
        <f>J$304/(1+EXP(-J$305*(J73-J$306)))</f>
        <v>3.4852964198270366</v>
      </c>
      <c r="L73" s="10">
        <v>221.2</v>
      </c>
      <c r="M73" s="10">
        <f>L$304/(1+EXP(-L$305*(L73-L$306)))</f>
        <v>4.3904278010807545</v>
      </c>
      <c r="O73">
        <f>(C73*$Q$2+E73*$Q$3+G73*$Q$4+I73*$Q$5+K73*$Q$6+M73*$Q$7)/$Q$8</f>
        <v>3.0495587427297433</v>
      </c>
    </row>
    <row r="74" spans="1:15" x14ac:dyDescent="0.2">
      <c r="A74" s="2" t="s">
        <v>25</v>
      </c>
      <c r="B74" s="10">
        <v>191.6</v>
      </c>
      <c r="C74" s="10">
        <f>B$304/(1+EXP(-B$305*(B74-B$306)))</f>
        <v>4.2651717856905913</v>
      </c>
      <c r="D74" s="10">
        <v>65.599999999999994</v>
      </c>
      <c r="E74" s="10">
        <f>D$304/(1+EXP(-D$305*(D74-D$306)))</f>
        <v>3.4509320394201159</v>
      </c>
      <c r="F74" s="10">
        <v>1204</v>
      </c>
      <c r="G74" s="10">
        <f>F$304/(1+EXP(-F$305*(F74-F$306)))</f>
        <v>0.45581671160270137</v>
      </c>
      <c r="H74" s="4">
        <v>3</v>
      </c>
      <c r="I74" s="10">
        <f>H$304/(1+EXP(-H$305*(H74-H$306)))</f>
        <v>4.0333931509884566</v>
      </c>
      <c r="J74" s="4">
        <v>4.5</v>
      </c>
      <c r="K74" s="10">
        <f>J$304/(1+EXP(-J$305*(J74-J$306)))</f>
        <v>3.4852964198270366</v>
      </c>
      <c r="L74" s="10">
        <v>177</v>
      </c>
      <c r="M74" s="10">
        <f>L$304/(1+EXP(-L$305*(L74-L$306)))</f>
        <v>3.4965242084285606</v>
      </c>
      <c r="O74">
        <f>(C74*$Q$2+E74*$Q$3+G74*$Q$4+I74*$Q$5+K74*$Q$6+M74*$Q$7)/$Q$8</f>
        <v>3.0398949836300968</v>
      </c>
    </row>
    <row r="75" spans="1:15" x14ac:dyDescent="0.2">
      <c r="A75" s="2" t="s">
        <v>499</v>
      </c>
      <c r="B75" s="10">
        <v>191</v>
      </c>
      <c r="C75" s="10">
        <f>B$304/(1+EXP(-B$305*(B75-B$306)))</f>
        <v>4.2563209694830038</v>
      </c>
      <c r="D75" s="10">
        <v>65.599999999999994</v>
      </c>
      <c r="E75" s="10">
        <f>D$304/(1+EXP(-D$305*(D75-D$306)))</f>
        <v>3.4509320394201159</v>
      </c>
      <c r="F75" s="10">
        <v>1204</v>
      </c>
      <c r="G75" s="10">
        <f>F$304/(1+EXP(-F$305*(F75-F$306)))</f>
        <v>0.45581671160270137</v>
      </c>
      <c r="H75" s="4">
        <v>3</v>
      </c>
      <c r="I75" s="10">
        <f>H$304/(1+EXP(-H$305*(H75-H$306)))</f>
        <v>4.0333931509884566</v>
      </c>
      <c r="J75" s="4">
        <v>4.5</v>
      </c>
      <c r="K75" s="10">
        <f>J$304/(1+EXP(-J$305*(J75-J$306)))</f>
        <v>3.4852964198270366</v>
      </c>
      <c r="L75" s="10">
        <v>177</v>
      </c>
      <c r="M75" s="10">
        <f>L$304/(1+EXP(-L$305*(L75-L$306)))</f>
        <v>3.4965242084285606</v>
      </c>
      <c r="O75">
        <f>(C75*$Q$2+E75*$Q$3+G75*$Q$4+I75*$Q$5+K75*$Q$6+M75*$Q$7)/$Q$8</f>
        <v>3.0379281355839662</v>
      </c>
    </row>
    <row r="76" spans="1:15" x14ac:dyDescent="0.2">
      <c r="A76" s="2" t="s">
        <v>526</v>
      </c>
      <c r="B76" s="10">
        <v>179</v>
      </c>
      <c r="C76" s="10">
        <f>B$304/(1+EXP(-B$305*(B76-B$306)))</f>
        <v>4.0603747482816273</v>
      </c>
      <c r="D76" s="10">
        <v>70</v>
      </c>
      <c r="E76" s="10">
        <f>D$304/(1+EXP(-D$305*(D76-D$306)))</f>
        <v>3.810590322286604</v>
      </c>
      <c r="F76" s="10">
        <v>3266</v>
      </c>
      <c r="G76" s="10">
        <f>F$304/(1+EXP(-F$305*(F76-F$306)))</f>
        <v>2.8778511277608136</v>
      </c>
      <c r="H76" s="4">
        <v>1</v>
      </c>
      <c r="I76" s="10">
        <f>H$304/(1+EXP(-H$305*(H76-H$306)))</f>
        <v>2.5</v>
      </c>
      <c r="J76" s="4"/>
      <c r="K76" s="10">
        <f>J$304/(1+EXP(-J$305*(J76-J$306)))</f>
        <v>8.2767631923176235E-8</v>
      </c>
      <c r="L76" s="10">
        <v>171</v>
      </c>
      <c r="M76" s="10">
        <f>L$304/(1+EXP(-L$305*(L76-L$306)))</f>
        <v>3.3304319659936756</v>
      </c>
      <c r="O76">
        <f>(C76*$Q$2+E76*$Q$3+G76*$Q$4+I76*$Q$5+K76*$Q$6+M76*$Q$7)/$Q$8</f>
        <v>3.0364516050465995</v>
      </c>
    </row>
    <row r="77" spans="1:15" x14ac:dyDescent="0.2">
      <c r="A77" s="2" t="s">
        <v>631</v>
      </c>
      <c r="B77" s="10">
        <v>164.1</v>
      </c>
      <c r="C77" s="10">
        <f>B$304/(1+EXP(-B$305*(B77-B$306)))</f>
        <v>3.7649649866276813</v>
      </c>
      <c r="D77" s="10">
        <v>62.1</v>
      </c>
      <c r="E77" s="10">
        <f>D$304/(1+EXP(-D$305*(D77-D$306)))</f>
        <v>3.126345062849424</v>
      </c>
      <c r="F77" s="10">
        <v>5111</v>
      </c>
      <c r="G77" s="10">
        <f>F$304/(1+EXP(-F$305*(F77-F$306)))</f>
        <v>4.6653052747915975</v>
      </c>
      <c r="H77" s="4">
        <v>0</v>
      </c>
      <c r="I77" s="10">
        <f>H$304/(1+EXP(-H$305*(H77-H$306)))</f>
        <v>1.6432627325863502</v>
      </c>
      <c r="J77" s="4"/>
      <c r="K77" s="10">
        <f>J$304/(1+EXP(-J$305*(J77-J$306)))</f>
        <v>8.2767631923176235E-8</v>
      </c>
      <c r="L77" s="10">
        <v>134.5</v>
      </c>
      <c r="M77" s="10">
        <f>L$304/(1+EXP(-L$305*(L77-L$306)))</f>
        <v>2.1977768569643397</v>
      </c>
      <c r="O77">
        <f>(C77*$Q$2+E77*$Q$3+G77*$Q$4+I77*$Q$5+K77*$Q$6+M77*$Q$7)/$Q$8</f>
        <v>2.9949189245395251</v>
      </c>
    </row>
    <row r="78" spans="1:15" x14ac:dyDescent="0.2">
      <c r="A78" s="2" t="s">
        <v>536</v>
      </c>
      <c r="B78" s="10">
        <v>153</v>
      </c>
      <c r="C78" s="10">
        <f>B$304/(1+EXP(-B$305*(B78-B$306)))</f>
        <v>3.5077741883245119</v>
      </c>
      <c r="D78" s="10">
        <v>68.599999999999994</v>
      </c>
      <c r="E78" s="10">
        <f>D$304/(1+EXP(-D$305*(D78-D$306)))</f>
        <v>3.7026452050016951</v>
      </c>
      <c r="F78" s="10">
        <v>4200</v>
      </c>
      <c r="G78" s="10">
        <f>F$304/(1+EXP(-F$305*(F78-F$306)))</f>
        <v>4.0760123334128489</v>
      </c>
      <c r="H78" s="4">
        <v>0</v>
      </c>
      <c r="I78" s="10">
        <f>H$304/(1+EXP(-H$305*(H78-H$306)))</f>
        <v>1.6432627325863502</v>
      </c>
      <c r="J78" s="4"/>
      <c r="K78" s="10">
        <f>J$304/(1+EXP(-J$305*(J78-J$306)))</f>
        <v>8.2767631923176235E-8</v>
      </c>
      <c r="L78" s="10">
        <v>147</v>
      </c>
      <c r="M78" s="10">
        <f>L$304/(1+EXP(-L$305*(L78-L$306)))</f>
        <v>2.5958609057853854</v>
      </c>
      <c r="O78">
        <f>(C78*$Q$2+E78*$Q$3+G78*$Q$4+I78*$Q$5+K78*$Q$6+M78*$Q$7)/$Q$8</f>
        <v>2.9791096860686093</v>
      </c>
    </row>
    <row r="79" spans="1:15" x14ac:dyDescent="0.2">
      <c r="A79" s="2" t="s">
        <v>42</v>
      </c>
      <c r="B79" s="10">
        <v>170</v>
      </c>
      <c r="C79" s="10">
        <f>B$304/(1+EXP(-B$305*(B79-B$306)))</f>
        <v>3.8889194276034678</v>
      </c>
      <c r="D79" s="10">
        <v>62</v>
      </c>
      <c r="E79" s="10">
        <f>D$304/(1+EXP(-D$305*(D79-D$306)))</f>
        <v>3.1166609602363469</v>
      </c>
      <c r="F79" s="10">
        <v>3602</v>
      </c>
      <c r="G79" s="10">
        <f>F$304/(1+EXP(-F$305*(F79-F$306)))</f>
        <v>3.3728779717537529</v>
      </c>
      <c r="H79" s="4">
        <v>4</v>
      </c>
      <c r="I79" s="10">
        <f>H$304/(1+EXP(-H$305*(H79-H$306)))</f>
        <v>4.4749970748986758</v>
      </c>
      <c r="J79" s="4"/>
      <c r="K79" s="10">
        <f>J$304/(1+EXP(-J$305*(J79-J$306)))</f>
        <v>8.2767631923176235E-8</v>
      </c>
      <c r="L79" s="10">
        <v>111</v>
      </c>
      <c r="M79" s="10">
        <f>L$304/(1+EXP(-L$305*(L79-L$306)))</f>
        <v>1.503475791571439</v>
      </c>
      <c r="O79">
        <f>(C79*$Q$2+E79*$Q$3+G79*$Q$4+I79*$Q$5+K79*$Q$6+M79*$Q$7)/$Q$8</f>
        <v>2.9705988520472091</v>
      </c>
    </row>
    <row r="80" spans="1:15" x14ac:dyDescent="0.2">
      <c r="A80" s="2" t="s">
        <v>245</v>
      </c>
      <c r="B80" s="10">
        <v>170.6</v>
      </c>
      <c r="C80" s="10">
        <f>B$304/(1+EXP(-B$305*(B80-B$306)))</f>
        <v>3.9010138268917403</v>
      </c>
      <c r="D80" s="10">
        <v>83</v>
      </c>
      <c r="E80" s="10">
        <f>D$304/(1+EXP(-D$305*(D80-D$306)))</f>
        <v>4.5179736061423279</v>
      </c>
      <c r="F80" s="10">
        <v>2788.8</v>
      </c>
      <c r="G80" s="10">
        <f>F$304/(1+EXP(-F$305*(F80-F$306)))</f>
        <v>2.1301742422966412</v>
      </c>
      <c r="H80" s="4">
        <v>0</v>
      </c>
      <c r="I80" s="10">
        <f>H$304/(1+EXP(-H$305*(H80-H$306)))</f>
        <v>1.6432627325863502</v>
      </c>
      <c r="J80" s="4"/>
      <c r="K80" s="10">
        <f>J$304/(1+EXP(-J$305*(J80-J$306)))</f>
        <v>8.2767631923176235E-8</v>
      </c>
      <c r="L80" s="10">
        <v>196.8</v>
      </c>
      <c r="M80" s="10">
        <f>L$304/(1+EXP(-L$305*(L80-L$306)))</f>
        <v>3.9709617010611518</v>
      </c>
      <c r="O80">
        <f>(C80*$Q$2+E80*$Q$3+G80*$Q$4+I80*$Q$5+K80*$Q$6+M80*$Q$7)/$Q$8</f>
        <v>2.9680608741196171</v>
      </c>
    </row>
    <row r="81" spans="1:15" x14ac:dyDescent="0.2">
      <c r="A81" s="2" t="s">
        <v>409</v>
      </c>
      <c r="B81" s="10">
        <v>145</v>
      </c>
      <c r="C81" s="10">
        <f>B$304/(1+EXP(-B$305*(B81-B$306)))</f>
        <v>3.3045796075995604</v>
      </c>
      <c r="D81" s="10">
        <v>60</v>
      </c>
      <c r="E81" s="10">
        <f>D$304/(1+EXP(-D$305*(D81-D$306)))</f>
        <v>2.9192072890555334</v>
      </c>
      <c r="F81" s="10">
        <v>3900</v>
      </c>
      <c r="G81" s="10">
        <f>F$304/(1+EXP(-F$305*(F81-F$306)))</f>
        <v>3.7562608387902503</v>
      </c>
      <c r="H81" s="4">
        <v>4</v>
      </c>
      <c r="I81" s="10">
        <f>H$304/(1+EXP(-H$305*(H81-H$306)))</f>
        <v>4.4749970748986758</v>
      </c>
      <c r="J81" s="4"/>
      <c r="K81" s="10">
        <f>J$304/(1+EXP(-J$305*(J81-J$306)))</f>
        <v>8.2767631923176235E-8</v>
      </c>
      <c r="L81" s="10">
        <v>137</v>
      </c>
      <c r="M81" s="10">
        <f>L$304/(1+EXP(-L$305*(L81-L$306)))</f>
        <v>2.2768106370993157</v>
      </c>
      <c r="O81">
        <f>(C81*$Q$2+E81*$Q$3+G81*$Q$4+I81*$Q$5+K81*$Q$6+M81*$Q$7)/$Q$8</f>
        <v>2.9679892517395903</v>
      </c>
    </row>
    <row r="82" spans="1:15" x14ac:dyDescent="0.2">
      <c r="A82" s="2" t="s">
        <v>335</v>
      </c>
      <c r="B82" s="10">
        <v>205</v>
      </c>
      <c r="C82" s="10">
        <f>B$304/(1+EXP(-B$305*(B82-B$306)))</f>
        <v>4.4409506463670168</v>
      </c>
      <c r="D82" s="10">
        <v>71</v>
      </c>
      <c r="E82" s="10">
        <f>D$304/(1+EXP(-D$305*(D82-D$306)))</f>
        <v>3.8838168107301683</v>
      </c>
      <c r="F82" s="10">
        <v>3108</v>
      </c>
      <c r="G82" s="10">
        <f>F$304/(1+EXP(-F$305*(F82-F$306)))</f>
        <v>2.6312222728588353</v>
      </c>
      <c r="H82" s="4">
        <v>2</v>
      </c>
      <c r="I82" s="10">
        <f>H$304/(1+EXP(-H$305*(H82-H$306)))</f>
        <v>3.3567372674136502</v>
      </c>
      <c r="J82" s="4">
        <v>4</v>
      </c>
      <c r="K82" s="10">
        <f>J$304/(1+EXP(-J$305*(J82-J$306)))</f>
        <v>1.1135006941265451</v>
      </c>
      <c r="L82" s="10"/>
      <c r="M82" s="10">
        <f>L$304/(1+EXP(-L$305*(L82-L$306)))</f>
        <v>0.12266891645523362</v>
      </c>
      <c r="O82">
        <f>(C82*$Q$2+E82*$Q$3+G82*$Q$4+I82*$Q$5+K82*$Q$6+M82*$Q$7)/$Q$8</f>
        <v>2.9449873708786076</v>
      </c>
    </row>
    <row r="83" spans="1:15" x14ac:dyDescent="0.2">
      <c r="A83" s="2" t="s">
        <v>327</v>
      </c>
      <c r="B83" s="10">
        <v>150</v>
      </c>
      <c r="C83" s="10">
        <f>B$304/(1+EXP(-B$305*(B83-B$306)))</f>
        <v>3.43320542532024</v>
      </c>
      <c r="D83" s="10">
        <v>75</v>
      </c>
      <c r="E83" s="10">
        <f>D$304/(1+EXP(-D$305*(D83-D$306)))</f>
        <v>4.1440443473035575</v>
      </c>
      <c r="F83" s="10">
        <v>2600</v>
      </c>
      <c r="G83" s="10">
        <f>F$304/(1+EXP(-F$305*(F83-F$306)))</f>
        <v>1.8450275374876806</v>
      </c>
      <c r="H83" s="4">
        <v>3</v>
      </c>
      <c r="I83" s="10">
        <f>H$304/(1+EXP(-H$305*(H83-H$306)))</f>
        <v>4.0333931509884566</v>
      </c>
      <c r="J83" s="4"/>
      <c r="K83" s="10">
        <f>J$304/(1+EXP(-J$305*(J83-J$306)))</f>
        <v>8.2767631923176235E-8</v>
      </c>
      <c r="L83" s="10">
        <v>180</v>
      </c>
      <c r="M83" s="10">
        <f>L$304/(1+EXP(-L$305*(L83-L$306)))</f>
        <v>3.5759399804642564</v>
      </c>
      <c r="O83">
        <f>(C83*$Q$2+E83*$Q$3+G83*$Q$4+I83*$Q$5+K83*$Q$6+M83*$Q$7)/$Q$8</f>
        <v>2.9393208704937002</v>
      </c>
    </row>
    <row r="84" spans="1:15" x14ac:dyDescent="0.2">
      <c r="A84" s="2" t="s">
        <v>307</v>
      </c>
      <c r="B84" s="10">
        <v>186</v>
      </c>
      <c r="C84" s="10">
        <f>B$304/(1+EXP(-B$305*(B84-B$306)))</f>
        <v>4.1791117099748494</v>
      </c>
      <c r="D84" s="10">
        <v>50</v>
      </c>
      <c r="E84" s="10">
        <f>D$304/(1+EXP(-D$305*(D84-D$306)))</f>
        <v>1.9027662092178212</v>
      </c>
      <c r="F84" s="10">
        <v>5500</v>
      </c>
      <c r="G84" s="10">
        <f>F$304/(1+EXP(-F$305*(F84-F$306)))</f>
        <v>4.7897553923089413</v>
      </c>
      <c r="H84" s="4">
        <v>4</v>
      </c>
      <c r="I84" s="10">
        <f>H$304/(1+EXP(-H$305*(H84-H$306)))</f>
        <v>4.4749970748986758</v>
      </c>
      <c r="J84" s="4"/>
      <c r="K84" s="10">
        <f>J$304/(1+EXP(-J$305*(J84-J$306)))</f>
        <v>8.2767631923176235E-8</v>
      </c>
      <c r="L84" s="10"/>
      <c r="M84" s="10">
        <f>L$304/(1+EXP(-L$305*(L84-L$306)))</f>
        <v>0.12266891645523362</v>
      </c>
      <c r="O84">
        <f>(C84*$Q$2+E84*$Q$3+G84*$Q$4+I84*$Q$5+K84*$Q$6+M84*$Q$7)/$Q$8</f>
        <v>2.9267702996805287</v>
      </c>
    </row>
    <row r="85" spans="1:15" x14ac:dyDescent="0.2">
      <c r="A85" s="2" t="s">
        <v>193</v>
      </c>
      <c r="B85" s="10">
        <v>367.3</v>
      </c>
      <c r="C85" s="10">
        <f>B$304/(1+EXP(-B$305*(B85-B$306)))</f>
        <v>4.9859664427600601</v>
      </c>
      <c r="D85" s="10">
        <v>111.8</v>
      </c>
      <c r="E85" s="10">
        <f>D$304/(1+EXP(-D$305*(D85-D$306)))</f>
        <v>4.9510240241356067</v>
      </c>
      <c r="F85" s="10">
        <v>2887.2</v>
      </c>
      <c r="G85" s="10">
        <f>F$304/(1+EXP(-F$305*(F85-F$306)))</f>
        <v>2.283323912754009</v>
      </c>
      <c r="H85" s="4">
        <v>0</v>
      </c>
      <c r="I85" s="10">
        <f>H$304/(1+EXP(-H$305*(H85-H$306)))</f>
        <v>1.6432627325863502</v>
      </c>
      <c r="J85" s="4"/>
      <c r="K85" s="10">
        <f>J$304/(1+EXP(-J$305*(J85-J$306)))</f>
        <v>8.2767631923176235E-8</v>
      </c>
      <c r="L85" s="10"/>
      <c r="M85" s="10">
        <f>L$304/(1+EXP(-L$305*(L85-L$306)))</f>
        <v>0.12266891645523362</v>
      </c>
      <c r="O85">
        <f>(C85*$Q$2+E85*$Q$3+G85*$Q$4+I85*$Q$5+K85*$Q$6+M85*$Q$7)/$Q$8</f>
        <v>2.9118400545676182</v>
      </c>
    </row>
    <row r="86" spans="1:15" x14ac:dyDescent="0.2">
      <c r="A86" s="2" t="s">
        <v>267</v>
      </c>
      <c r="B86" s="10">
        <v>110</v>
      </c>
      <c r="C86" s="10">
        <f>B$304/(1+EXP(-B$305*(B86-B$306)))</f>
        <v>2.3101050513355545</v>
      </c>
      <c r="D86" s="10">
        <v>67</v>
      </c>
      <c r="E86" s="10">
        <f>D$304/(1+EXP(-D$305*(D86-D$306)))</f>
        <v>3.5717419397210648</v>
      </c>
      <c r="F86" s="10">
        <v>3700</v>
      </c>
      <c r="G86" s="10">
        <f>F$304/(1+EXP(-F$305*(F86-F$306)))</f>
        <v>3.5056860725348873</v>
      </c>
      <c r="H86" s="4">
        <v>7</v>
      </c>
      <c r="I86" s="10">
        <f>H$304/(1+EXP(-H$305*(H86-H$306)))</f>
        <v>4.9321154152812783</v>
      </c>
      <c r="J86" s="4">
        <v>4</v>
      </c>
      <c r="K86" s="10">
        <f>J$304/(1+EXP(-J$305*(J86-J$306)))</f>
        <v>1.1135006941265451</v>
      </c>
      <c r="L86" s="10">
        <v>104.9</v>
      </c>
      <c r="M86" s="10">
        <f>L$304/(1+EXP(-L$305*(L86-L$306)))</f>
        <v>1.3447071068499756</v>
      </c>
      <c r="O86">
        <f>(C86*$Q$2+E86*$Q$3+G86*$Q$4+I86*$Q$5+K86*$Q$6+M86*$Q$7)/$Q$8</f>
        <v>2.9072654826045348</v>
      </c>
    </row>
    <row r="87" spans="1:15" x14ac:dyDescent="0.2">
      <c r="A87" s="2" t="s">
        <v>339</v>
      </c>
      <c r="B87" s="10">
        <v>196.8</v>
      </c>
      <c r="C87" s="10">
        <f>B$304/(1+EXP(-B$305*(B87-B$306)))</f>
        <v>4.3382671217260311</v>
      </c>
      <c r="D87" s="10">
        <v>77.7</v>
      </c>
      <c r="E87" s="10">
        <f>D$304/(1+EXP(-D$305*(D87-D$306)))</f>
        <v>4.290845189238464</v>
      </c>
      <c r="F87" s="10">
        <v>3438.3</v>
      </c>
      <c r="G87" s="10">
        <f>F$304/(1+EXP(-F$305*(F87-F$306)))</f>
        <v>3.1383273916564822</v>
      </c>
      <c r="H87" s="4">
        <v>1</v>
      </c>
      <c r="I87" s="10">
        <f>H$304/(1+EXP(-H$305*(H87-H$306)))</f>
        <v>2.5</v>
      </c>
      <c r="J87" s="4"/>
      <c r="K87" s="10">
        <f>J$304/(1+EXP(-J$305*(J87-J$306)))</f>
        <v>8.2767631923176235E-8</v>
      </c>
      <c r="L87" s="10"/>
      <c r="M87" s="10">
        <f>L$304/(1+EXP(-L$305*(L87-L$306)))</f>
        <v>0.12266891645523362</v>
      </c>
      <c r="O87">
        <f>(C87*$Q$2+E87*$Q$3+G87*$Q$4+I87*$Q$5+K87*$Q$6+M87*$Q$7)/$Q$8</f>
        <v>2.9063942671627574</v>
      </c>
    </row>
    <row r="88" spans="1:15" x14ac:dyDescent="0.2">
      <c r="A88" s="2" t="s">
        <v>46</v>
      </c>
      <c r="B88" s="10">
        <v>148</v>
      </c>
      <c r="C88" s="10">
        <f>B$304/(1+EXP(-B$305*(B88-B$306)))</f>
        <v>3.382385732847859</v>
      </c>
      <c r="D88" s="10">
        <v>55</v>
      </c>
      <c r="E88" s="10">
        <f>D$304/(1+EXP(-D$305*(D88-D$306)))</f>
        <v>2.407144303985969</v>
      </c>
      <c r="F88" s="10">
        <v>3800</v>
      </c>
      <c r="G88" s="10">
        <f>F$304/(1+EXP(-F$305*(F88-F$306)))</f>
        <v>3.634559051016093</v>
      </c>
      <c r="H88" s="4">
        <v>6</v>
      </c>
      <c r="I88" s="10">
        <f>H$304/(1+EXP(-H$305*(H88-H$306)))</f>
        <v>4.8632660660190856</v>
      </c>
      <c r="J88" s="4"/>
      <c r="K88" s="10">
        <f>J$304/(1+EXP(-J$305*(J88-J$306)))</f>
        <v>8.2767631923176235E-8</v>
      </c>
      <c r="L88" s="10">
        <v>138</v>
      </c>
      <c r="M88" s="10">
        <f>L$304/(1+EXP(-L$305*(L88-L$306)))</f>
        <v>2.308559661268081</v>
      </c>
      <c r="O88">
        <f>(C88*$Q$2+E88*$Q$3+G88*$Q$4+I88*$Q$5+K88*$Q$6+M88*$Q$7)/$Q$8</f>
        <v>2.8911115539727379</v>
      </c>
    </row>
    <row r="89" spans="1:15" x14ac:dyDescent="0.2">
      <c r="A89" s="13" t="s">
        <v>285</v>
      </c>
      <c r="B89" s="10">
        <v>147.69999999999999</v>
      </c>
      <c r="C89" s="10">
        <f>B$304/(1+EXP(-B$305*(B89-B$306)))</f>
        <v>3.3746888709458447</v>
      </c>
      <c r="D89" s="10">
        <v>62.1</v>
      </c>
      <c r="E89" s="10">
        <f>D$304/(1+EXP(-D$305*(D89-D$306)))</f>
        <v>3.126345062849424</v>
      </c>
      <c r="F89" s="10">
        <v>4048.6</v>
      </c>
      <c r="G89" s="10">
        <f>F$304/(1+EXP(-F$305*(F89-F$306)))</f>
        <v>3.9232478689378092</v>
      </c>
      <c r="H89" s="4">
        <v>6</v>
      </c>
      <c r="I89" s="10">
        <f>H$304/(1+EXP(-H$305*(H89-H$306)))</f>
        <v>4.8632660660190856</v>
      </c>
      <c r="J89" s="4"/>
      <c r="K89" s="10">
        <f>J$304/(1+EXP(-J$305*(J89-J$306)))</f>
        <v>8.2767631923176235E-8</v>
      </c>
      <c r="L89" s="10"/>
      <c r="M89" s="10">
        <f>L$304/(1+EXP(-L$305*(L89-L$306)))</f>
        <v>0.12266891645523362</v>
      </c>
      <c r="O89">
        <f>(C89*$Q$2+E89*$Q$3+G89*$Q$4+I89*$Q$5+K89*$Q$6+M89*$Q$7)/$Q$8</f>
        <v>2.8704998523009007</v>
      </c>
    </row>
    <row r="90" spans="1:15" x14ac:dyDescent="0.2">
      <c r="A90" s="2" t="s">
        <v>583</v>
      </c>
      <c r="B90" s="10">
        <v>136</v>
      </c>
      <c r="C90" s="10">
        <f>B$304/(1+EXP(-B$305*(B90-B$306)))</f>
        <v>3.0610690107274281</v>
      </c>
      <c r="D90" s="10">
        <v>60</v>
      </c>
      <c r="E90" s="10">
        <f>D$304/(1+EXP(-D$305*(D90-D$306)))</f>
        <v>2.9192072890555334</v>
      </c>
      <c r="F90" s="10">
        <v>4746</v>
      </c>
      <c r="G90" s="10">
        <f>F$304/(1+EXP(-F$305*(F90-F$306)))</f>
        <v>4.4893259613385466</v>
      </c>
      <c r="H90" s="4">
        <v>1</v>
      </c>
      <c r="I90" s="10">
        <f>H$304/(1+EXP(-H$305*(H90-H$306)))</f>
        <v>2.5</v>
      </c>
      <c r="J90" s="4"/>
      <c r="K90" s="10">
        <f>J$304/(1+EXP(-J$305*(J90-J$306)))</f>
        <v>8.2767631923176235E-8</v>
      </c>
      <c r="L90" s="10">
        <v>140</v>
      </c>
      <c r="M90" s="10">
        <f>L$304/(1+EXP(-L$305*(L90-L$306)))</f>
        <v>2.3722341721535147</v>
      </c>
      <c r="O90">
        <f>(C90*$Q$2+E90*$Q$3+G90*$Q$4+I90*$Q$5+K90*$Q$6+M90*$Q$7)/$Q$8</f>
        <v>2.8679376419071292</v>
      </c>
    </row>
    <row r="91" spans="1:15" x14ac:dyDescent="0.2">
      <c r="A91" s="2" t="s">
        <v>291</v>
      </c>
      <c r="B91" s="10">
        <v>150</v>
      </c>
      <c r="C91" s="10">
        <f>B$304/(1+EXP(-B$305*(B91-B$306)))</f>
        <v>3.43320542532024</v>
      </c>
      <c r="D91" s="10">
        <v>65</v>
      </c>
      <c r="E91" s="10">
        <f>D$304/(1+EXP(-D$305*(D91-D$306)))</f>
        <v>3.3974674738479758</v>
      </c>
      <c r="F91" s="10">
        <v>3738</v>
      </c>
      <c r="G91" s="10">
        <f>F$304/(1+EXP(-F$305*(F91-F$306)))</f>
        <v>3.5554766806049387</v>
      </c>
      <c r="H91" s="4">
        <v>6</v>
      </c>
      <c r="I91" s="10">
        <f>H$304/(1+EXP(-H$305*(H91-H$306)))</f>
        <v>4.8632660660190856</v>
      </c>
      <c r="J91" s="4"/>
      <c r="K91" s="10">
        <f>J$304/(1+EXP(-J$305*(J91-J$306)))</f>
        <v>8.2767631923176235E-8</v>
      </c>
      <c r="L91" s="10"/>
      <c r="M91" s="10">
        <f>L$304/(1+EXP(-L$305*(L91-L$306)))</f>
        <v>0.12266891645523362</v>
      </c>
      <c r="O91">
        <f>(C91*$Q$2+E91*$Q$3+G91*$Q$4+I91*$Q$5+K91*$Q$6+M91*$Q$7)/$Q$8</f>
        <v>2.8620260249764731</v>
      </c>
    </row>
    <row r="92" spans="1:15" x14ac:dyDescent="0.2">
      <c r="A92" s="2" t="s">
        <v>83</v>
      </c>
      <c r="B92" s="10">
        <v>127</v>
      </c>
      <c r="C92" s="10">
        <f>B$304/(1+EXP(-B$305*(B92-B$306)))</f>
        <v>2.8058062983829353</v>
      </c>
      <c r="D92" s="10">
        <v>66</v>
      </c>
      <c r="E92" s="10">
        <f>D$304/(1+EXP(-D$305*(D92-D$306)))</f>
        <v>3.4860228821138644</v>
      </c>
      <c r="F92" s="10">
        <v>4650</v>
      </c>
      <c r="G92" s="10">
        <f>F$304/(1+EXP(-F$305*(F92-F$306)))</f>
        <v>4.4309932123817166</v>
      </c>
      <c r="H92" s="4">
        <v>0</v>
      </c>
      <c r="I92" s="10">
        <f>H$304/(1+EXP(-H$305*(H92-H$306)))</f>
        <v>1.6432627325863502</v>
      </c>
      <c r="J92" s="4"/>
      <c r="K92" s="10">
        <f>J$304/(1+EXP(-J$305*(J92-J$306)))</f>
        <v>8.2767631923176235E-8</v>
      </c>
      <c r="L92" s="10">
        <v>147</v>
      </c>
      <c r="M92" s="10">
        <f>L$304/(1+EXP(-L$305*(L92-L$306)))</f>
        <v>2.5958609057853854</v>
      </c>
      <c r="O92">
        <f>(C92*$Q$2+E92*$Q$3+G92*$Q$4+I92*$Q$5+K92*$Q$6+M92*$Q$7)/$Q$8</f>
        <v>2.8538631674329333</v>
      </c>
    </row>
    <row r="93" spans="1:15" x14ac:dyDescent="0.2">
      <c r="A93" s="2" t="s">
        <v>271</v>
      </c>
      <c r="B93" s="10">
        <v>164.1</v>
      </c>
      <c r="C93" s="10">
        <f>B$304/(1+EXP(-B$305*(B93-B$306)))</f>
        <v>3.7649649866276813</v>
      </c>
      <c r="D93" s="10">
        <v>62.1</v>
      </c>
      <c r="E93" s="10">
        <f>D$304/(1+EXP(-D$305*(D93-D$306)))</f>
        <v>3.126345062849424</v>
      </c>
      <c r="F93" s="10">
        <v>3608.9</v>
      </c>
      <c r="G93" s="10">
        <f>F$304/(1+EXP(-F$305*(F93-F$306)))</f>
        <v>3.3824281274529002</v>
      </c>
      <c r="H93" s="4">
        <v>7</v>
      </c>
      <c r="I93" s="10">
        <f>H$304/(1+EXP(-H$305*(H93-H$306)))</f>
        <v>4.9321154152812783</v>
      </c>
      <c r="J93" s="4"/>
      <c r="K93" s="10">
        <f>J$304/(1+EXP(-J$305*(J93-J$306)))</f>
        <v>8.2767631923176235E-8</v>
      </c>
      <c r="L93" s="10"/>
      <c r="M93" s="10">
        <f>L$304/(1+EXP(-L$305*(L93-L$306)))</f>
        <v>0.12266891645523362</v>
      </c>
      <c r="O93">
        <f>(C93*$Q$2+E93*$Q$3+G93*$Q$4+I93*$Q$5+K93*$Q$6+M93*$Q$7)/$Q$8</f>
        <v>2.8446956409293502</v>
      </c>
    </row>
    <row r="94" spans="1:15" x14ac:dyDescent="0.2">
      <c r="A94" s="2" t="s">
        <v>341</v>
      </c>
      <c r="B94" s="10">
        <v>200</v>
      </c>
      <c r="C94" s="10">
        <f>B$304/(1+EXP(-B$305*(B94-B$306)))</f>
        <v>4.3801181213486924</v>
      </c>
      <c r="D94" s="10">
        <v>75</v>
      </c>
      <c r="E94" s="10">
        <f>D$304/(1+EXP(-D$305*(D94-D$306)))</f>
        <v>4.1440443473035575</v>
      </c>
      <c r="F94" s="10">
        <v>3600</v>
      </c>
      <c r="G94" s="10">
        <f>F$304/(1+EXP(-F$305*(F94-F$306)))</f>
        <v>3.3701043605029311</v>
      </c>
      <c r="H94" s="4">
        <v>0</v>
      </c>
      <c r="I94" s="10">
        <f>H$304/(1+EXP(-H$305*(H94-H$306)))</f>
        <v>1.6432627325863502</v>
      </c>
      <c r="J94" s="4"/>
      <c r="K94" s="10">
        <f>J$304/(1+EXP(-J$305*(J94-J$306)))</f>
        <v>8.2767631923176235E-8</v>
      </c>
      <c r="L94" s="10"/>
      <c r="M94" s="10">
        <f>L$304/(1+EXP(-L$305*(L94-L$306)))</f>
        <v>0.12266891645523362</v>
      </c>
      <c r="O94">
        <f>(C94*$Q$2+E94*$Q$3+G94*$Q$4+I94*$Q$5+K94*$Q$6+M94*$Q$7)/$Q$8</f>
        <v>2.8393850433466197</v>
      </c>
    </row>
    <row r="95" spans="1:15" x14ac:dyDescent="0.2">
      <c r="A95" s="2" t="s">
        <v>538</v>
      </c>
      <c r="B95" s="10">
        <v>122</v>
      </c>
      <c r="C95" s="10">
        <f>B$304/(1+EXP(-B$305*(B95-B$306)))</f>
        <v>2.6607682697678037</v>
      </c>
      <c r="D95" s="10">
        <v>66.3</v>
      </c>
      <c r="E95" s="10">
        <f>D$304/(1+EXP(-D$305*(D95-D$306)))</f>
        <v>3.5120435262517633</v>
      </c>
      <c r="F95" s="10">
        <v>4631</v>
      </c>
      <c r="G95" s="10">
        <f>F$304/(1+EXP(-F$305*(F95-F$306)))</f>
        <v>4.4187808976554397</v>
      </c>
      <c r="H95" s="4">
        <v>0</v>
      </c>
      <c r="I95" s="10">
        <f>H$304/(1+EXP(-H$305*(H95-H$306)))</f>
        <v>1.6432627325863502</v>
      </c>
      <c r="J95" s="4"/>
      <c r="K95" s="10">
        <f>J$304/(1+EXP(-J$305*(J95-J$306)))</f>
        <v>8.2767631923176235E-8</v>
      </c>
      <c r="L95" s="10">
        <v>150</v>
      </c>
      <c r="M95" s="10">
        <f>L$304/(1+EXP(-L$305*(L95-L$306)))</f>
        <v>2.6914403387319186</v>
      </c>
      <c r="O95">
        <f>(C95*$Q$2+E95*$Q$3+G95*$Q$4+I95*$Q$5+K95*$Q$6+M95*$Q$7)/$Q$8</f>
        <v>2.8353209490484352</v>
      </c>
    </row>
    <row r="96" spans="1:15" x14ac:dyDescent="0.2">
      <c r="A96" s="2" t="s">
        <v>93</v>
      </c>
      <c r="B96" s="10">
        <v>110</v>
      </c>
      <c r="C96" s="10">
        <f>B$304/(1+EXP(-B$305*(B96-B$306)))</f>
        <v>2.3101050513355545</v>
      </c>
      <c r="D96" s="10">
        <v>64.8</v>
      </c>
      <c r="E96" s="10">
        <f>D$304/(1+EXP(-D$305*(D96-D$306)))</f>
        <v>3.3794307591278319</v>
      </c>
      <c r="F96" s="10">
        <v>7359</v>
      </c>
      <c r="G96" s="10">
        <f>F$304/(1+EXP(-F$305*(F96-F$306)))</f>
        <v>4.9791096444961491</v>
      </c>
      <c r="H96" s="4">
        <v>0</v>
      </c>
      <c r="I96" s="10">
        <f>H$304/(1+EXP(-H$305*(H96-H$306)))</f>
        <v>1.6432627325863502</v>
      </c>
      <c r="J96" s="4"/>
      <c r="K96" s="10">
        <f>J$304/(1+EXP(-J$305*(J96-J$306)))</f>
        <v>8.2767631923176235E-8</v>
      </c>
      <c r="L96" s="10">
        <v>141</v>
      </c>
      <c r="M96" s="10">
        <f>L$304/(1+EXP(-L$305*(L96-L$306)))</f>
        <v>2.404139094214615</v>
      </c>
      <c r="O96">
        <f>(C96*$Q$2+E96*$Q$3+G96*$Q$4+I96*$Q$5+K96*$Q$6+M96*$Q$7)/$Q$8</f>
        <v>2.8205214243875183</v>
      </c>
    </row>
    <row r="97" spans="1:15" x14ac:dyDescent="0.2">
      <c r="A97" s="2" t="s">
        <v>331</v>
      </c>
      <c r="B97" s="10">
        <v>208</v>
      </c>
      <c r="C97" s="10">
        <f>B$304/(1+EXP(-B$305*(B97-B$306)))</f>
        <v>4.4748933231032968</v>
      </c>
      <c r="D97" s="10">
        <v>70</v>
      </c>
      <c r="E97" s="10">
        <f>D$304/(1+EXP(-D$305*(D97-D$306)))</f>
        <v>3.810590322286604</v>
      </c>
      <c r="F97" s="10">
        <v>2735</v>
      </c>
      <c r="G97" s="10">
        <f>F$304/(1+EXP(-F$305*(F97-F$306)))</f>
        <v>2.0475489199523214</v>
      </c>
      <c r="H97" s="4">
        <v>4</v>
      </c>
      <c r="I97" s="10">
        <f>H$304/(1+EXP(-H$305*(H97-H$306)))</f>
        <v>4.4749970748986758</v>
      </c>
      <c r="J97" s="4"/>
      <c r="K97" s="10">
        <f>J$304/(1+EXP(-J$305*(J97-J$306)))</f>
        <v>8.2767631923176235E-8</v>
      </c>
      <c r="L97" s="10"/>
      <c r="M97" s="10">
        <f>L$304/(1+EXP(-L$305*(L97-L$306)))</f>
        <v>0.12266891645523362</v>
      </c>
      <c r="O97">
        <f>(C97*$Q$2+E97*$Q$3+G97*$Q$4+I97*$Q$5+K97*$Q$6+M97*$Q$7)/$Q$8</f>
        <v>2.8070812449784426</v>
      </c>
    </row>
    <row r="98" spans="1:15" x14ac:dyDescent="0.2">
      <c r="A98" s="2" t="s">
        <v>266</v>
      </c>
      <c r="B98" s="10">
        <v>142</v>
      </c>
      <c r="C98" s="10">
        <f>B$304/(1+EXP(-B$305*(B98-B$306)))</f>
        <v>3.2249950054326173</v>
      </c>
      <c r="D98" s="10">
        <v>61</v>
      </c>
      <c r="E98" s="10">
        <f>D$304/(1+EXP(-D$305*(D98-D$306)))</f>
        <v>3.0187795148355452</v>
      </c>
      <c r="F98" s="10">
        <v>3985</v>
      </c>
      <c r="G98" s="10">
        <f>F$304/(1+EXP(-F$305*(F98-F$306)))</f>
        <v>3.8538369170945783</v>
      </c>
      <c r="H98" s="4">
        <v>7</v>
      </c>
      <c r="I98" s="10">
        <f>H$304/(1+EXP(-H$305*(H98-H$306)))</f>
        <v>4.9321154152812783</v>
      </c>
      <c r="J98" s="4"/>
      <c r="K98" s="10">
        <f>J$304/(1+EXP(-J$305*(J98-J$306)))</f>
        <v>8.2767631923176235E-8</v>
      </c>
      <c r="L98" s="10"/>
      <c r="M98" s="10">
        <f>L$304/(1+EXP(-L$305*(L98-L$306)))</f>
        <v>0.12266891645523362</v>
      </c>
      <c r="O98">
        <f>(C98*$Q$2+E98*$Q$3+G98*$Q$4+I98*$Q$5+K98*$Q$6+M98*$Q$7)/$Q$8</f>
        <v>2.805556365469958</v>
      </c>
    </row>
    <row r="99" spans="1:15" x14ac:dyDescent="0.2">
      <c r="A99" s="2" t="s">
        <v>108</v>
      </c>
      <c r="B99" s="10">
        <v>137</v>
      </c>
      <c r="C99" s="10">
        <f>B$304/(1+EXP(-B$305*(B99-B$306)))</f>
        <v>3.0887915723768438</v>
      </c>
      <c r="D99" s="10">
        <v>57</v>
      </c>
      <c r="E99" s="10">
        <f>D$304/(1+EXP(-D$305*(D99-D$306)))</f>
        <v>2.6134645229554909</v>
      </c>
      <c r="F99" s="10">
        <v>3790</v>
      </c>
      <c r="G99" s="10">
        <f>F$304/(1+EXP(-F$305*(F99-F$306)))</f>
        <v>3.6219880825743282</v>
      </c>
      <c r="H99" s="4">
        <v>6</v>
      </c>
      <c r="I99" s="10">
        <f>H$304/(1+EXP(-H$305*(H99-H$306)))</f>
        <v>4.8632660660190856</v>
      </c>
      <c r="J99" s="4"/>
      <c r="K99" s="10">
        <f>J$304/(1+EXP(-J$305*(J99-J$306)))</f>
        <v>8.2767631923176235E-8</v>
      </c>
      <c r="L99" s="10">
        <v>119</v>
      </c>
      <c r="M99" s="10">
        <f>L$304/(1+EXP(-L$305*(L99-L$306)))</f>
        <v>1.7269265266374807</v>
      </c>
      <c r="O99">
        <f>(C99*$Q$2+E99*$Q$3+G99*$Q$4+I99*$Q$5+K99*$Q$6+M99*$Q$7)/$Q$8</f>
        <v>2.8042978923597248</v>
      </c>
    </row>
    <row r="100" spans="1:15" x14ac:dyDescent="0.2">
      <c r="A100" s="2" t="s">
        <v>79</v>
      </c>
      <c r="B100" s="10">
        <v>150</v>
      </c>
      <c r="C100" s="10">
        <f>B$304/(1+EXP(-B$305*(B100-B$306)))</f>
        <v>3.43320542532024</v>
      </c>
      <c r="D100" s="10">
        <v>65</v>
      </c>
      <c r="E100" s="10">
        <f>D$304/(1+EXP(-D$305*(D100-D$306)))</f>
        <v>3.3974674738479758</v>
      </c>
      <c r="F100" s="10">
        <v>3700</v>
      </c>
      <c r="G100" s="10">
        <f>F$304/(1+EXP(-F$305*(F100-F$306)))</f>
        <v>3.5056860725348873</v>
      </c>
      <c r="H100" s="4">
        <v>0</v>
      </c>
      <c r="I100" s="10">
        <f>H$304/(1+EXP(-H$305*(H100-H$306)))</f>
        <v>1.6432627325863502</v>
      </c>
      <c r="J100" s="4">
        <v>3.5</v>
      </c>
      <c r="K100" s="10">
        <f>J$304/(1+EXP(-J$305*(J100-J$306)))</f>
        <v>0.17222597833105607</v>
      </c>
      <c r="L100" s="10">
        <v>150</v>
      </c>
      <c r="M100" s="10">
        <f>L$304/(1+EXP(-L$305*(L100-L$306)))</f>
        <v>2.6914403387319186</v>
      </c>
      <c r="O100">
        <f>(C100*$Q$2+E100*$Q$3+G100*$Q$4+I100*$Q$5+K100*$Q$6+M100*$Q$7)/$Q$8</f>
        <v>2.797738554783948</v>
      </c>
    </row>
    <row r="101" spans="1:15" x14ac:dyDescent="0.2">
      <c r="A101" s="2" t="s">
        <v>105</v>
      </c>
      <c r="B101" s="10">
        <v>105</v>
      </c>
      <c r="C101" s="10">
        <f>B$304/(1+EXP(-B$305*(B101-B$306)))</f>
        <v>2.165403238353337</v>
      </c>
      <c r="D101" s="10">
        <v>70</v>
      </c>
      <c r="E101" s="10">
        <f>D$304/(1+EXP(-D$305*(D101-D$306)))</f>
        <v>3.810590322286604</v>
      </c>
      <c r="F101" s="10">
        <v>4450</v>
      </c>
      <c r="G101" s="10">
        <f>F$304/(1+EXP(-F$305*(F101-F$306)))</f>
        <v>4.2906862547208089</v>
      </c>
      <c r="H101" s="4">
        <v>2</v>
      </c>
      <c r="I101" s="10">
        <f>H$304/(1+EXP(-H$305*(H101-H$306)))</f>
        <v>3.3567372674136502</v>
      </c>
      <c r="J101" s="4"/>
      <c r="K101" s="10">
        <f>J$304/(1+EXP(-J$305*(J101-J$306)))</f>
        <v>8.2767631923176235E-8</v>
      </c>
      <c r="L101" s="10">
        <v>100</v>
      </c>
      <c r="M101" s="10">
        <f>L$304/(1+EXP(-L$305*(L101-L$306)))</f>
        <v>1.2251293443205313</v>
      </c>
      <c r="O101">
        <f>(C101*$Q$2+E101*$Q$3+G101*$Q$4+I101*$Q$5+K101*$Q$6+M101*$Q$7)/$Q$8</f>
        <v>2.7905807028025902</v>
      </c>
    </row>
    <row r="102" spans="1:15" x14ac:dyDescent="0.2">
      <c r="A102" s="2" t="s">
        <v>531</v>
      </c>
      <c r="B102" s="10">
        <v>121</v>
      </c>
      <c r="C102" s="10">
        <f>B$304/(1+EXP(-B$305*(B102-B$306)))</f>
        <v>2.6315976988144194</v>
      </c>
      <c r="D102" s="10">
        <v>57</v>
      </c>
      <c r="E102" s="10">
        <f>D$304/(1+EXP(-D$305*(D102-D$306)))</f>
        <v>2.6134645229554909</v>
      </c>
      <c r="F102" s="10">
        <v>4990</v>
      </c>
      <c r="G102" s="10">
        <f>F$304/(1+EXP(-F$305*(F102-F$306)))</f>
        <v>4.6143076895974291</v>
      </c>
      <c r="H102" s="4">
        <v>2</v>
      </c>
      <c r="I102" s="10">
        <f>H$304/(1+EXP(-H$305*(H102-H$306)))</f>
        <v>3.3567372674136502</v>
      </c>
      <c r="J102" s="4"/>
      <c r="K102" s="10">
        <f>J$304/(1+EXP(-J$305*(J102-J$306)))</f>
        <v>8.2767631923176235E-8</v>
      </c>
      <c r="L102" s="10">
        <v>128</v>
      </c>
      <c r="M102" s="10">
        <f>L$304/(1+EXP(-L$305*(L102-L$306)))</f>
        <v>1.9955112213422004</v>
      </c>
      <c r="O102">
        <f>(C102*$Q$2+E102*$Q$3+G102*$Q$4+I102*$Q$5+K102*$Q$6+M102*$Q$7)/$Q$8</f>
        <v>2.7856653771397952</v>
      </c>
    </row>
    <row r="103" spans="1:15" x14ac:dyDescent="0.2">
      <c r="A103" s="2" t="s">
        <v>342</v>
      </c>
      <c r="B103" s="10">
        <v>180.4</v>
      </c>
      <c r="C103" s="10">
        <f>B$304/(1+EXP(-B$305*(B103-B$306)))</f>
        <v>4.0851345436605317</v>
      </c>
      <c r="D103" s="10">
        <v>68.400000000000006</v>
      </c>
      <c r="E103" s="10">
        <f>D$304/(1+EXP(-D$305*(D103-D$306)))</f>
        <v>3.6867155846038857</v>
      </c>
      <c r="F103" s="10">
        <v>3215.2</v>
      </c>
      <c r="G103" s="10">
        <f>F$304/(1+EXP(-F$305*(F103-F$306)))</f>
        <v>2.7991334156767338</v>
      </c>
      <c r="H103" s="4">
        <v>2</v>
      </c>
      <c r="I103" s="10">
        <f>H$304/(1+EXP(-H$305*(H103-H$306)))</f>
        <v>3.3567372674136502</v>
      </c>
      <c r="J103" s="4"/>
      <c r="K103" s="10">
        <f>J$304/(1+EXP(-J$305*(J103-J$306)))</f>
        <v>8.2767631923176235E-8</v>
      </c>
      <c r="L103" s="10"/>
      <c r="M103" s="10">
        <f>L$304/(1+EXP(-L$305*(L103-L$306)))</f>
        <v>0.12266891645523362</v>
      </c>
      <c r="O103">
        <f>(C103*$Q$2+E103*$Q$3+G103*$Q$4+I103*$Q$5+K103*$Q$6+M103*$Q$7)/$Q$8</f>
        <v>2.7357081505020906</v>
      </c>
    </row>
    <row r="104" spans="1:15" x14ac:dyDescent="0.2">
      <c r="A104" s="2" t="s">
        <v>566</v>
      </c>
      <c r="B104" s="10">
        <v>149</v>
      </c>
      <c r="C104" s="10">
        <f>B$304/(1+EXP(-B$305*(B104-B$306)))</f>
        <v>3.407903617774215</v>
      </c>
      <c r="D104" s="10">
        <v>60</v>
      </c>
      <c r="E104" s="10">
        <f>D$304/(1+EXP(-D$305*(D104-D$306)))</f>
        <v>2.9192072890555334</v>
      </c>
      <c r="F104" s="10">
        <v>3081</v>
      </c>
      <c r="G104" s="10">
        <f>F$304/(1+EXP(-F$305*(F104-F$306)))</f>
        <v>2.5886824330895992</v>
      </c>
      <c r="H104" s="4">
        <v>4</v>
      </c>
      <c r="I104" s="10">
        <f>H$304/(1+EXP(-H$305*(H104-H$306)))</f>
        <v>4.4749970748986758</v>
      </c>
      <c r="J104" s="4"/>
      <c r="K104" s="10">
        <f>J$304/(1+EXP(-J$305*(J104-J$306)))</f>
        <v>8.2767631923176235E-8</v>
      </c>
      <c r="L104" s="10">
        <v>123</v>
      </c>
      <c r="M104" s="10">
        <f>L$304/(1+EXP(-L$305*(L104-L$306)))</f>
        <v>1.8443304282351816</v>
      </c>
      <c r="O104">
        <f>(C104*$Q$2+E104*$Q$3+G104*$Q$4+I104*$Q$5+K104*$Q$6+M104*$Q$7)/$Q$8</f>
        <v>2.6834349184155757</v>
      </c>
    </row>
    <row r="105" spans="1:15" x14ac:dyDescent="0.2">
      <c r="A105" s="2" t="s">
        <v>217</v>
      </c>
      <c r="B105" s="10">
        <v>72.2</v>
      </c>
      <c r="C105" s="10">
        <f>B$304/(1+EXP(-B$305*(B105-B$306)))</f>
        <v>1.3082948230547413</v>
      </c>
      <c r="D105" s="10">
        <v>52.8</v>
      </c>
      <c r="E105" s="10">
        <f>D$304/(1+EXP(-D$305*(D105-D$306)))</f>
        <v>2.1817524965054784</v>
      </c>
      <c r="F105" s="10">
        <v>3838.6</v>
      </c>
      <c r="G105" s="10">
        <f>F$304/(1+EXP(-F$305*(F105-F$306)))</f>
        <v>3.682405842141546</v>
      </c>
      <c r="H105" s="4">
        <v>14</v>
      </c>
      <c r="I105" s="10">
        <f>H$304/(1+EXP(-H$305*(H105-H$306)))</f>
        <v>4.9995363446716707</v>
      </c>
      <c r="J105" s="4">
        <v>4.5</v>
      </c>
      <c r="K105" s="10">
        <f>J$304/(1+EXP(-J$305*(J105-J$306)))</f>
        <v>3.4852964198270366</v>
      </c>
      <c r="L105" s="10">
        <v>98.4</v>
      </c>
      <c r="M105" s="10">
        <f>L$304/(1+EXP(-L$305*(L105-L$306)))</f>
        <v>1.1876761007486385</v>
      </c>
      <c r="O105">
        <f>(C105*$Q$2+E105*$Q$3+G105*$Q$4+I105*$Q$5+K105*$Q$6+M105*$Q$7)/$Q$8</f>
        <v>2.6686016876278753</v>
      </c>
    </row>
    <row r="106" spans="1:15" x14ac:dyDescent="0.2">
      <c r="A106" s="2" t="s">
        <v>465</v>
      </c>
      <c r="B106" s="10">
        <v>111</v>
      </c>
      <c r="C106" s="10">
        <f>B$304/(1+EXP(-B$305*(B106-B$306)))</f>
        <v>2.3392317302321963</v>
      </c>
      <c r="D106" s="10">
        <v>53</v>
      </c>
      <c r="E106" s="10">
        <f>D$304/(1+EXP(-D$305*(D106-D$306)))</f>
        <v>2.202082963048869</v>
      </c>
      <c r="F106" s="10">
        <v>3444</v>
      </c>
      <c r="G106" s="10">
        <f>F$304/(1+EXP(-F$305*(F106-F$306)))</f>
        <v>3.1467312578239084</v>
      </c>
      <c r="H106" s="4">
        <v>3</v>
      </c>
      <c r="I106" s="10">
        <f>H$304/(1+EXP(-H$305*(H106-H$306)))</f>
        <v>4.0333931509884566</v>
      </c>
      <c r="J106" s="4">
        <v>4.7</v>
      </c>
      <c r="K106" s="10">
        <f>J$304/(1+EXP(-J$305*(J106-J$306)))</f>
        <v>4.2056544755954253</v>
      </c>
      <c r="L106" s="10"/>
      <c r="M106" s="10">
        <f>L$304/(1+EXP(-L$305*(L106-L$306)))</f>
        <v>0.12266891645523362</v>
      </c>
      <c r="O106">
        <f>(C106*$Q$2+E106*$Q$3+G106*$Q$4+I106*$Q$5+K106*$Q$6+M106*$Q$7)/$Q$8</f>
        <v>2.63753427169434</v>
      </c>
    </row>
    <row r="107" spans="1:15" x14ac:dyDescent="0.2">
      <c r="A107" s="2" t="s">
        <v>212</v>
      </c>
      <c r="B107" s="10">
        <v>120</v>
      </c>
      <c r="C107" s="10">
        <f>B$304/(1+EXP(-B$305*(B107-B$306)))</f>
        <v>2.6023911505681889</v>
      </c>
      <c r="D107" s="10">
        <v>55</v>
      </c>
      <c r="E107" s="10">
        <f>D$304/(1+EXP(-D$305*(D107-D$306)))</f>
        <v>2.407144303985969</v>
      </c>
      <c r="F107" s="10">
        <v>6072</v>
      </c>
      <c r="G107" s="10">
        <f>F$304/(1+EXP(-F$305*(F107-F$306)))</f>
        <v>4.8956497620556192</v>
      </c>
      <c r="H107" s="4">
        <v>1</v>
      </c>
      <c r="I107" s="10">
        <f>H$304/(1+EXP(-H$305*(H107-H$306)))</f>
        <v>2.5</v>
      </c>
      <c r="J107" s="4"/>
      <c r="K107" s="10">
        <f>J$304/(1+EXP(-J$305*(J107-J$306)))</f>
        <v>8.2767631923176235E-8</v>
      </c>
      <c r="L107" s="10">
        <v>108</v>
      </c>
      <c r="M107" s="10">
        <f>L$304/(1+EXP(-L$305*(L107-L$306)))</f>
        <v>1.4240600195357433</v>
      </c>
      <c r="O107">
        <f>(C107*$Q$2+E107*$Q$3+G107*$Q$4+I107*$Q$5+K107*$Q$6+M107*$Q$7)/$Q$8</f>
        <v>2.6371589483914364</v>
      </c>
    </row>
    <row r="108" spans="1:15" x14ac:dyDescent="0.2">
      <c r="A108" s="2" t="s">
        <v>584</v>
      </c>
      <c r="B108" s="10">
        <v>107</v>
      </c>
      <c r="C108" s="10">
        <f>B$304/(1+EXP(-B$305*(B108-B$306)))</f>
        <v>2.2230667468083141</v>
      </c>
      <c r="D108" s="10">
        <v>68</v>
      </c>
      <c r="E108" s="10">
        <f>D$304/(1+EXP(-D$305*(D108-D$306)))</f>
        <v>3.6544809631634645</v>
      </c>
      <c r="F108" s="10">
        <v>2937</v>
      </c>
      <c r="G108" s="10">
        <f>F$304/(1+EXP(-F$305*(F108-F$306)))</f>
        <v>2.3615371067813697</v>
      </c>
      <c r="H108" s="4">
        <v>3</v>
      </c>
      <c r="I108" s="10">
        <f>H$304/(1+EXP(-H$305*(H108-H$306)))</f>
        <v>4.0333931509884566</v>
      </c>
      <c r="J108" s="4"/>
      <c r="K108" s="10">
        <f>J$304/(1+EXP(-J$305*(J108-J$306)))</f>
        <v>8.2767631923176235E-8</v>
      </c>
      <c r="L108" s="10">
        <v>162</v>
      </c>
      <c r="M108" s="10">
        <f>L$304/(1+EXP(-L$305*(L108-L$306)))</f>
        <v>3.0654955680010869</v>
      </c>
      <c r="O108">
        <f>(C108*$Q$2+E108*$Q$3+G108*$Q$4+I108*$Q$5+K108*$Q$6+M108*$Q$7)/$Q$8</f>
        <v>2.6196731594737188</v>
      </c>
    </row>
    <row r="109" spans="1:15" x14ac:dyDescent="0.2">
      <c r="A109" s="2" t="s">
        <v>276</v>
      </c>
      <c r="B109" s="10">
        <v>141</v>
      </c>
      <c r="C109" s="10">
        <f>B$304/(1+EXP(-B$305*(B109-B$306)))</f>
        <v>3.1980955676941409</v>
      </c>
      <c r="D109" s="10">
        <v>62.1</v>
      </c>
      <c r="E109" s="10">
        <f>D$304/(1+EXP(-D$305*(D109-D$306)))</f>
        <v>3.126345062849424</v>
      </c>
      <c r="F109" s="10">
        <v>3280.8</v>
      </c>
      <c r="G109" s="10">
        <f>F$304/(1+EXP(-F$305*(F109-F$306)))</f>
        <v>2.9006484472103287</v>
      </c>
      <c r="H109" s="4">
        <v>7</v>
      </c>
      <c r="I109" s="10">
        <f>H$304/(1+EXP(-H$305*(H109-H$306)))</f>
        <v>4.9321154152812783</v>
      </c>
      <c r="J109" s="4"/>
      <c r="K109" s="10">
        <f>J$304/(1+EXP(-J$305*(J109-J$306)))</f>
        <v>8.2767631923176235E-8</v>
      </c>
      <c r="L109" s="10"/>
      <c r="M109" s="10">
        <f>L$304/(1+EXP(-L$305*(L109-L$306)))</f>
        <v>0.12266891645523362</v>
      </c>
      <c r="O109">
        <f>(C109*$Q$2+E109*$Q$3+G109*$Q$4+I109*$Q$5+K109*$Q$6+M109*$Q$7)/$Q$8</f>
        <v>2.6116625077791031</v>
      </c>
    </row>
    <row r="110" spans="1:15" x14ac:dyDescent="0.2">
      <c r="A110" s="2" t="s">
        <v>290</v>
      </c>
      <c r="B110" s="10">
        <v>131.30000000000001</v>
      </c>
      <c r="C110" s="10">
        <f>B$304/(1+EXP(-B$305*(B110-B$306)))</f>
        <v>2.9289260168083078</v>
      </c>
      <c r="D110" s="10">
        <v>55.9</v>
      </c>
      <c r="E110" s="10">
        <f>D$304/(1+EXP(-D$305*(D110-D$306)))</f>
        <v>2.5</v>
      </c>
      <c r="F110" s="10">
        <v>3937</v>
      </c>
      <c r="G110" s="10">
        <f>F$304/(1+EXP(-F$305*(F110-F$306)))</f>
        <v>3.7994070922632117</v>
      </c>
      <c r="H110" s="4">
        <v>6</v>
      </c>
      <c r="I110" s="10">
        <f>H$304/(1+EXP(-H$305*(H110-H$306)))</f>
        <v>4.8632660660190856</v>
      </c>
      <c r="J110" s="4"/>
      <c r="K110" s="10">
        <f>J$304/(1+EXP(-J$305*(J110-J$306)))</f>
        <v>8.2767631923176235E-8</v>
      </c>
      <c r="L110" s="10"/>
      <c r="M110" s="10">
        <f>L$304/(1+EXP(-L$305*(L110-L$306)))</f>
        <v>0.12266891645523362</v>
      </c>
      <c r="O110">
        <f>(C110*$Q$2+E110*$Q$3+G110*$Q$4+I110*$Q$5+K110*$Q$6+M110*$Q$7)/$Q$8</f>
        <v>2.6047334759316656</v>
      </c>
    </row>
    <row r="111" spans="1:15" x14ac:dyDescent="0.2">
      <c r="A111" s="2" t="s">
        <v>519</v>
      </c>
      <c r="B111" s="10">
        <v>140</v>
      </c>
      <c r="C111" s="10">
        <f>B$304/(1+EXP(-B$305*(B111-B$306)))</f>
        <v>3.17101966935126</v>
      </c>
      <c r="D111" s="10">
        <v>56</v>
      </c>
      <c r="E111" s="10">
        <f>D$304/(1+EXP(-D$305*(D111-D$306)))</f>
        <v>2.5103219892408775</v>
      </c>
      <c r="F111" s="10">
        <v>3359</v>
      </c>
      <c r="G111" s="10">
        <f>F$304/(1+EXP(-F$305*(F111-F$306)))</f>
        <v>3.0198871450575564</v>
      </c>
      <c r="H111" s="4">
        <v>4</v>
      </c>
      <c r="I111" s="10">
        <f>H$304/(1+EXP(-H$305*(H111-H$306)))</f>
        <v>4.4749970748986758</v>
      </c>
      <c r="J111" s="4"/>
      <c r="K111" s="10">
        <f>J$304/(1+EXP(-J$305*(J111-J$306)))</f>
        <v>8.2767631923176235E-8</v>
      </c>
      <c r="L111" s="10">
        <v>113</v>
      </c>
      <c r="M111" s="10">
        <f>L$304/(1+EXP(-L$305*(L111-L$306)))</f>
        <v>1.5577971662294672</v>
      </c>
      <c r="O111">
        <f>(C111*$Q$2+E111*$Q$3+G111*$Q$4+I111*$Q$5+K111*$Q$6+M111*$Q$7)/$Q$8</f>
        <v>2.6039168812439066</v>
      </c>
    </row>
    <row r="112" spans="1:15" x14ac:dyDescent="0.2">
      <c r="A112" s="2" t="s">
        <v>144</v>
      </c>
      <c r="B112" s="10">
        <v>80</v>
      </c>
      <c r="C112" s="10">
        <f>B$304/(1+EXP(-B$305*(B112-B$306)))</f>
        <v>1.4922258116754878</v>
      </c>
      <c r="D112" s="10">
        <v>57</v>
      </c>
      <c r="E112" s="10">
        <f>D$304/(1+EXP(-D$305*(D112-D$306)))</f>
        <v>2.6134645229554909</v>
      </c>
      <c r="F112" s="10">
        <v>3403</v>
      </c>
      <c r="G112" s="10">
        <f>F$304/(1+EXP(-F$305*(F112-F$306)))</f>
        <v>3.0859448848845719</v>
      </c>
      <c r="H112" s="4">
        <v>3</v>
      </c>
      <c r="I112" s="10">
        <f>H$304/(1+EXP(-H$305*(H112-H$306)))</f>
        <v>4.0333931509884566</v>
      </c>
      <c r="J112" s="4">
        <v>5</v>
      </c>
      <c r="K112" s="10">
        <f>J$304/(1+EXP(-J$305*(J112-J$306)))</f>
        <v>4.7433210344234196</v>
      </c>
      <c r="L112" s="10"/>
      <c r="M112" s="10">
        <f>L$304/(1+EXP(-L$305*(L112-L$306)))</f>
        <v>0.12266891645523362</v>
      </c>
      <c r="O112">
        <f>(C112*$Q$2+E112*$Q$3+G112*$Q$4+I112*$Q$5+K112*$Q$6+M112*$Q$7)/$Q$8</f>
        <v>2.5869615045442456</v>
      </c>
    </row>
    <row r="113" spans="1:15" x14ac:dyDescent="0.2">
      <c r="A113" s="2" t="s">
        <v>155</v>
      </c>
      <c r="B113" s="10">
        <v>124.7</v>
      </c>
      <c r="C113" s="10">
        <f>B$304/(1+EXP(-B$305*(B113-B$306)))</f>
        <v>2.7392873307614356</v>
      </c>
      <c r="D113" s="10">
        <v>62.1</v>
      </c>
      <c r="E113" s="10">
        <f>D$304/(1+EXP(-D$305*(D113-D$306)))</f>
        <v>3.126345062849424</v>
      </c>
      <c r="F113" s="10">
        <v>3464.5</v>
      </c>
      <c r="G113" s="10">
        <f>F$304/(1+EXP(-F$305*(F113-F$306)))</f>
        <v>3.1768252192127551</v>
      </c>
      <c r="H113" s="4">
        <v>4</v>
      </c>
      <c r="I113" s="10">
        <f>H$304/(1+EXP(-H$305*(H113-H$306)))</f>
        <v>4.4749970748986758</v>
      </c>
      <c r="J113" s="4">
        <v>3.8</v>
      </c>
      <c r="K113" s="10">
        <f>J$304/(1+EXP(-J$305*(J113-J$306)))</f>
        <v>0.55363658986184128</v>
      </c>
      <c r="L113" s="10"/>
      <c r="M113" s="10">
        <f>L$304/(1+EXP(-L$305*(L113-L$306)))</f>
        <v>0.12266891645523362</v>
      </c>
      <c r="O113">
        <f>(C113*$Q$2+E113*$Q$3+G113*$Q$4+I113*$Q$5+K113*$Q$6+M113*$Q$7)/$Q$8</f>
        <v>2.581801978540331</v>
      </c>
    </row>
    <row r="114" spans="1:15" x14ac:dyDescent="0.2">
      <c r="A114" s="2" t="s">
        <v>312</v>
      </c>
      <c r="B114" s="10">
        <v>131.30000000000001</v>
      </c>
      <c r="C114" s="10">
        <f>B$304/(1+EXP(-B$305*(B114-B$306)))</f>
        <v>2.9289260168083078</v>
      </c>
      <c r="D114" s="10">
        <v>60.9</v>
      </c>
      <c r="E114" s="10">
        <f>D$304/(1+EXP(-D$305*(D114-D$306)))</f>
        <v>3.0088935322662</v>
      </c>
      <c r="F114" s="10">
        <v>5457.7</v>
      </c>
      <c r="G114" s="10">
        <f>F$304/(1+EXP(-F$305*(F114-F$306)))</f>
        <v>4.7787290091730927</v>
      </c>
      <c r="H114" s="4">
        <v>0</v>
      </c>
      <c r="I114" s="10">
        <f>H$304/(1+EXP(-H$305*(H114-H$306)))</f>
        <v>1.6432627325863502</v>
      </c>
      <c r="J114" s="4"/>
      <c r="K114" s="10">
        <f>J$304/(1+EXP(-J$305*(J114-J$306)))</f>
        <v>8.2767631923176235E-8</v>
      </c>
      <c r="L114" s="10"/>
      <c r="M114" s="10">
        <f>L$304/(1+EXP(-L$305*(L114-L$306)))</f>
        <v>0.12266891645523362</v>
      </c>
      <c r="O114">
        <f>(C114*$Q$2+E114*$Q$3+G114*$Q$4+I114*$Q$5+K114*$Q$6+M114*$Q$7)/$Q$8</f>
        <v>2.577669872033824</v>
      </c>
    </row>
    <row r="115" spans="1:15" x14ac:dyDescent="0.2">
      <c r="A115" s="2" t="s">
        <v>563</v>
      </c>
      <c r="B115" s="10">
        <v>124</v>
      </c>
      <c r="C115" s="10">
        <f>B$304/(1+EXP(-B$305*(B115-B$306)))</f>
        <v>2.718969868563851</v>
      </c>
      <c r="D115" s="10">
        <v>62.1</v>
      </c>
      <c r="E115" s="10">
        <f>D$304/(1+EXP(-D$305*(D115-D$306)))</f>
        <v>3.126345062849424</v>
      </c>
      <c r="F115" s="10">
        <v>3464</v>
      </c>
      <c r="G115" s="10">
        <f>F$304/(1+EXP(-F$305*(F115-F$306)))</f>
        <v>3.1760936889977733</v>
      </c>
      <c r="H115" s="4">
        <v>4</v>
      </c>
      <c r="I115" s="10">
        <f>H$304/(1+EXP(-H$305*(H115-H$306)))</f>
        <v>4.4749970748986758</v>
      </c>
      <c r="J115" s="4">
        <v>3.8</v>
      </c>
      <c r="K115" s="10">
        <f>J$304/(1+EXP(-J$305*(J115-J$306)))</f>
        <v>0.55363658986184128</v>
      </c>
      <c r="L115" s="10"/>
      <c r="M115" s="10">
        <f>L$304/(1+EXP(-L$305*(L115-L$306)))</f>
        <v>0.12266891645523362</v>
      </c>
      <c r="O115">
        <f>(C115*$Q$2+E115*$Q$3+G115*$Q$4+I115*$Q$5+K115*$Q$6+M115*$Q$7)/$Q$8</f>
        <v>2.5771244246708718</v>
      </c>
    </row>
    <row r="116" spans="1:15" x14ac:dyDescent="0.2">
      <c r="A116" s="2" t="s">
        <v>530</v>
      </c>
      <c r="B116" s="10">
        <v>113</v>
      </c>
      <c r="C116" s="10">
        <f>B$304/(1+EXP(-B$305*(B116-B$306)))</f>
        <v>2.3976088494318111</v>
      </c>
      <c r="D116" s="10">
        <v>55</v>
      </c>
      <c r="E116" s="10">
        <f>D$304/(1+EXP(-D$305*(D116-D$306)))</f>
        <v>2.407144303985969</v>
      </c>
      <c r="F116" s="10">
        <v>3457</v>
      </c>
      <c r="G116" s="10">
        <f>F$304/(1+EXP(-F$305*(F116-F$306)))</f>
        <v>3.1658391998898585</v>
      </c>
      <c r="H116" s="4">
        <v>1</v>
      </c>
      <c r="I116" s="10">
        <f>H$304/(1+EXP(-H$305*(H116-H$306)))</f>
        <v>2.5</v>
      </c>
      <c r="J116" s="4">
        <v>4.9000000000000004</v>
      </c>
      <c r="K116" s="10">
        <f>J$304/(1+EXP(-J$305*(J116-J$306)))</f>
        <v>4.6207090998937828</v>
      </c>
      <c r="L116" s="10"/>
      <c r="M116" s="10">
        <f>L$304/(1+EXP(-L$305*(L116-L$306)))</f>
        <v>0.12266891645523362</v>
      </c>
      <c r="O116">
        <f>(C116*$Q$2+E116*$Q$3+G116*$Q$4+I116*$Q$5+K116*$Q$6+M116*$Q$7)/$Q$8</f>
        <v>2.57606252477381</v>
      </c>
    </row>
    <row r="117" spans="1:15" x14ac:dyDescent="0.2">
      <c r="A117" s="2" t="s">
        <v>41</v>
      </c>
      <c r="B117" s="10">
        <v>146</v>
      </c>
      <c r="C117" s="10">
        <f>B$304/(1+EXP(-B$305*(B117-B$306)))</f>
        <v>3.330719140196515</v>
      </c>
      <c r="D117" s="10">
        <v>55</v>
      </c>
      <c r="E117" s="10">
        <f>D$304/(1+EXP(-D$305*(D117-D$306)))</f>
        <v>2.407144303985969</v>
      </c>
      <c r="F117" s="10">
        <v>3125</v>
      </c>
      <c r="G117" s="10">
        <f>F$304/(1+EXP(-F$305*(F117-F$306)))</f>
        <v>2.6579691441898827</v>
      </c>
      <c r="H117" s="4">
        <v>6</v>
      </c>
      <c r="I117" s="10">
        <f>H$304/(1+EXP(-H$305*(H117-H$306)))</f>
        <v>4.8632660660190856</v>
      </c>
      <c r="J117" s="4"/>
      <c r="K117" s="10">
        <f>J$304/(1+EXP(-J$305*(J117-J$306)))</f>
        <v>8.2767631923176235E-8</v>
      </c>
      <c r="L117" s="10">
        <v>109</v>
      </c>
      <c r="M117" s="10">
        <f>L$304/(1+EXP(-L$305*(L117-L$306)))</f>
        <v>1.4502505746706487</v>
      </c>
      <c r="O117">
        <f>(C117*$Q$2+E117*$Q$3+G117*$Q$4+I117*$Q$5+K117*$Q$6+M117*$Q$7)/$Q$8</f>
        <v>2.5672424333557888</v>
      </c>
    </row>
    <row r="118" spans="1:15" x14ac:dyDescent="0.2">
      <c r="A118" s="2" t="s">
        <v>111</v>
      </c>
      <c r="B118" s="10">
        <v>215</v>
      </c>
      <c r="C118" s="10">
        <f>B$304/(1+EXP(-B$305*(B118-B$306)))</f>
        <v>4.5470918842653765</v>
      </c>
      <c r="D118" s="10">
        <v>72</v>
      </c>
      <c r="E118" s="10">
        <f>D$304/(1+EXP(-D$305*(D118-D$306)))</f>
        <v>3.9537728471212228</v>
      </c>
      <c r="F118" s="10">
        <v>215</v>
      </c>
      <c r="G118" s="10">
        <f>F$304/(1+EXP(-F$305*(F118-F$306)))</f>
        <v>0.13981199708841563</v>
      </c>
      <c r="H118" s="4">
        <v>0</v>
      </c>
      <c r="I118" s="10">
        <f>H$304/(1+EXP(-H$305*(H118-H$306)))</f>
        <v>1.6432627325863502</v>
      </c>
      <c r="J118" s="4"/>
      <c r="K118" s="10">
        <f>J$304/(1+EXP(-J$305*(J118-J$306)))</f>
        <v>8.2767631923176235E-8</v>
      </c>
      <c r="L118" s="10">
        <v>206</v>
      </c>
      <c r="M118" s="10">
        <f>L$304/(1+EXP(-L$305*(L118-L$306)))</f>
        <v>4.1500356170116781</v>
      </c>
      <c r="O118">
        <f>(C118*$Q$2+E118*$Q$3+G118*$Q$4+I118*$Q$5+K118*$Q$6+M118*$Q$7)/$Q$8</f>
        <v>2.5638502099239653</v>
      </c>
    </row>
    <row r="119" spans="1:15" x14ac:dyDescent="0.2">
      <c r="A119" s="2" t="s">
        <v>582</v>
      </c>
      <c r="B119" s="10">
        <v>135</v>
      </c>
      <c r="C119" s="10">
        <f>B$304/(1+EXP(-B$305*(B119-B$306)))</f>
        <v>3.0332003794907556</v>
      </c>
      <c r="D119" s="10">
        <v>58</v>
      </c>
      <c r="E119" s="10">
        <f>D$304/(1+EXP(-D$305*(D119-D$306)))</f>
        <v>2.7162214411986549</v>
      </c>
      <c r="F119" s="10">
        <v>3110</v>
      </c>
      <c r="G119" s="10">
        <f>F$304/(1+EXP(-F$305*(F119-F$306)))</f>
        <v>2.6343706471180575</v>
      </c>
      <c r="H119" s="4">
        <v>4</v>
      </c>
      <c r="I119" s="10">
        <f>H$304/(1+EXP(-H$305*(H119-H$306)))</f>
        <v>4.4749970748986758</v>
      </c>
      <c r="J119" s="4"/>
      <c r="K119" s="10">
        <f>J$304/(1+EXP(-J$305*(J119-J$306)))</f>
        <v>8.2767631923176235E-8</v>
      </c>
      <c r="L119" s="10">
        <v>120</v>
      </c>
      <c r="M119" s="10">
        <f>L$304/(1+EXP(-L$305*(L119-L$306)))</f>
        <v>1.7559520353356421</v>
      </c>
      <c r="O119">
        <f>(C119*$Q$2+E119*$Q$3+G119*$Q$4+I119*$Q$5+K119*$Q$6+M119*$Q$7)/$Q$8</f>
        <v>2.5553926809574312</v>
      </c>
    </row>
    <row r="120" spans="1:15" x14ac:dyDescent="0.2">
      <c r="A120" s="2" t="s">
        <v>546</v>
      </c>
      <c r="B120" s="10">
        <v>127</v>
      </c>
      <c r="C120" s="10">
        <f>B$304/(1+EXP(-B$305*(B120-B$306)))</f>
        <v>2.8058062983829353</v>
      </c>
      <c r="D120" s="10">
        <v>57</v>
      </c>
      <c r="E120" s="10">
        <f>D$304/(1+EXP(-D$305*(D120-D$306)))</f>
        <v>2.6134645229554909</v>
      </c>
      <c r="F120" s="10">
        <v>2543</v>
      </c>
      <c r="G120" s="10">
        <f>F$304/(1+EXP(-F$305*(F120-F$306)))</f>
        <v>1.7620396015387547</v>
      </c>
      <c r="H120" s="4">
        <v>5</v>
      </c>
      <c r="I120" s="10">
        <f>H$304/(1+EXP(-H$305*(H120-H$306)))</f>
        <v>4.7284336693367965</v>
      </c>
      <c r="J120" s="4">
        <v>4.5</v>
      </c>
      <c r="K120" s="10">
        <f>J$304/(1+EXP(-J$305*(J120-J$306)))</f>
        <v>3.4852964198270366</v>
      </c>
      <c r="L120" s="10"/>
      <c r="M120" s="10">
        <f>L$304/(1+EXP(-L$305*(L120-L$306)))</f>
        <v>0.12266891645523362</v>
      </c>
      <c r="O120">
        <f>(C120*$Q$2+E120*$Q$3+G120*$Q$4+I120*$Q$5+K120*$Q$6+M120*$Q$7)/$Q$8</f>
        <v>2.52211331681927</v>
      </c>
    </row>
    <row r="121" spans="1:15" x14ac:dyDescent="0.2">
      <c r="A121" s="2" t="s">
        <v>445</v>
      </c>
      <c r="B121" s="10">
        <v>117.8</v>
      </c>
      <c r="C121" s="10">
        <f>B$304/(1+EXP(-B$305*(B121-B$306)))</f>
        <v>2.5380493466795162</v>
      </c>
      <c r="D121" s="10">
        <v>54.9</v>
      </c>
      <c r="E121" s="10">
        <f>D$304/(1+EXP(-D$305*(D121-D$306)))</f>
        <v>2.3968381349141294</v>
      </c>
      <c r="F121" s="10">
        <v>2202.8000000000002</v>
      </c>
      <c r="G121" s="10">
        <f>F$304/(1+EXP(-F$305*(F121-F$306)))</f>
        <v>1.3075696157266998</v>
      </c>
      <c r="H121" s="4">
        <v>4</v>
      </c>
      <c r="I121" s="10">
        <f>H$304/(1+EXP(-H$305*(H121-H$306)))</f>
        <v>4.4749970748986758</v>
      </c>
      <c r="J121" s="4">
        <v>4.7</v>
      </c>
      <c r="K121" s="10">
        <f>J$304/(1+EXP(-J$305*(J121-J$306)))</f>
        <v>4.2056544755954253</v>
      </c>
      <c r="L121" s="10">
        <v>111.8</v>
      </c>
      <c r="M121" s="10">
        <f>L$304/(1+EXP(-L$305*(L121-L$306)))</f>
        <v>1.5250748888238845</v>
      </c>
      <c r="O121">
        <f>(C121*$Q$2+E121*$Q$3+G121*$Q$4+I121*$Q$5+K121*$Q$6+M121*$Q$7)/$Q$8</f>
        <v>2.5211822926620751</v>
      </c>
    </row>
    <row r="122" spans="1:15" x14ac:dyDescent="0.2">
      <c r="A122" s="2" t="s">
        <v>595</v>
      </c>
      <c r="B122" s="10">
        <v>110</v>
      </c>
      <c r="C122" s="10">
        <f>B$304/(1+EXP(-B$305*(B122-B$306)))</f>
        <v>2.3101050513355545</v>
      </c>
      <c r="D122" s="10">
        <v>60</v>
      </c>
      <c r="E122" s="10">
        <f>D$304/(1+EXP(-D$305*(D122-D$306)))</f>
        <v>2.9192072890555334</v>
      </c>
      <c r="F122" s="10">
        <v>4725</v>
      </c>
      <c r="G122" s="10">
        <f>F$304/(1+EXP(-F$305*(F122-F$306)))</f>
        <v>4.4770366095079481</v>
      </c>
      <c r="H122" s="4">
        <v>0</v>
      </c>
      <c r="I122" s="10">
        <f>H$304/(1+EXP(-H$305*(H122-H$306)))</f>
        <v>1.6432627325863502</v>
      </c>
      <c r="J122" s="4"/>
      <c r="K122" s="10">
        <f>J$304/(1+EXP(-J$305*(J122-J$306)))</f>
        <v>8.2767631923176235E-8</v>
      </c>
      <c r="L122" s="10">
        <v>115</v>
      </c>
      <c r="M122" s="10">
        <f>L$304/(1+EXP(-L$305*(L122-L$306)))</f>
        <v>1.6131756972242126</v>
      </c>
      <c r="O122">
        <f>(C122*$Q$2+E122*$Q$3+G122*$Q$4+I122*$Q$5+K122*$Q$6+M122*$Q$7)/$Q$8</f>
        <v>2.5187929347084741</v>
      </c>
    </row>
    <row r="123" spans="1:15" x14ac:dyDescent="0.2">
      <c r="A123" s="2" t="s">
        <v>589</v>
      </c>
      <c r="B123" s="10">
        <v>138</v>
      </c>
      <c r="C123" s="10">
        <f>B$304/(1+EXP(-B$305*(B123-B$306)))</f>
        <v>3.1163616702783385</v>
      </c>
      <c r="D123" s="10">
        <v>57</v>
      </c>
      <c r="E123" s="10">
        <f>D$304/(1+EXP(-D$305*(D123-D$306)))</f>
        <v>2.6134645229554909</v>
      </c>
      <c r="F123" s="10">
        <v>5249.3</v>
      </c>
      <c r="G123" s="10">
        <f>F$304/(1+EXP(-F$305*(F123-F$306)))</f>
        <v>4.7158951343428823</v>
      </c>
      <c r="H123" s="4">
        <v>0</v>
      </c>
      <c r="I123" s="10">
        <f>H$304/(1+EXP(-H$305*(H123-H$306)))</f>
        <v>1.6432627325863502</v>
      </c>
      <c r="J123" s="4"/>
      <c r="K123" s="10">
        <f>J$304/(1+EXP(-J$305*(J123-J$306)))</f>
        <v>8.2767631923176235E-8</v>
      </c>
      <c r="L123" s="10"/>
      <c r="M123" s="10">
        <f>L$304/(1+EXP(-L$305*(L123-L$306)))</f>
        <v>0.12266891645523362</v>
      </c>
      <c r="O123">
        <f>(C123*$Q$2+E123*$Q$3+G123*$Q$4+I123*$Q$5+K123*$Q$6+M123*$Q$7)/$Q$8</f>
        <v>2.517486042995849</v>
      </c>
    </row>
    <row r="124" spans="1:15" x14ac:dyDescent="0.2">
      <c r="A124" s="2" t="s">
        <v>287</v>
      </c>
      <c r="B124" s="10">
        <v>147.69999999999999</v>
      </c>
      <c r="C124" s="10">
        <f>B$304/(1+EXP(-B$305*(B124-B$306)))</f>
        <v>3.3746888709458447</v>
      </c>
      <c r="D124" s="10">
        <v>55.9</v>
      </c>
      <c r="E124" s="10">
        <f>D$304/(1+EXP(-D$305*(D124-D$306)))</f>
        <v>2.5</v>
      </c>
      <c r="F124" s="10">
        <v>3280.8</v>
      </c>
      <c r="G124" s="10">
        <f>F$304/(1+EXP(-F$305*(F124-F$306)))</f>
        <v>2.9006484472103287</v>
      </c>
      <c r="H124" s="4">
        <v>6</v>
      </c>
      <c r="I124" s="10">
        <f>H$304/(1+EXP(-H$305*(H124-H$306)))</f>
        <v>4.8632660660190856</v>
      </c>
      <c r="J124" s="4"/>
      <c r="K124" s="10">
        <f>J$304/(1+EXP(-J$305*(J124-J$306)))</f>
        <v>8.2767631923176235E-8</v>
      </c>
      <c r="L124" s="10"/>
      <c r="M124" s="10">
        <f>L$304/(1+EXP(-L$305*(L124-L$306)))</f>
        <v>0.12266891645523362</v>
      </c>
      <c r="O124">
        <f>(C124*$Q$2+E124*$Q$3+G124*$Q$4+I124*$Q$5+K124*$Q$6+M124*$Q$7)/$Q$8</f>
        <v>2.504067744617144</v>
      </c>
    </row>
    <row r="125" spans="1:15" x14ac:dyDescent="0.2">
      <c r="A125" s="2" t="s">
        <v>176</v>
      </c>
      <c r="B125" s="10">
        <v>151.6</v>
      </c>
      <c r="C125" s="10">
        <f>B$304/(1+EXP(-B$305*(B125-B$306)))</f>
        <v>3.4732286766777896</v>
      </c>
      <c r="D125" s="10">
        <v>65.3</v>
      </c>
      <c r="E125" s="10">
        <f>D$304/(1+EXP(-D$305*(D125-D$306)))</f>
        <v>3.4243221743623451</v>
      </c>
      <c r="F125" s="10">
        <v>492.2</v>
      </c>
      <c r="G125" s="10">
        <f>F$304/(1+EXP(-F$305*(F125-F$306)))</f>
        <v>0.19611967831434091</v>
      </c>
      <c r="H125" s="4">
        <v>2</v>
      </c>
      <c r="I125" s="10">
        <f>H$304/(1+EXP(-H$305*(H125-H$306)))</f>
        <v>3.3567372674136502</v>
      </c>
      <c r="J125" s="4">
        <v>5</v>
      </c>
      <c r="K125" s="10">
        <f>J$304/(1+EXP(-J$305*(J125-J$306)))</f>
        <v>4.7433210344234196</v>
      </c>
      <c r="L125" s="10"/>
      <c r="M125" s="10">
        <f>L$304/(1+EXP(-L$305*(L125-L$306)))</f>
        <v>0.12266891645523362</v>
      </c>
      <c r="O125">
        <f>(C125*$Q$2+E125*$Q$3+G125*$Q$4+I125*$Q$5+K125*$Q$6+M125*$Q$7)/$Q$8</f>
        <v>2.4900075863334727</v>
      </c>
    </row>
    <row r="126" spans="1:15" x14ac:dyDescent="0.2">
      <c r="A126" s="2" t="s">
        <v>102</v>
      </c>
      <c r="B126" s="10">
        <v>125.3</v>
      </c>
      <c r="C126" s="10">
        <f>B$304/(1+EXP(-B$305*(B126-B$306)))</f>
        <v>2.7566770478823996</v>
      </c>
      <c r="D126" s="10">
        <v>60</v>
      </c>
      <c r="E126" s="10">
        <f>D$304/(1+EXP(-D$305*(D126-D$306)))</f>
        <v>2.9192072890555334</v>
      </c>
      <c r="F126" s="10">
        <v>3935</v>
      </c>
      <c r="G126" s="10">
        <f>F$304/(1+EXP(-F$305*(F126-F$306)))</f>
        <v>3.7971012474940022</v>
      </c>
      <c r="H126" s="4">
        <v>0</v>
      </c>
      <c r="I126" s="10">
        <f>H$304/(1+EXP(-H$305*(H126-H$306)))</f>
        <v>1.6432627325863502</v>
      </c>
      <c r="J126" s="4"/>
      <c r="K126" s="10">
        <f>J$304/(1+EXP(-J$305*(J126-J$306)))</f>
        <v>8.2767631923176235E-8</v>
      </c>
      <c r="L126" s="10">
        <v>118</v>
      </c>
      <c r="M126" s="10">
        <f>L$304/(1+EXP(-L$305*(L126-L$306)))</f>
        <v>1.6981296548298956</v>
      </c>
      <c r="O126">
        <f>(C126*$Q$2+E126*$Q$3+G126*$Q$4+I126*$Q$5+K126*$Q$6+M126*$Q$7)/$Q$8</f>
        <v>2.4763737376719721</v>
      </c>
    </row>
    <row r="127" spans="1:15" x14ac:dyDescent="0.2">
      <c r="A127" s="2" t="s">
        <v>529</v>
      </c>
      <c r="B127" s="10">
        <v>160</v>
      </c>
      <c r="C127" s="10">
        <f>B$304/(1+EXP(-B$305*(B127-B$306)))</f>
        <v>3.6735286595150227</v>
      </c>
      <c r="D127" s="10">
        <v>70</v>
      </c>
      <c r="E127" s="10">
        <f>D$304/(1+EXP(-D$305*(D127-D$306)))</f>
        <v>3.810590322286604</v>
      </c>
      <c r="F127" s="10">
        <v>2200</v>
      </c>
      <c r="G127" s="10">
        <f>F$304/(1+EXP(-F$305*(F127-F$306)))</f>
        <v>1.3041579054214527</v>
      </c>
      <c r="H127" s="4">
        <v>2</v>
      </c>
      <c r="I127" s="10">
        <f>H$304/(1+EXP(-H$305*(H127-H$306)))</f>
        <v>3.3567372674136502</v>
      </c>
      <c r="J127" s="4">
        <v>4</v>
      </c>
      <c r="K127" s="10">
        <f>J$304/(1+EXP(-J$305*(J127-J$306)))</f>
        <v>1.1135006941265451</v>
      </c>
      <c r="L127" s="10"/>
      <c r="M127" s="10">
        <f>L$304/(1+EXP(-L$305*(L127-L$306)))</f>
        <v>0.12266891645523362</v>
      </c>
      <c r="O127">
        <f>(C127*$Q$2+E127*$Q$3+G127*$Q$4+I127*$Q$5+K127*$Q$6+M127*$Q$7)/$Q$8</f>
        <v>2.4632734058268433</v>
      </c>
    </row>
    <row r="128" spans="1:15" x14ac:dyDescent="0.2">
      <c r="A128" s="2" t="s">
        <v>503</v>
      </c>
      <c r="B128" s="10">
        <v>98.4</v>
      </c>
      <c r="C128" s="10">
        <f>B$304/(1+EXP(-B$305*(B128-B$306)))</f>
        <v>1.9779865118832824</v>
      </c>
      <c r="D128" s="10">
        <v>72.7</v>
      </c>
      <c r="E128" s="10">
        <f>D$304/(1+EXP(-D$305*(D128-D$306)))</f>
        <v>4.0007908660145191</v>
      </c>
      <c r="F128" s="10">
        <v>4330.8</v>
      </c>
      <c r="G128" s="10">
        <f>F$304/(1+EXP(-F$305*(F128-F$306)))</f>
        <v>4.1940258835580941</v>
      </c>
      <c r="H128" s="4">
        <v>0</v>
      </c>
      <c r="I128" s="10">
        <f>H$304/(1+EXP(-H$305*(H128-H$306)))</f>
        <v>1.6432627325863502</v>
      </c>
      <c r="J128" s="4"/>
      <c r="K128" s="10">
        <f>J$304/(1+EXP(-J$305*(J128-J$306)))</f>
        <v>8.2767631923176235E-8</v>
      </c>
      <c r="L128" s="10"/>
      <c r="M128" s="10">
        <f>L$304/(1+EXP(-L$305*(L128-L$306)))</f>
        <v>0.12266891645523362</v>
      </c>
      <c r="O128">
        <f>(C128*$Q$2+E128*$Q$3+G128*$Q$4+I128*$Q$5+K128*$Q$6+M128*$Q$7)/$Q$8</f>
        <v>2.4568375838578893</v>
      </c>
    </row>
    <row r="129" spans="1:15" x14ac:dyDescent="0.2">
      <c r="A129" s="2" t="s">
        <v>655</v>
      </c>
      <c r="B129" s="10">
        <v>115</v>
      </c>
      <c r="C129" s="10">
        <f>B$304/(1+EXP(-B$305*(B129-B$306)))</f>
        <v>2.4560980309790277</v>
      </c>
      <c r="D129" s="10">
        <v>50</v>
      </c>
      <c r="E129" s="10">
        <f>D$304/(1+EXP(-D$305*(D129-D$306)))</f>
        <v>1.9027662092178212</v>
      </c>
      <c r="F129" s="10">
        <v>3340</v>
      </c>
      <c r="G129" s="10">
        <f>F$304/(1+EXP(-F$305*(F129-F$306)))</f>
        <v>2.9911196660675148</v>
      </c>
      <c r="H129" s="4">
        <v>5</v>
      </c>
      <c r="I129" s="10">
        <f>H$304/(1+EXP(-H$305*(H129-H$306)))</f>
        <v>4.7284336693367965</v>
      </c>
      <c r="J129" s="4">
        <v>4.3</v>
      </c>
      <c r="K129" s="10">
        <f>J$304/(1+EXP(-J$305*(J129-J$306)))</f>
        <v>2.5</v>
      </c>
      <c r="L129" s="10"/>
      <c r="M129" s="10">
        <f>L$304/(1+EXP(-L$305*(L129-L$306)))</f>
        <v>0.12266891645523362</v>
      </c>
      <c r="O129">
        <f>(C129*$Q$2+E129*$Q$3+G129*$Q$4+I129*$Q$5+K129*$Q$6+M129*$Q$7)/$Q$8</f>
        <v>2.4501189331467503</v>
      </c>
    </row>
    <row r="130" spans="1:15" x14ac:dyDescent="0.2">
      <c r="A130" s="2" t="s">
        <v>100</v>
      </c>
      <c r="B130" s="10">
        <v>115</v>
      </c>
      <c r="C130" s="10">
        <f>B$304/(1+EXP(-B$305*(B130-B$306)))</f>
        <v>2.4560980309790277</v>
      </c>
      <c r="D130" s="10">
        <v>50</v>
      </c>
      <c r="E130" s="10">
        <f>D$304/(1+EXP(-D$305*(D130-D$306)))</f>
        <v>1.9027662092178212</v>
      </c>
      <c r="F130" s="10">
        <v>3340</v>
      </c>
      <c r="G130" s="10">
        <f>F$304/(1+EXP(-F$305*(F130-F$306)))</f>
        <v>2.9911196660675148</v>
      </c>
      <c r="H130" s="4">
        <v>5</v>
      </c>
      <c r="I130" s="10">
        <f>H$304/(1+EXP(-H$305*(H130-H$306)))</f>
        <v>4.7284336693367965</v>
      </c>
      <c r="J130" s="4">
        <v>4.3</v>
      </c>
      <c r="K130" s="10">
        <f>J$304/(1+EXP(-J$305*(J130-J$306)))</f>
        <v>2.5</v>
      </c>
      <c r="L130" s="10"/>
      <c r="M130" s="10">
        <f>L$304/(1+EXP(-L$305*(L130-L$306)))</f>
        <v>0.12266891645523362</v>
      </c>
      <c r="O130">
        <f>(C130*$Q$2+E130*$Q$3+G130*$Q$4+I130*$Q$5+K130*$Q$6+M130*$Q$7)/$Q$8</f>
        <v>2.4501189331467503</v>
      </c>
    </row>
    <row r="131" spans="1:15" x14ac:dyDescent="0.2">
      <c r="A131" s="2" t="s">
        <v>19</v>
      </c>
      <c r="B131" s="10">
        <v>118</v>
      </c>
      <c r="C131" s="10">
        <f>B$304/(1+EXP(-B$305*(B131-B$306)))</f>
        <v>2.5439019690209723</v>
      </c>
      <c r="D131" s="10">
        <v>56</v>
      </c>
      <c r="E131" s="10">
        <f>D$304/(1+EXP(-D$305*(D131-D$306)))</f>
        <v>2.5103219892408775</v>
      </c>
      <c r="F131" s="10">
        <v>4533</v>
      </c>
      <c r="G131" s="10">
        <f>F$304/(1+EXP(-F$305*(F131-F$306)))</f>
        <v>4.3521273050381266</v>
      </c>
      <c r="H131" s="4">
        <v>0</v>
      </c>
      <c r="I131" s="10">
        <f>H$304/(1+EXP(-H$305*(H131-H$306)))</f>
        <v>1.6432627325863502</v>
      </c>
      <c r="J131" s="4">
        <v>3.1</v>
      </c>
      <c r="K131" s="10">
        <f>J$304/(1+EXP(-J$305*(J131-J$306)))</f>
        <v>3.3464254621424334E-2</v>
      </c>
      <c r="L131" s="10">
        <v>108</v>
      </c>
      <c r="M131" s="10">
        <f>L$304/(1+EXP(-L$305*(L131-L$306)))</f>
        <v>1.4240600195357433</v>
      </c>
      <c r="O131">
        <f>(C131*$Q$2+E131*$Q$3+G131*$Q$4+I131*$Q$5+K131*$Q$6+M131*$Q$7)/$Q$8</f>
        <v>2.434832170371497</v>
      </c>
    </row>
    <row r="132" spans="1:15" x14ac:dyDescent="0.2">
      <c r="A132" s="2" t="s">
        <v>242</v>
      </c>
      <c r="B132" s="10">
        <v>46</v>
      </c>
      <c r="C132" s="10">
        <f>B$304/(1+EXP(-B$305*(B132-B$306)))</f>
        <v>0.80494772025991645</v>
      </c>
      <c r="D132" s="10">
        <v>83.9</v>
      </c>
      <c r="E132" s="10">
        <f>D$304/(1+EXP(-D$305*(D132-D$306)))</f>
        <v>4.5493869297802192</v>
      </c>
      <c r="F132" s="10">
        <v>2788.8</v>
      </c>
      <c r="G132" s="10">
        <f>F$304/(1+EXP(-F$305*(F132-F$306)))</f>
        <v>2.1301742422966412</v>
      </c>
      <c r="H132" s="4">
        <v>1</v>
      </c>
      <c r="I132" s="10">
        <f>H$304/(1+EXP(-H$305*(H132-H$306)))</f>
        <v>2.5</v>
      </c>
      <c r="J132" s="4">
        <v>4.7</v>
      </c>
      <c r="K132" s="10">
        <f>J$304/(1+EXP(-J$305*(J132-J$306)))</f>
        <v>4.2056544755954253</v>
      </c>
      <c r="L132" s="10"/>
      <c r="M132" s="10">
        <f>L$304/(1+EXP(-L$305*(L132-L$306)))</f>
        <v>0.12266891645523362</v>
      </c>
      <c r="O132">
        <f>(C132*$Q$2+E132*$Q$3+G132*$Q$4+I132*$Q$5+K132*$Q$6+M132*$Q$7)/$Q$8</f>
        <v>2.4219267974138012</v>
      </c>
    </row>
    <row r="133" spans="1:15" x14ac:dyDescent="0.2">
      <c r="A133" s="2" t="s">
        <v>143</v>
      </c>
      <c r="B133" s="10">
        <v>118</v>
      </c>
      <c r="C133" s="10">
        <f>B$304/(1+EXP(-B$305*(B133-B$306)))</f>
        <v>2.5439019690209723</v>
      </c>
      <c r="D133" s="10">
        <v>56</v>
      </c>
      <c r="E133" s="10">
        <f>D$304/(1+EXP(-D$305*(D133-D$306)))</f>
        <v>2.5103219892408775</v>
      </c>
      <c r="F133" s="10">
        <v>3116.8</v>
      </c>
      <c r="G133" s="10">
        <f>F$304/(1+EXP(-F$305*(F133-F$306)))</f>
        <v>2.6450718631762626</v>
      </c>
      <c r="H133" s="4">
        <v>7</v>
      </c>
      <c r="I133" s="10">
        <f>H$304/(1+EXP(-H$305*(H133-H$306)))</f>
        <v>4.9321154152812783</v>
      </c>
      <c r="J133" s="4"/>
      <c r="K133" s="10">
        <f>J$304/(1+EXP(-J$305*(J133-J$306)))</f>
        <v>8.2767631923176235E-8</v>
      </c>
      <c r="L133" s="10">
        <v>108</v>
      </c>
      <c r="M133" s="10">
        <f>L$304/(1+EXP(-L$305*(L133-L$306)))</f>
        <v>1.4240600195357433</v>
      </c>
      <c r="O133">
        <f>(C133*$Q$2+E133*$Q$3+G133*$Q$4+I133*$Q$5+K133*$Q$6+M133*$Q$7)/$Q$8</f>
        <v>2.4171963511623198</v>
      </c>
    </row>
    <row r="134" spans="1:15" x14ac:dyDescent="0.2">
      <c r="A134" s="3" t="s">
        <v>501</v>
      </c>
      <c r="B134" s="10">
        <v>105</v>
      </c>
      <c r="C134" s="10">
        <f>B$304/(1+EXP(-B$305*(B134-B$306)))</f>
        <v>2.165403238353337</v>
      </c>
      <c r="D134" s="10">
        <v>49.7</v>
      </c>
      <c r="E134" s="10">
        <f>D$304/(1+EXP(-D$305*(D134-D$306)))</f>
        <v>1.8736549371505764</v>
      </c>
      <c r="F134" s="10">
        <v>2700.2</v>
      </c>
      <c r="G134" s="10">
        <f>F$304/(1+EXP(-F$305*(F134-F$306)))</f>
        <v>1.9946305582641417</v>
      </c>
      <c r="H134" s="4">
        <v>5</v>
      </c>
      <c r="I134" s="10">
        <f>H$304/(1+EXP(-H$305*(H134-H$306)))</f>
        <v>4.7284336693367965</v>
      </c>
      <c r="J134" s="4">
        <v>4.9000000000000004</v>
      </c>
      <c r="K134" s="10">
        <f>J$304/(1+EXP(-J$305*(J134-J$306)))</f>
        <v>4.6207090998937828</v>
      </c>
      <c r="L134" s="10"/>
      <c r="M134" s="10">
        <f>L$304/(1+EXP(-L$305*(L134-L$306)))</f>
        <v>0.12266891645523362</v>
      </c>
      <c r="O134">
        <f>(C134*$Q$2+E134*$Q$3+G134*$Q$4+I134*$Q$5+K134*$Q$6+M134*$Q$7)/$Q$8</f>
        <v>2.3932432392468801</v>
      </c>
    </row>
    <row r="135" spans="1:15" x14ac:dyDescent="0.2">
      <c r="A135" s="2" t="s">
        <v>74</v>
      </c>
      <c r="B135" s="10">
        <v>108</v>
      </c>
      <c r="C135" s="10">
        <f>B$304/(1+EXP(-B$305*(B135-B$306)))</f>
        <v>2.2520147812185396</v>
      </c>
      <c r="D135" s="10">
        <v>50</v>
      </c>
      <c r="E135" s="10">
        <f>D$304/(1+EXP(-D$305*(D135-D$306)))</f>
        <v>1.9027662092178212</v>
      </c>
      <c r="F135" s="10">
        <v>2562</v>
      </c>
      <c r="G135" s="10">
        <f>F$304/(1+EXP(-F$305*(F135-F$306)))</f>
        <v>1.789516278647264</v>
      </c>
      <c r="H135" s="4">
        <v>5</v>
      </c>
      <c r="I135" s="10">
        <f>H$304/(1+EXP(-H$305*(H135-H$306)))</f>
        <v>4.7284336693367965</v>
      </c>
      <c r="J135" s="4">
        <v>4.5999999999999996</v>
      </c>
      <c r="K135" s="10">
        <f>J$304/(1+EXP(-J$305*(J135-J$306)))</f>
        <v>3.8864993058734547</v>
      </c>
      <c r="L135" s="10">
        <v>81.2</v>
      </c>
      <c r="M135" s="10">
        <f>L$304/(1+EXP(-L$305*(L135-L$306)))</f>
        <v>0.83562738582232354</v>
      </c>
      <c r="O135">
        <f>(C135*$Q$2+E135*$Q$3+G135*$Q$4+I135*$Q$5+K135*$Q$6+M135*$Q$7)/$Q$8</f>
        <v>2.371017211022203</v>
      </c>
    </row>
    <row r="136" spans="1:15" x14ac:dyDescent="0.2">
      <c r="A136" s="2" t="s">
        <v>551</v>
      </c>
      <c r="B136" s="10">
        <v>185</v>
      </c>
      <c r="C136" s="10">
        <f>B$304/(1+EXP(-B$305*(B136-B$306)))</f>
        <v>4.1629184551668432</v>
      </c>
      <c r="D136" s="10">
        <v>68</v>
      </c>
      <c r="E136" s="10">
        <f>D$304/(1+EXP(-D$305*(D136-D$306)))</f>
        <v>3.6544809631634645</v>
      </c>
      <c r="F136" s="10">
        <v>630</v>
      </c>
      <c r="G136" s="10">
        <f>F$304/(1+EXP(-F$305*(F136-F$306)))</f>
        <v>0.23167281241413004</v>
      </c>
      <c r="H136" s="4">
        <v>0</v>
      </c>
      <c r="I136" s="10">
        <f>H$304/(1+EXP(-H$305*(H136-H$306)))</f>
        <v>1.6432627325863502</v>
      </c>
      <c r="J136" s="4"/>
      <c r="K136" s="10">
        <f>J$304/(1+EXP(-J$305*(J136-J$306)))</f>
        <v>8.2767631923176235E-8</v>
      </c>
      <c r="L136" s="10">
        <v>175</v>
      </c>
      <c r="M136" s="10">
        <f>L$304/(1+EXP(-L$305*(L136-L$306)))</f>
        <v>3.442202833770533</v>
      </c>
      <c r="O136">
        <f>(C136*$Q$2+E136*$Q$3+G136*$Q$4+I136*$Q$5+K136*$Q$6+M136*$Q$7)/$Q$8</f>
        <v>2.3537344567348213</v>
      </c>
    </row>
    <row r="137" spans="1:15" x14ac:dyDescent="0.2">
      <c r="A137" s="2" t="s">
        <v>500</v>
      </c>
      <c r="B137" s="10">
        <v>120</v>
      </c>
      <c r="C137" s="10">
        <f>B$304/(1+EXP(-B$305*(B137-B$306)))</f>
        <v>2.6023911505681889</v>
      </c>
      <c r="D137" s="10">
        <v>49.7</v>
      </c>
      <c r="E137" s="10">
        <f>D$304/(1+EXP(-D$305*(D137-D$306)))</f>
        <v>1.8736549371505764</v>
      </c>
      <c r="F137" s="10">
        <v>4574</v>
      </c>
      <c r="G137" s="10">
        <f>F$304/(1+EXP(-F$305*(F137-F$306)))</f>
        <v>4.3807712207463982</v>
      </c>
      <c r="H137" s="4">
        <v>0</v>
      </c>
      <c r="I137" s="10">
        <f>H$304/(1+EXP(-H$305*(H137-H$306)))</f>
        <v>1.6432627325863502</v>
      </c>
      <c r="J137" s="4"/>
      <c r="K137" s="10">
        <f>J$304/(1+EXP(-J$305*(J137-J$306)))</f>
        <v>8.2767631923176235E-8</v>
      </c>
      <c r="L137" s="10">
        <v>120</v>
      </c>
      <c r="M137" s="10">
        <f>L$304/(1+EXP(-L$305*(L137-L$306)))</f>
        <v>1.7559520353356421</v>
      </c>
      <c r="O137">
        <f>(C137*$Q$2+E137*$Q$3+G137*$Q$4+I137*$Q$5+K137*$Q$6+M137*$Q$7)/$Q$8</f>
        <v>2.3458721630688837</v>
      </c>
    </row>
    <row r="138" spans="1:15" x14ac:dyDescent="0.2">
      <c r="A138" s="2" t="s">
        <v>537</v>
      </c>
      <c r="B138" s="10">
        <v>116</v>
      </c>
      <c r="C138" s="10">
        <f>B$304/(1+EXP(-B$305*(B138-B$306)))</f>
        <v>2.4853646729570062</v>
      </c>
      <c r="D138" s="10">
        <v>60</v>
      </c>
      <c r="E138" s="10">
        <f>D$304/(1+EXP(-D$305*(D138-D$306)))</f>
        <v>2.9192072890555334</v>
      </c>
      <c r="F138" s="10">
        <v>3600</v>
      </c>
      <c r="G138" s="10">
        <f>F$304/(1+EXP(-F$305*(F138-F$306)))</f>
        <v>3.3701043605029311</v>
      </c>
      <c r="H138" s="4">
        <v>2</v>
      </c>
      <c r="I138" s="10">
        <f>H$304/(1+EXP(-H$305*(H138-H$306)))</f>
        <v>3.3567372674136502</v>
      </c>
      <c r="J138" s="4"/>
      <c r="K138" s="10">
        <f>J$304/(1+EXP(-J$305*(J138-J$306)))</f>
        <v>8.2767631923176235E-8</v>
      </c>
      <c r="L138" s="10"/>
      <c r="M138" s="10">
        <f>L$304/(1+EXP(-L$305*(L138-L$306)))</f>
        <v>0.12266891645523362</v>
      </c>
      <c r="O138">
        <f>(C138*$Q$2+E138*$Q$3+G138*$Q$4+I138*$Q$5+K138*$Q$6+M138*$Q$7)/$Q$8</f>
        <v>2.3365287679630509</v>
      </c>
    </row>
    <row r="139" spans="1:15" x14ac:dyDescent="0.2">
      <c r="A139" s="2" t="s">
        <v>77</v>
      </c>
      <c r="B139" s="10">
        <v>78.8</v>
      </c>
      <c r="C139" s="10">
        <f>B$304/(1+EXP(-B$305*(B139-B$306)))</f>
        <v>1.4629759649307705</v>
      </c>
      <c r="D139" s="10">
        <v>60</v>
      </c>
      <c r="E139" s="10">
        <f>D$304/(1+EXP(-D$305*(D139-D$306)))</f>
        <v>2.9192072890555334</v>
      </c>
      <c r="F139" s="10">
        <v>2705</v>
      </c>
      <c r="G139" s="10">
        <f>F$304/(1+EXP(-F$305*(F139-F$306)))</f>
        <v>2.0019028274665449</v>
      </c>
      <c r="H139" s="4">
        <v>4</v>
      </c>
      <c r="I139" s="10">
        <f>H$304/(1+EXP(-H$305*(H139-H$306)))</f>
        <v>4.4749970748986758</v>
      </c>
      <c r="J139" s="4">
        <v>4.5</v>
      </c>
      <c r="K139" s="10">
        <f>J$304/(1+EXP(-J$305*(J139-J$306)))</f>
        <v>3.4852964198270366</v>
      </c>
      <c r="L139" s="10"/>
      <c r="M139" s="10">
        <f>L$304/(1+EXP(-L$305*(L139-L$306)))</f>
        <v>0.12266891645523362</v>
      </c>
      <c r="O139">
        <f>(C139*$Q$2+E139*$Q$3+G139*$Q$4+I139*$Q$5+K139*$Q$6+M139*$Q$7)/$Q$8</f>
        <v>2.3167927304540714</v>
      </c>
    </row>
    <row r="140" spans="1:15" x14ac:dyDescent="0.2">
      <c r="A140" s="2" t="s">
        <v>282</v>
      </c>
      <c r="B140" s="10">
        <v>113</v>
      </c>
      <c r="C140" s="10">
        <f>B$304/(1+EXP(-B$305*(B140-B$306)))</f>
        <v>2.3976088494318111</v>
      </c>
      <c r="D140" s="10">
        <v>62</v>
      </c>
      <c r="E140" s="10">
        <f>D$304/(1+EXP(-D$305*(D140-D$306)))</f>
        <v>3.1166609602363469</v>
      </c>
      <c r="F140" s="10">
        <v>2956</v>
      </c>
      <c r="G140" s="10">
        <f>F$304/(1+EXP(-F$305*(F140-F$306)))</f>
        <v>2.3914577361653131</v>
      </c>
      <c r="H140" s="4">
        <v>6</v>
      </c>
      <c r="I140" s="10">
        <f>H$304/(1+EXP(-H$305*(H140-H$306)))</f>
        <v>4.8632660660190856</v>
      </c>
      <c r="J140" s="4"/>
      <c r="K140" s="10">
        <f>J$304/(1+EXP(-J$305*(J140-J$306)))</f>
        <v>8.2767631923176235E-8</v>
      </c>
      <c r="L140" s="10"/>
      <c r="M140" s="10">
        <f>L$304/(1+EXP(-L$305*(L140-L$306)))</f>
        <v>0.12266891645523362</v>
      </c>
      <c r="O140">
        <f>(C140*$Q$2+E140*$Q$3+G140*$Q$4+I140*$Q$5+K140*$Q$6+M140*$Q$7)/$Q$8</f>
        <v>2.3108211285454328</v>
      </c>
    </row>
    <row r="141" spans="1:15" x14ac:dyDescent="0.2">
      <c r="A141" s="2" t="s">
        <v>132</v>
      </c>
      <c r="B141" s="10">
        <v>139.1</v>
      </c>
      <c r="C141" s="10">
        <f>B$304/(1+EXP(-B$305*(B141-B$306)))</f>
        <v>3.1465052385124999</v>
      </c>
      <c r="D141" s="10">
        <v>64</v>
      </c>
      <c r="E141" s="10">
        <f>D$304/(1+EXP(-D$305*(D141-D$306)))</f>
        <v>3.3062489836877891</v>
      </c>
      <c r="F141" s="10">
        <v>3380</v>
      </c>
      <c r="G141" s="10">
        <f>F$304/(1+EXP(-F$305*(F141-F$306)))</f>
        <v>3.0515159025322647</v>
      </c>
      <c r="H141" s="4">
        <v>0</v>
      </c>
      <c r="I141" s="10">
        <f>H$304/(1+EXP(-H$305*(H141-H$306)))</f>
        <v>1.6432627325863502</v>
      </c>
      <c r="J141" s="4"/>
      <c r="K141" s="10">
        <f>J$304/(1+EXP(-J$305*(J141-J$306)))</f>
        <v>8.2767631923176235E-8</v>
      </c>
      <c r="L141" s="10"/>
      <c r="M141" s="10">
        <f>L$304/(1+EXP(-L$305*(L141-L$306)))</f>
        <v>0.12266891645523362</v>
      </c>
      <c r="O141">
        <f>(C141*$Q$2+E141*$Q$3+G141*$Q$4+I141*$Q$5+K141*$Q$6+M141*$Q$7)/$Q$8</f>
        <v>2.3082746645860355</v>
      </c>
    </row>
    <row r="142" spans="1:15" x14ac:dyDescent="0.2">
      <c r="A142" s="2" t="s">
        <v>48</v>
      </c>
      <c r="B142" s="10">
        <v>145.26956994255599</v>
      </c>
      <c r="C142" s="10">
        <f>B$304/(1+EXP(-B$305*(B142-B$306)))</f>
        <v>3.3116457127496988</v>
      </c>
      <c r="D142" s="10">
        <v>63.217729227544197</v>
      </c>
      <c r="E142" s="10">
        <f>D$304/(1+EXP(-D$305*(D142-D$306)))</f>
        <v>3.2331648734726648</v>
      </c>
      <c r="F142" s="10">
        <v>3278.5620353290601</v>
      </c>
      <c r="G142" s="10">
        <f>F$304/(1+EXP(-F$305*(F142-F$306)))</f>
        <v>2.8972054624468457</v>
      </c>
      <c r="H142" s="4">
        <v>0</v>
      </c>
      <c r="I142" s="10">
        <f>H$304/(1+EXP(-H$305*(H142-H$306)))</f>
        <v>1.6432627325863502</v>
      </c>
      <c r="J142" s="4"/>
      <c r="K142" s="10">
        <f>J$304/(1+EXP(-J$305*(J142-J$306)))</f>
        <v>8.2767631923176235E-8</v>
      </c>
      <c r="L142" s="10"/>
      <c r="M142" s="10">
        <f>L$304/(1+EXP(-L$305*(L142-L$306)))</f>
        <v>0.12266891645523362</v>
      </c>
      <c r="O142">
        <f>(C142*$Q$2+E142*$Q$3+G142*$Q$4+I142*$Q$5+K142*$Q$6+M142*$Q$7)/$Q$8</f>
        <v>2.2944404254608481</v>
      </c>
    </row>
    <row r="143" spans="1:15" x14ac:dyDescent="0.2">
      <c r="A143" s="2" t="s">
        <v>334</v>
      </c>
      <c r="B143" s="10">
        <v>205.1</v>
      </c>
      <c r="C143" s="10">
        <f>B$304/(1+EXP(-B$305*(B143-B$306)))</f>
        <v>4.4421123321325</v>
      </c>
      <c r="D143" s="10">
        <v>80</v>
      </c>
      <c r="E143" s="10">
        <f>D$304/(1+EXP(-D$305*(D143-D$306)))</f>
        <v>4.3987637349982913</v>
      </c>
      <c r="F143" s="10">
        <v>1312.3</v>
      </c>
      <c r="G143" s="10">
        <f>F$304/(1+EXP(-F$305*(F143-F$306)))</f>
        <v>0.51573398586431751</v>
      </c>
      <c r="H143" s="4">
        <v>0</v>
      </c>
      <c r="I143" s="10">
        <f>H$304/(1+EXP(-H$305*(H143-H$306)))</f>
        <v>1.6432627325863502</v>
      </c>
      <c r="J143" s="4"/>
      <c r="K143" s="10">
        <f>J$304/(1+EXP(-J$305*(J143-J$306)))</f>
        <v>8.2767631923176235E-8</v>
      </c>
      <c r="L143" s="10"/>
      <c r="M143" s="10">
        <f>L$304/(1+EXP(-L$305*(L143-L$306)))</f>
        <v>0.12266891645523362</v>
      </c>
      <c r="O143">
        <f>(C143*$Q$2+E143*$Q$3+G143*$Q$4+I143*$Q$5+K143*$Q$6+M143*$Q$7)/$Q$8</f>
        <v>2.2754613153110479</v>
      </c>
    </row>
    <row r="144" spans="1:15" x14ac:dyDescent="0.2">
      <c r="A144" s="2" t="s">
        <v>330</v>
      </c>
      <c r="B144" s="10">
        <v>218</v>
      </c>
      <c r="C144" s="10">
        <f>B$304/(1+EXP(-B$305*(B144-B$306)))</f>
        <v>4.5752066239648075</v>
      </c>
      <c r="D144" s="10">
        <v>70</v>
      </c>
      <c r="E144" s="10">
        <f>D$304/(1+EXP(-D$305*(D144-D$306)))</f>
        <v>3.810590322286604</v>
      </c>
      <c r="F144" s="10">
        <v>1300</v>
      </c>
      <c r="G144" s="10">
        <f>F$304/(1+EXP(-F$305*(F144-F$306)))</f>
        <v>0.50859316687664635</v>
      </c>
      <c r="H144" s="4">
        <v>1</v>
      </c>
      <c r="I144" s="10">
        <f>H$304/(1+EXP(-H$305*(H144-H$306)))</f>
        <v>2.5</v>
      </c>
      <c r="J144" s="4"/>
      <c r="K144" s="10">
        <f>J$304/(1+EXP(-J$305*(J144-J$306)))</f>
        <v>8.2767631923176235E-8</v>
      </c>
      <c r="L144" s="10"/>
      <c r="M144" s="10">
        <f>L$304/(1+EXP(-L$305*(L144-L$306)))</f>
        <v>0.12266891645523362</v>
      </c>
      <c r="O144">
        <f>(C144*$Q$2+E144*$Q$3+G144*$Q$4+I144*$Q$5+K144*$Q$6+M144*$Q$7)/$Q$8</f>
        <v>2.2679388028309977</v>
      </c>
    </row>
    <row r="145" spans="1:15" x14ac:dyDescent="0.2">
      <c r="A145" s="2" t="s">
        <v>330</v>
      </c>
      <c r="B145" s="10">
        <v>218</v>
      </c>
      <c r="C145" s="10">
        <f>B$304/(1+EXP(-B$305*(B145-B$306)))</f>
        <v>4.5752066239648075</v>
      </c>
      <c r="D145" s="10">
        <v>70</v>
      </c>
      <c r="E145" s="10">
        <f>D$304/(1+EXP(-D$305*(D145-D$306)))</f>
        <v>3.810590322286604</v>
      </c>
      <c r="F145" s="10">
        <v>1300</v>
      </c>
      <c r="G145" s="10">
        <f>F$304/(1+EXP(-F$305*(F145-F$306)))</f>
        <v>0.50859316687664635</v>
      </c>
      <c r="H145" s="4">
        <v>1</v>
      </c>
      <c r="I145" s="10">
        <f>H$304/(1+EXP(-H$305*(H145-H$306)))</f>
        <v>2.5</v>
      </c>
      <c r="J145" s="4"/>
      <c r="K145" s="10">
        <f>J$304/(1+EXP(-J$305*(J145-J$306)))</f>
        <v>8.2767631923176235E-8</v>
      </c>
      <c r="L145" s="10"/>
      <c r="M145" s="10">
        <f>L$304/(1+EXP(-L$305*(L145-L$306)))</f>
        <v>0.12266891645523362</v>
      </c>
      <c r="O145">
        <f>(C145*$Q$2+E145*$Q$3+G145*$Q$4+I145*$Q$5+K145*$Q$6+M145*$Q$7)/$Q$8</f>
        <v>2.2679388028309977</v>
      </c>
    </row>
    <row r="146" spans="1:15" x14ac:dyDescent="0.2">
      <c r="A146" s="2" t="s">
        <v>424</v>
      </c>
      <c r="B146" s="10">
        <v>131.30000000000001</v>
      </c>
      <c r="C146" s="10">
        <f>B$304/(1+EXP(-B$305*(B146-B$306)))</f>
        <v>2.9289260168083078</v>
      </c>
      <c r="D146" s="10">
        <v>62.1</v>
      </c>
      <c r="E146" s="10">
        <f>D$304/(1+EXP(-D$305*(D146-D$306)))</f>
        <v>3.126345062849424</v>
      </c>
      <c r="F146" s="10">
        <v>3444.9</v>
      </c>
      <c r="G146" s="10">
        <f>F$304/(1+EXP(-F$305*(F146-F$306)))</f>
        <v>3.148056759258143</v>
      </c>
      <c r="H146" s="4">
        <v>0</v>
      </c>
      <c r="I146" s="10">
        <f>H$304/(1+EXP(-H$305*(H146-H$306)))</f>
        <v>1.6432627325863502</v>
      </c>
      <c r="J146" s="4">
        <v>3.5</v>
      </c>
      <c r="K146" s="10">
        <f>J$304/(1+EXP(-J$305*(J146-J$306)))</f>
        <v>0.17222597833105607</v>
      </c>
      <c r="L146" s="10"/>
      <c r="M146" s="10">
        <f>L$304/(1+EXP(-L$305*(L146-L$306)))</f>
        <v>0.12266891645523362</v>
      </c>
      <c r="O146">
        <f>(C146*$Q$2+E146*$Q$3+G146*$Q$4+I146*$Q$5+K146*$Q$6+M146*$Q$7)/$Q$8</f>
        <v>2.2605348116893769</v>
      </c>
    </row>
    <row r="147" spans="1:15" x14ac:dyDescent="0.2">
      <c r="A147" s="2" t="s">
        <v>273</v>
      </c>
      <c r="B147" s="10">
        <v>95</v>
      </c>
      <c r="C147" s="10">
        <f>B$304/(1+EXP(-B$305*(B147-B$306)))</f>
        <v>1.8836383297216612</v>
      </c>
      <c r="D147" s="10">
        <v>53</v>
      </c>
      <c r="E147" s="10">
        <f>D$304/(1+EXP(-D$305*(D147-D$306)))</f>
        <v>2.202082963048869</v>
      </c>
      <c r="F147" s="10">
        <v>3198</v>
      </c>
      <c r="G147" s="10">
        <f>F$304/(1+EXP(-F$305*(F147-F$306)))</f>
        <v>2.7723357507877888</v>
      </c>
      <c r="H147" s="4">
        <v>7</v>
      </c>
      <c r="I147" s="10">
        <f>H$304/(1+EXP(-H$305*(H147-H$306)))</f>
        <v>4.9321154152812783</v>
      </c>
      <c r="J147" s="4"/>
      <c r="K147" s="10">
        <f>J$304/(1+EXP(-J$305*(J147-J$306)))</f>
        <v>8.2767631923176235E-8</v>
      </c>
      <c r="L147" s="10">
        <v>105</v>
      </c>
      <c r="M147" s="10">
        <f>L$304/(1+EXP(-L$305*(L147-L$306)))</f>
        <v>1.3472228112108771</v>
      </c>
      <c r="O147">
        <f>(C147*$Q$2+E147*$Q$3+G147*$Q$4+I147*$Q$5+K147*$Q$6+M147*$Q$7)/$Q$8</f>
        <v>2.2217169329307134</v>
      </c>
    </row>
    <row r="148" spans="1:15" x14ac:dyDescent="0.2">
      <c r="A148" s="2" t="s">
        <v>210</v>
      </c>
      <c r="B148" s="10">
        <v>107</v>
      </c>
      <c r="C148" s="10">
        <f>B$304/(1+EXP(-B$305*(B148-B$306)))</f>
        <v>2.2230667468083141</v>
      </c>
      <c r="D148" s="10">
        <v>50</v>
      </c>
      <c r="E148" s="10">
        <f>D$304/(1+EXP(-D$305*(D148-D$306)))</f>
        <v>1.9027662092178212</v>
      </c>
      <c r="F148" s="10">
        <v>7442</v>
      </c>
      <c r="G148" s="10">
        <f>F$304/(1+EXP(-F$305*(F148-F$306)))</f>
        <v>4.9811807241128445</v>
      </c>
      <c r="H148" s="4">
        <v>0</v>
      </c>
      <c r="I148" s="10">
        <f>H$304/(1+EXP(-H$305*(H148-H$306)))</f>
        <v>1.6432627325863502</v>
      </c>
      <c r="J148" s="4"/>
      <c r="K148" s="10">
        <f>J$304/(1+EXP(-J$305*(J148-J$306)))</f>
        <v>8.2767631923176235E-8</v>
      </c>
      <c r="L148" s="10"/>
      <c r="M148" s="10">
        <f>L$304/(1+EXP(-L$305*(L148-L$306)))</f>
        <v>0.12266891645523362</v>
      </c>
      <c r="O148">
        <f>(C148*$Q$2+E148*$Q$3+G148*$Q$4+I148*$Q$5+K148*$Q$6+M148*$Q$7)/$Q$8</f>
        <v>2.2199954546763525</v>
      </c>
    </row>
    <row r="149" spans="1:15" x14ac:dyDescent="0.2">
      <c r="A149" s="2" t="s">
        <v>602</v>
      </c>
      <c r="B149" s="10">
        <v>111.6</v>
      </c>
      <c r="C149" s="10">
        <f>B$304/(1+EXP(-B$305*(B149-B$306)))</f>
        <v>2.3567293113301035</v>
      </c>
      <c r="D149" s="10">
        <v>54.1</v>
      </c>
      <c r="E149" s="10">
        <f>D$304/(1+EXP(-D$305*(D149-D$306)))</f>
        <v>2.3145444529576888</v>
      </c>
      <c r="F149" s="10">
        <v>3989.5</v>
      </c>
      <c r="G149" s="10">
        <f>F$304/(1+EXP(-F$305*(F149-F$306)))</f>
        <v>3.8588497917443378</v>
      </c>
      <c r="H149" s="4">
        <v>0</v>
      </c>
      <c r="I149" s="10">
        <f>H$304/(1+EXP(-H$305*(H149-H$306)))</f>
        <v>1.6432627325863502</v>
      </c>
      <c r="J149" s="4"/>
      <c r="K149" s="10">
        <f>J$304/(1+EXP(-J$305*(J149-J$306)))</f>
        <v>8.2767631923176235E-8</v>
      </c>
      <c r="L149" s="10">
        <v>91.8</v>
      </c>
      <c r="M149" s="10">
        <f>L$304/(1+EXP(-L$305*(L149-L$306)))</f>
        <v>1.0416359103892057</v>
      </c>
      <c r="O149">
        <f>(C149*$Q$2+E149*$Q$3+G149*$Q$4+I149*$Q$5+K149*$Q$6+M149*$Q$7)/$Q$8</f>
        <v>2.1939050930897164</v>
      </c>
    </row>
    <row r="150" spans="1:15" x14ac:dyDescent="0.2">
      <c r="A150" s="2" t="s">
        <v>289</v>
      </c>
      <c r="B150" s="10">
        <v>121</v>
      </c>
      <c r="C150" s="10">
        <f>B$304/(1+EXP(-B$305*(B150-B$306)))</f>
        <v>2.6315976988144194</v>
      </c>
      <c r="D150" s="10">
        <v>58</v>
      </c>
      <c r="E150" s="10">
        <f>D$304/(1+EXP(-D$305*(D150-D$306)))</f>
        <v>2.7162214411986549</v>
      </c>
      <c r="F150" s="10">
        <v>2700</v>
      </c>
      <c r="G150" s="10">
        <f>F$304/(1+EXP(-F$305*(F150-F$306)))</f>
        <v>1.9943277395093673</v>
      </c>
      <c r="H150" s="4">
        <v>6</v>
      </c>
      <c r="I150" s="10">
        <f>H$304/(1+EXP(-H$305*(H150-H$306)))</f>
        <v>4.8632660660190856</v>
      </c>
      <c r="J150" s="4"/>
      <c r="K150" s="10">
        <f>J$304/(1+EXP(-J$305*(J150-J$306)))</f>
        <v>8.2767631923176235E-8</v>
      </c>
      <c r="L150" s="10"/>
      <c r="M150" s="10">
        <f>L$304/(1+EXP(-L$305*(L150-L$306)))</f>
        <v>0.12266891645523362</v>
      </c>
      <c r="O150">
        <f>(C150*$Q$2+E150*$Q$3+G150*$Q$4+I150*$Q$5+K150*$Q$6+M150*$Q$7)/$Q$8</f>
        <v>2.1855809804763151</v>
      </c>
    </row>
    <row r="151" spans="1:15" x14ac:dyDescent="0.2">
      <c r="A151" s="2" t="s">
        <v>139</v>
      </c>
      <c r="B151" s="10">
        <v>118.1</v>
      </c>
      <c r="C151" s="10">
        <f>B$304/(1+EXP(-B$305*(B151-B$306)))</f>
        <v>2.5468281037045242</v>
      </c>
      <c r="D151" s="10">
        <v>55.9</v>
      </c>
      <c r="E151" s="10">
        <f>D$304/(1+EXP(-D$305*(D151-D$306)))</f>
        <v>2.5</v>
      </c>
      <c r="F151" s="10">
        <v>3937</v>
      </c>
      <c r="G151" s="10">
        <f>F$304/(1+EXP(-F$305*(F151-F$306)))</f>
        <v>3.7994070922632117</v>
      </c>
      <c r="H151" s="4">
        <v>0</v>
      </c>
      <c r="I151" s="10">
        <f>H$304/(1+EXP(-H$305*(H151-H$306)))</f>
        <v>1.6432627325863502</v>
      </c>
      <c r="J151" s="4"/>
      <c r="K151" s="10">
        <f>J$304/(1+EXP(-J$305*(J151-J$306)))</f>
        <v>8.2767631923176235E-8</v>
      </c>
      <c r="L151" s="10">
        <v>40</v>
      </c>
      <c r="M151" s="10">
        <f>L$304/(1+EXP(-L$305*(L151-L$306)))</f>
        <v>0.32692355112362276</v>
      </c>
      <c r="O151">
        <f>(C151*$Q$2+E151*$Q$3+G151*$Q$4+I151*$Q$5+K151*$Q$6+M151*$Q$7)/$Q$8</f>
        <v>2.1847396398236754</v>
      </c>
    </row>
    <row r="152" spans="1:15" x14ac:dyDescent="0.2">
      <c r="A152" s="2" t="s">
        <v>644</v>
      </c>
      <c r="B152" s="10">
        <v>151.6</v>
      </c>
      <c r="C152" s="10">
        <f>B$304/(1+EXP(-B$305*(B152-B$306)))</f>
        <v>3.4732286766777896</v>
      </c>
      <c r="D152" s="10">
        <v>65.2</v>
      </c>
      <c r="E152" s="10">
        <f>D$304/(1+EXP(-D$305*(D152-D$306)))</f>
        <v>3.4153975715223894</v>
      </c>
      <c r="F152" s="10">
        <v>1476.4</v>
      </c>
      <c r="G152" s="10">
        <f>F$304/(1+EXP(-F$305*(F152-F$306)))</f>
        <v>0.61977713230576215</v>
      </c>
      <c r="H152" s="4">
        <v>2</v>
      </c>
      <c r="I152" s="10">
        <f>H$304/(1+EXP(-H$305*(H152-H$306)))</f>
        <v>3.3567372674136502</v>
      </c>
      <c r="J152" s="4">
        <v>4</v>
      </c>
      <c r="K152" s="10">
        <f>J$304/(1+EXP(-J$305*(J152-J$306)))</f>
        <v>1.1135006941265451</v>
      </c>
      <c r="L152" s="10"/>
      <c r="M152" s="10">
        <f>L$304/(1+EXP(-L$305*(L152-L$306)))</f>
        <v>0.12266891645523362</v>
      </c>
      <c r="O152">
        <f>(C152*$Q$2+E152*$Q$3+G152*$Q$4+I152*$Q$5+K152*$Q$6+M152*$Q$7)/$Q$8</f>
        <v>2.1788570710008122</v>
      </c>
    </row>
    <row r="153" spans="1:15" x14ac:dyDescent="0.2">
      <c r="A153" s="2" t="s">
        <v>118</v>
      </c>
      <c r="B153" s="10">
        <v>100</v>
      </c>
      <c r="C153" s="10">
        <f>B$304/(1+EXP(-B$305*(B153-B$306)))</f>
        <v>2.0229487803562707</v>
      </c>
      <c r="D153" s="10">
        <v>55</v>
      </c>
      <c r="E153" s="10">
        <f>D$304/(1+EXP(-D$305*(D153-D$306)))</f>
        <v>2.407144303985969</v>
      </c>
      <c r="F153" s="10">
        <v>4640</v>
      </c>
      <c r="G153" s="10">
        <f>F$304/(1+EXP(-F$305*(F153-F$306)))</f>
        <v>4.4245938065864143</v>
      </c>
      <c r="H153" s="4">
        <v>0</v>
      </c>
      <c r="I153" s="10">
        <f>H$304/(1+EXP(-H$305*(H153-H$306)))</f>
        <v>1.6432627325863502</v>
      </c>
      <c r="J153" s="4">
        <v>3.1</v>
      </c>
      <c r="K153" s="10">
        <f>J$304/(1+EXP(-J$305*(J153-J$306)))</f>
        <v>3.3464254621424334E-2</v>
      </c>
      <c r="L153" s="10"/>
      <c r="M153" s="10">
        <f>L$304/(1+EXP(-L$305*(L153-L$306)))</f>
        <v>0.12266891645523362</v>
      </c>
      <c r="O153">
        <f>(C153*$Q$2+E153*$Q$3+G153*$Q$4+I153*$Q$5+K153*$Q$6+M153*$Q$7)/$Q$8</f>
        <v>2.1676410761689242</v>
      </c>
    </row>
    <row r="154" spans="1:15" x14ac:dyDescent="0.2">
      <c r="A154" s="2" t="s">
        <v>535</v>
      </c>
      <c r="B154" s="10">
        <v>109</v>
      </c>
      <c r="C154" s="10">
        <f>B$304/(1+EXP(-B$305*(B154-B$306)))</f>
        <v>2.281030131436149</v>
      </c>
      <c r="D154" s="10">
        <v>55</v>
      </c>
      <c r="E154" s="10">
        <f>D$304/(1+EXP(-D$305*(D154-D$306)))</f>
        <v>2.407144303985969</v>
      </c>
      <c r="F154" s="10">
        <v>3320</v>
      </c>
      <c r="G154" s="10">
        <f>F$304/(1+EXP(-F$305*(F154-F$306)))</f>
        <v>2.9606914113839111</v>
      </c>
      <c r="H154" s="4">
        <v>3</v>
      </c>
      <c r="I154" s="10">
        <f>H$304/(1+EXP(-H$305*(H154-H$306)))</f>
        <v>4.0333931509884566</v>
      </c>
      <c r="J154" s="4"/>
      <c r="K154" s="10">
        <f>J$304/(1+EXP(-J$305*(J154-J$306)))</f>
        <v>8.2767631923176235E-8</v>
      </c>
      <c r="L154" s="10"/>
      <c r="M154" s="10">
        <f>L$304/(1+EXP(-L$305*(L154-L$306)))</f>
        <v>0.12266891645523362</v>
      </c>
      <c r="O154">
        <f>(C154*$Q$2+E154*$Q$3+G154*$Q$4+I154*$Q$5+K154*$Q$6+M154*$Q$7)/$Q$8</f>
        <v>2.1615326493137084</v>
      </c>
    </row>
    <row r="155" spans="1:15" x14ac:dyDescent="0.2">
      <c r="A155" s="2" t="s">
        <v>568</v>
      </c>
      <c r="B155" s="10">
        <v>100</v>
      </c>
      <c r="C155" s="10">
        <f>B$304/(1+EXP(-B$305*(B155-B$306)))</f>
        <v>2.0229487803562707</v>
      </c>
      <c r="D155" s="10">
        <v>53</v>
      </c>
      <c r="E155" s="10">
        <f>D$304/(1+EXP(-D$305*(D155-D$306)))</f>
        <v>2.202082963048869</v>
      </c>
      <c r="F155" s="10">
        <v>4230</v>
      </c>
      <c r="G155" s="10">
        <f>F$304/(1+EXP(-F$305*(F155-F$306)))</f>
        <v>4.1042104047988381</v>
      </c>
      <c r="H155" s="4">
        <v>0</v>
      </c>
      <c r="I155" s="10">
        <f>H$304/(1+EXP(-H$305*(H155-H$306)))</f>
        <v>1.6432627325863502</v>
      </c>
      <c r="J155" s="4">
        <v>2.8</v>
      </c>
      <c r="K155" s="10">
        <f>J$304/(1+EXP(-J$305*(J155-J$306)))</f>
        <v>9.633673316637387E-3</v>
      </c>
      <c r="L155" s="10">
        <v>95</v>
      </c>
      <c r="M155" s="10">
        <f>L$304/(1+EXP(-L$305*(L155-L$306)))</f>
        <v>1.1107361270409217</v>
      </c>
      <c r="O155">
        <f>(C155*$Q$2+E155*$Q$3+G155*$Q$4+I155*$Q$5+K155*$Q$6+M155*$Q$7)/$Q$8</f>
        <v>2.1580129810390964</v>
      </c>
    </row>
    <row r="156" spans="1:15" x14ac:dyDescent="0.2">
      <c r="A156" s="2" t="s">
        <v>101</v>
      </c>
      <c r="B156" s="10">
        <v>74.2</v>
      </c>
      <c r="C156" s="10">
        <f>B$304/(1+EXP(-B$305*(B156-B$306)))</f>
        <v>1.3540367805411275</v>
      </c>
      <c r="D156" s="10">
        <v>54</v>
      </c>
      <c r="E156" s="10">
        <f>D$304/(1+EXP(-D$305*(D156-D$306)))</f>
        <v>2.3042824087320106</v>
      </c>
      <c r="F156" s="10">
        <v>2705</v>
      </c>
      <c r="G156" s="10">
        <f>F$304/(1+EXP(-F$305*(F156-F$306)))</f>
        <v>2.0019028274665449</v>
      </c>
      <c r="H156" s="4">
        <v>4</v>
      </c>
      <c r="I156" s="10">
        <f>H$304/(1+EXP(-H$305*(H156-H$306)))</f>
        <v>4.4749970748986758</v>
      </c>
      <c r="J156" s="4">
        <v>4.5</v>
      </c>
      <c r="K156" s="10">
        <f>J$304/(1+EXP(-J$305*(J156-J$306)))</f>
        <v>3.4852964198270366</v>
      </c>
      <c r="L156" s="10"/>
      <c r="M156" s="10">
        <f>L$304/(1+EXP(-L$305*(L156-L$306)))</f>
        <v>0.12266891645523362</v>
      </c>
      <c r="O156">
        <f>(C156*$Q$2+E156*$Q$3+G156*$Q$4+I156*$Q$5+K156*$Q$6+M156*$Q$7)/$Q$8</f>
        <v>2.1559340494067012</v>
      </c>
    </row>
    <row r="157" spans="1:15" x14ac:dyDescent="0.2">
      <c r="A157" s="2" t="s">
        <v>101</v>
      </c>
      <c r="B157" s="10">
        <v>74.2</v>
      </c>
      <c r="C157" s="10">
        <f>B$304/(1+EXP(-B$305*(B157-B$306)))</f>
        <v>1.3540367805411275</v>
      </c>
      <c r="D157" s="10">
        <v>54</v>
      </c>
      <c r="E157" s="10">
        <f>D$304/(1+EXP(-D$305*(D157-D$306)))</f>
        <v>2.3042824087320106</v>
      </c>
      <c r="F157" s="10">
        <v>2705</v>
      </c>
      <c r="G157" s="10">
        <f>F$304/(1+EXP(-F$305*(F157-F$306)))</f>
        <v>2.0019028274665449</v>
      </c>
      <c r="H157" s="4">
        <v>4</v>
      </c>
      <c r="I157" s="10">
        <f>H$304/(1+EXP(-H$305*(H157-H$306)))</f>
        <v>4.4749970748986758</v>
      </c>
      <c r="J157" s="4">
        <v>4.5</v>
      </c>
      <c r="K157" s="10">
        <f>J$304/(1+EXP(-J$305*(J157-J$306)))</f>
        <v>3.4852964198270366</v>
      </c>
      <c r="L157" s="10"/>
      <c r="M157" s="10">
        <f>L$304/(1+EXP(-L$305*(L157-L$306)))</f>
        <v>0.12266891645523362</v>
      </c>
      <c r="O157">
        <f>(C157*$Q$2+E157*$Q$3+G157*$Q$4+I157*$Q$5+K157*$Q$6+M157*$Q$7)/$Q$8</f>
        <v>2.1559340494067012</v>
      </c>
    </row>
    <row r="158" spans="1:15" x14ac:dyDescent="0.2">
      <c r="A158" s="2" t="s">
        <v>27</v>
      </c>
      <c r="B158" s="10">
        <v>131.30000000000001</v>
      </c>
      <c r="C158" s="10">
        <f>B$304/(1+EXP(-B$305*(B158-B$306)))</f>
        <v>2.9289260168083078</v>
      </c>
      <c r="D158" s="10">
        <v>50</v>
      </c>
      <c r="E158" s="10">
        <f>D$304/(1+EXP(-D$305*(D158-D$306)))</f>
        <v>1.9027662092178212</v>
      </c>
      <c r="F158" s="10">
        <v>1013.8</v>
      </c>
      <c r="G158" s="10">
        <f>F$304/(1+EXP(-F$305*(F158-F$306)))</f>
        <v>0.3656012054488389</v>
      </c>
      <c r="H158" s="4">
        <v>3</v>
      </c>
      <c r="I158" s="10">
        <f>H$304/(1+EXP(-H$305*(H158-H$306)))</f>
        <v>4.0333931509884566</v>
      </c>
      <c r="J158" s="4">
        <v>5</v>
      </c>
      <c r="K158" s="10">
        <f>J$304/(1+EXP(-J$305*(J158-J$306)))</f>
        <v>4.7433210344234196</v>
      </c>
      <c r="L158" s="10"/>
      <c r="M158" s="10">
        <f>L$304/(1+EXP(-L$305*(L158-L$306)))</f>
        <v>0.12266891645523362</v>
      </c>
      <c r="O158">
        <f>(C158*$Q$2+E158*$Q$3+G158*$Q$4+I158*$Q$5+K158*$Q$6+M158*$Q$7)/$Q$8</f>
        <v>2.143774440535227</v>
      </c>
    </row>
    <row r="159" spans="1:15" x14ac:dyDescent="0.2">
      <c r="A159" s="2" t="s">
        <v>326</v>
      </c>
      <c r="B159" s="10">
        <v>65</v>
      </c>
      <c r="C159" s="10">
        <f>B$304/(1+EXP(-B$305*(B159-B$306)))</f>
        <v>1.1520791251816687</v>
      </c>
      <c r="D159" s="10">
        <v>68</v>
      </c>
      <c r="E159" s="10">
        <f>D$304/(1+EXP(-D$305*(D159-D$306)))</f>
        <v>3.6544809631634645</v>
      </c>
      <c r="F159" s="10">
        <v>1222</v>
      </c>
      <c r="G159" s="10">
        <f>F$304/(1+EXP(-F$305*(F159-F$306)))</f>
        <v>0.46532184865796711</v>
      </c>
      <c r="H159" s="4">
        <v>0</v>
      </c>
      <c r="I159" s="10">
        <f>H$304/(1+EXP(-H$305*(H159-H$306)))</f>
        <v>1.6432627325863502</v>
      </c>
      <c r="J159" s="4">
        <v>4.5</v>
      </c>
      <c r="K159" s="10">
        <f>J$304/(1+EXP(-J$305*(J159-J$306)))</f>
        <v>3.4852964198270366</v>
      </c>
      <c r="L159" s="10">
        <v>180</v>
      </c>
      <c r="M159" s="10">
        <f>L$304/(1+EXP(-L$305*(L159-L$306)))</f>
        <v>3.5759399804642564</v>
      </c>
      <c r="O159">
        <f>(C159*$Q$2+E159*$Q$3+G159*$Q$4+I159*$Q$5+K159*$Q$6+M159*$Q$7)/$Q$8</f>
        <v>2.1386958896537607</v>
      </c>
    </row>
    <row r="160" spans="1:15" x14ac:dyDescent="0.2">
      <c r="A160" s="2" t="s">
        <v>60</v>
      </c>
      <c r="B160" s="10">
        <v>99</v>
      </c>
      <c r="C160" s="10">
        <f>B$304/(1+EXP(-B$305*(B160-B$306)))</f>
        <v>1.9948077791210646</v>
      </c>
      <c r="D160" s="10">
        <v>59</v>
      </c>
      <c r="E160" s="10">
        <f>D$304/(1+EXP(-D$305*(D160-D$306)))</f>
        <v>2.818247503494522</v>
      </c>
      <c r="F160" s="10">
        <v>4042</v>
      </c>
      <c r="G160" s="10">
        <f>F$304/(1+EXP(-F$305*(F160-F$306)))</f>
        <v>3.9161889520112325</v>
      </c>
      <c r="H160" s="4">
        <v>0</v>
      </c>
      <c r="I160" s="10">
        <f>H$304/(1+EXP(-H$305*(H160-H$306)))</f>
        <v>1.6432627325863502</v>
      </c>
      <c r="J160" s="4"/>
      <c r="K160" s="10">
        <f>J$304/(1+EXP(-J$305*(J160-J$306)))</f>
        <v>8.2767631923176235E-8</v>
      </c>
      <c r="L160" s="10"/>
      <c r="M160" s="10">
        <f>L$304/(1+EXP(-L$305*(L160-L$306)))</f>
        <v>0.12266891645523362</v>
      </c>
      <c r="O160">
        <f>(C160*$Q$2+E160*$Q$3+G160*$Q$4+I160*$Q$5+K160*$Q$6+M160*$Q$7)/$Q$8</f>
        <v>2.1360466890069834</v>
      </c>
    </row>
    <row r="161" spans="1:15" x14ac:dyDescent="0.2">
      <c r="A161" s="13" t="s">
        <v>524</v>
      </c>
      <c r="B161" s="10">
        <v>98</v>
      </c>
      <c r="C161" s="10">
        <f>B$304/(1+EXP(-B$305*(B161-B$306)))</f>
        <v>1.9667996205092444</v>
      </c>
      <c r="D161" s="10">
        <v>53</v>
      </c>
      <c r="E161" s="10">
        <f>D$304/(1+EXP(-D$305*(D161-D$306)))</f>
        <v>2.202082963048869</v>
      </c>
      <c r="F161" s="10">
        <v>4000</v>
      </c>
      <c r="G161" s="10">
        <f>F$304/(1+EXP(-F$305*(F161-F$306)))</f>
        <v>3.8704863584706835</v>
      </c>
      <c r="H161" s="4">
        <v>0</v>
      </c>
      <c r="I161" s="10">
        <f>H$304/(1+EXP(-H$305*(H161-H$306)))</f>
        <v>1.6432627325863502</v>
      </c>
      <c r="J161" s="4"/>
      <c r="K161" s="10">
        <f>J$304/(1+EXP(-J$305*(J161-J$306)))</f>
        <v>8.2767631923176235E-8</v>
      </c>
      <c r="L161" s="10">
        <v>88</v>
      </c>
      <c r="M161" s="10">
        <f>L$304/(1+EXP(-L$305*(L161-L$306)))</f>
        <v>0.96376115113888561</v>
      </c>
      <c r="O161">
        <f>(C161*$Q$2+E161*$Q$3+G161*$Q$4+I161*$Q$5+K161*$Q$6+M161*$Q$7)/$Q$8</f>
        <v>2.0761957611722739</v>
      </c>
    </row>
    <row r="162" spans="1:15" x14ac:dyDescent="0.2">
      <c r="A162" s="2" t="s">
        <v>219</v>
      </c>
      <c r="B162" s="10">
        <v>108.3</v>
      </c>
      <c r="C162" s="10">
        <f>B$304/(1+EXP(-B$305*(B162-B$306)))</f>
        <v>2.2607126692385644</v>
      </c>
      <c r="D162" s="10">
        <v>52.8</v>
      </c>
      <c r="E162" s="10">
        <f>D$304/(1+EXP(-D$305*(D162-D$306)))</f>
        <v>2.1817524965054784</v>
      </c>
      <c r="F162" s="10">
        <v>2879.8</v>
      </c>
      <c r="G162" s="10">
        <f>F$304/(1+EXP(-F$305*(F162-F$306)))</f>
        <v>2.271734494845957</v>
      </c>
      <c r="H162" s="4">
        <v>10</v>
      </c>
      <c r="I162" s="10">
        <f>H$304/(1+EXP(-H$305*(H162-H$306)))</f>
        <v>4.9919392362573687</v>
      </c>
      <c r="J162" s="4"/>
      <c r="K162" s="10">
        <f>J$304/(1+EXP(-J$305*(J162-J$306)))</f>
        <v>8.2767631923176235E-8</v>
      </c>
      <c r="L162" s="10"/>
      <c r="M162" s="10">
        <f>L$304/(1+EXP(-L$305*(L162-L$306)))</f>
        <v>0.12266891645523362</v>
      </c>
      <c r="O162">
        <f>(C162*$Q$2+E162*$Q$3+G162*$Q$4+I162*$Q$5+K162*$Q$6+M162*$Q$7)/$Q$8</f>
        <v>2.0603341729622482</v>
      </c>
    </row>
    <row r="163" spans="1:15" x14ac:dyDescent="0.2">
      <c r="A163" s="2" t="s">
        <v>544</v>
      </c>
      <c r="B163" s="10">
        <v>95.2</v>
      </c>
      <c r="C163" s="10">
        <f>B$304/(1+EXP(-B$305*(B163-B$306)))</f>
        <v>1.8891398503914016</v>
      </c>
      <c r="D163" s="10">
        <v>47.8</v>
      </c>
      <c r="E163" s="10">
        <f>D$304/(1+EXP(-D$305*(D163-D$306)))</f>
        <v>1.6937510163122109</v>
      </c>
      <c r="F163" s="10">
        <v>2460.6999999999998</v>
      </c>
      <c r="G163" s="10">
        <f>F$304/(1+EXP(-F$305*(F163-F$306)))</f>
        <v>1.645333363562157</v>
      </c>
      <c r="H163" s="4">
        <v>4</v>
      </c>
      <c r="I163" s="10">
        <f>H$304/(1+EXP(-H$305*(H163-H$306)))</f>
        <v>4.4749970748986758</v>
      </c>
      <c r="J163" s="4">
        <v>4.5</v>
      </c>
      <c r="K163" s="10">
        <f>J$304/(1+EXP(-J$305*(J163-J$306)))</f>
        <v>3.4852964198270366</v>
      </c>
      <c r="L163" s="10"/>
      <c r="M163" s="10">
        <f>L$304/(1+EXP(-L$305*(L163-L$306)))</f>
        <v>0.12266891645523362</v>
      </c>
      <c r="O163">
        <f>(C163*$Q$2+E163*$Q$3+G163*$Q$4+I163*$Q$5+K163*$Q$6+M163*$Q$7)/$Q$8</f>
        <v>2.059934541301387</v>
      </c>
    </row>
    <row r="164" spans="1:15" x14ac:dyDescent="0.2">
      <c r="A164" s="2" t="s">
        <v>220</v>
      </c>
      <c r="B164" s="10">
        <v>108.3</v>
      </c>
      <c r="C164" s="10">
        <f>B$304/(1+EXP(-B$305*(B164-B$306)))</f>
        <v>2.2607126692385644</v>
      </c>
      <c r="D164" s="10">
        <v>52.8</v>
      </c>
      <c r="E164" s="10">
        <f>D$304/(1+EXP(-D$305*(D164-D$306)))</f>
        <v>2.1817524965054784</v>
      </c>
      <c r="F164" s="10">
        <v>2870.8</v>
      </c>
      <c r="G164" s="10">
        <f>F$304/(1+EXP(-F$305*(F164-F$306)))</f>
        <v>2.2576526267761614</v>
      </c>
      <c r="H164" s="4">
        <v>10</v>
      </c>
      <c r="I164" s="10">
        <f>H$304/(1+EXP(-H$305*(H164-H$306)))</f>
        <v>4.9919392362573687</v>
      </c>
      <c r="J164" s="4"/>
      <c r="K164" s="10">
        <f>J$304/(1+EXP(-J$305*(J164-J$306)))</f>
        <v>8.2767631923176235E-8</v>
      </c>
      <c r="L164" s="10"/>
      <c r="M164" s="10">
        <f>L$304/(1+EXP(-L$305*(L164-L$306)))</f>
        <v>0.12266891645523362</v>
      </c>
      <c r="O164">
        <f>(C164*$Q$2+E164*$Q$3+G164*$Q$4+I164*$Q$5+K164*$Q$6+M164*$Q$7)/$Q$8</f>
        <v>2.0572048689467382</v>
      </c>
    </row>
    <row r="165" spans="1:15" x14ac:dyDescent="0.2">
      <c r="A165" s="13" t="s">
        <v>221</v>
      </c>
      <c r="B165" s="10">
        <v>108</v>
      </c>
      <c r="C165" s="10">
        <f>B$304/(1+EXP(-B$305*(B165-B$306)))</f>
        <v>2.2520147812185396</v>
      </c>
      <c r="D165" s="10">
        <v>52.8</v>
      </c>
      <c r="E165" s="10">
        <f>D$304/(1+EXP(-D$305*(D165-D$306)))</f>
        <v>2.1817524965054784</v>
      </c>
      <c r="F165" s="10">
        <v>2870</v>
      </c>
      <c r="G165" s="10">
        <f>F$304/(1+EXP(-F$305*(F165-F$306)))</f>
        <v>2.256401642653235</v>
      </c>
      <c r="H165" s="4">
        <v>10</v>
      </c>
      <c r="I165" s="10">
        <f>H$304/(1+EXP(-H$305*(H165-H$306)))</f>
        <v>4.9919392362573687</v>
      </c>
      <c r="J165" s="4"/>
      <c r="K165" s="10">
        <f>J$304/(1+EXP(-J$305*(J165-J$306)))</f>
        <v>8.2767631923176235E-8</v>
      </c>
      <c r="L165" s="10"/>
      <c r="M165" s="10">
        <f>L$304/(1+EXP(-L$305*(L165-L$306)))</f>
        <v>0.12266891645523362</v>
      </c>
      <c r="O165">
        <f>(C165*$Q$2+E165*$Q$3+G165*$Q$4+I165*$Q$5+K165*$Q$6+M165*$Q$7)/$Q$8</f>
        <v>2.0549940084705263</v>
      </c>
    </row>
    <row r="166" spans="1:15" x14ac:dyDescent="0.2">
      <c r="A166" s="2" t="s">
        <v>297</v>
      </c>
      <c r="B166" s="10">
        <v>122</v>
      </c>
      <c r="C166" s="10">
        <f>B$304/(1+EXP(-B$305*(B166-B$306)))</f>
        <v>2.6607682697678037</v>
      </c>
      <c r="D166" s="10">
        <v>52</v>
      </c>
      <c r="E166" s="10">
        <f>D$304/(1+EXP(-D$305*(D166-D$306)))</f>
        <v>2.1008837077677742</v>
      </c>
      <c r="F166" s="10">
        <v>2742</v>
      </c>
      <c r="G166" s="10">
        <f>F$304/(1+EXP(-F$305*(F166-F$306)))</f>
        <v>2.0582459519823204</v>
      </c>
      <c r="H166" s="4">
        <v>5</v>
      </c>
      <c r="I166" s="10">
        <f>H$304/(1+EXP(-H$305*(H166-H$306)))</f>
        <v>4.7284336693367965</v>
      </c>
      <c r="J166" s="4"/>
      <c r="K166" s="10">
        <f>J$304/(1+EXP(-J$305*(J166-J$306)))</f>
        <v>8.2767631923176235E-8</v>
      </c>
      <c r="L166" s="10"/>
      <c r="M166" s="10">
        <f>L$304/(1+EXP(-L$305*(L166-L$306)))</f>
        <v>0.12266891645523362</v>
      </c>
      <c r="O166">
        <f>(C166*$Q$2+E166*$Q$3+G166*$Q$4+I166*$Q$5+K166*$Q$6+M166*$Q$7)/$Q$8</f>
        <v>2.05454428084394</v>
      </c>
    </row>
    <row r="167" spans="1:15" x14ac:dyDescent="0.2">
      <c r="A167" s="2" t="s">
        <v>464</v>
      </c>
      <c r="B167" s="10">
        <v>110</v>
      </c>
      <c r="C167" s="10">
        <f>B$304/(1+EXP(-B$305*(B167-B$306)))</f>
        <v>2.3101050513355545</v>
      </c>
      <c r="D167" s="10">
        <v>52.8</v>
      </c>
      <c r="E167" s="10">
        <f>D$304/(1+EXP(-D$305*(D167-D$306)))</f>
        <v>2.1817524965054784</v>
      </c>
      <c r="F167" s="10">
        <v>4000</v>
      </c>
      <c r="G167" s="10">
        <f>F$304/(1+EXP(-F$305*(F167-F$306)))</f>
        <v>3.8704863584706835</v>
      </c>
      <c r="H167" s="4">
        <v>0</v>
      </c>
      <c r="I167" s="10">
        <f>H$304/(1+EXP(-H$305*(H167-H$306)))</f>
        <v>1.6432627325863502</v>
      </c>
      <c r="J167" s="4"/>
      <c r="K167" s="10">
        <f>J$304/(1+EXP(-J$305*(J167-J$306)))</f>
        <v>8.2767631923176235E-8</v>
      </c>
      <c r="L167" s="10"/>
      <c r="M167" s="10">
        <f>L$304/(1+EXP(-L$305*(L167-L$306)))</f>
        <v>0.12266891645523362</v>
      </c>
      <c r="O167">
        <f>(C167*$Q$2+E167*$Q$3+G167*$Q$4+I167*$Q$5+K167*$Q$6+M167*$Q$7)/$Q$8</f>
        <v>2.0545132827147388</v>
      </c>
    </row>
    <row r="168" spans="1:15" x14ac:dyDescent="0.2">
      <c r="A168" s="2" t="s">
        <v>532</v>
      </c>
      <c r="B168" s="10">
        <v>98</v>
      </c>
      <c r="C168" s="10">
        <f>B$304/(1+EXP(-B$305*(B168-B$306)))</f>
        <v>1.9667996205092444</v>
      </c>
      <c r="D168" s="10">
        <v>58</v>
      </c>
      <c r="E168" s="10">
        <f>D$304/(1+EXP(-D$305*(D168-D$306)))</f>
        <v>2.7162214411986549</v>
      </c>
      <c r="F168" s="10">
        <v>3000</v>
      </c>
      <c r="G168" s="10">
        <f>F$304/(1+EXP(-F$305*(F168-F$306)))</f>
        <v>2.4608528881475817</v>
      </c>
      <c r="H168" s="4">
        <v>3</v>
      </c>
      <c r="I168" s="10">
        <f>H$304/(1+EXP(-H$305*(H168-H$306)))</f>
        <v>4.0333931509884566</v>
      </c>
      <c r="J168" s="4"/>
      <c r="K168" s="10">
        <f>J$304/(1+EXP(-J$305*(J168-J$306)))</f>
        <v>8.2767631923176235E-8</v>
      </c>
      <c r="L168" s="10"/>
      <c r="M168" s="10">
        <f>L$304/(1+EXP(-L$305*(L168-L$306)))</f>
        <v>0.12266891645523362</v>
      </c>
      <c r="O168">
        <f>(C168*$Q$2+E168*$Q$3+G168*$Q$4+I168*$Q$5+K168*$Q$6+M168*$Q$7)/$Q$8</f>
        <v>2.0493122277691422</v>
      </c>
    </row>
    <row r="169" spans="1:15" x14ac:dyDescent="0.2">
      <c r="A169" s="2" t="s">
        <v>533</v>
      </c>
      <c r="B169" s="10">
        <v>117.8</v>
      </c>
      <c r="C169" s="10">
        <f>B$304/(1+EXP(-B$305*(B169-B$306)))</f>
        <v>2.5380493466795162</v>
      </c>
      <c r="D169" s="10">
        <v>55</v>
      </c>
      <c r="E169" s="10">
        <f>D$304/(1+EXP(-D$305*(D169-D$306)))</f>
        <v>2.407144303985969</v>
      </c>
      <c r="F169" s="10">
        <v>2600</v>
      </c>
      <c r="G169" s="10">
        <f>F$304/(1+EXP(-F$305*(F169-F$306)))</f>
        <v>1.8450275374876806</v>
      </c>
      <c r="H169" s="4">
        <v>5</v>
      </c>
      <c r="I169" s="10">
        <f>H$304/(1+EXP(-H$305*(H169-H$306)))</f>
        <v>4.7284336693367965</v>
      </c>
      <c r="J169" s="4"/>
      <c r="K169" s="10">
        <f>J$304/(1+EXP(-J$305*(J169-J$306)))</f>
        <v>8.2767631923176235E-8</v>
      </c>
      <c r="L169" s="10"/>
      <c r="M169" s="10">
        <f>L$304/(1+EXP(-L$305*(L169-L$306)))</f>
        <v>0.12266891645523362</v>
      </c>
      <c r="O169">
        <f>(C169*$Q$2+E169*$Q$3+G169*$Q$4+I169*$Q$5+K169*$Q$6+M169*$Q$7)/$Q$8</f>
        <v>2.0479494494295549</v>
      </c>
    </row>
    <row r="170" spans="1:15" x14ac:dyDescent="0.2">
      <c r="A170" s="2" t="s">
        <v>594</v>
      </c>
      <c r="B170" s="10">
        <v>118.1</v>
      </c>
      <c r="C170" s="10">
        <f>B$304/(1+EXP(-B$305*(B170-B$306)))</f>
        <v>2.5468281037045242</v>
      </c>
      <c r="D170" s="10">
        <v>55.9</v>
      </c>
      <c r="E170" s="10">
        <f>D$304/(1+EXP(-D$305*(D170-D$306)))</f>
        <v>2.5</v>
      </c>
      <c r="F170" s="10">
        <v>3510.5</v>
      </c>
      <c r="G170" s="10">
        <f>F$304/(1+EXP(-F$305*(F170-F$306)))</f>
        <v>3.2435765505828091</v>
      </c>
      <c r="H170" s="4">
        <v>0</v>
      </c>
      <c r="I170" s="10">
        <f>H$304/(1+EXP(-H$305*(H170-H$306)))</f>
        <v>1.6432627325863502</v>
      </c>
      <c r="J170" s="4"/>
      <c r="K170" s="10">
        <f>J$304/(1+EXP(-J$305*(J170-J$306)))</f>
        <v>8.2767631923176235E-8</v>
      </c>
      <c r="L170" s="10"/>
      <c r="M170" s="10">
        <f>L$304/(1+EXP(-L$305*(L170-L$306)))</f>
        <v>0.12266891645523362</v>
      </c>
      <c r="O170">
        <f>(C170*$Q$2+E170*$Q$3+G170*$Q$4+I170*$Q$5+K170*$Q$6+M170*$Q$7)/$Q$8</f>
        <v>2.0385267822648756</v>
      </c>
    </row>
    <row r="171" spans="1:15" x14ac:dyDescent="0.2">
      <c r="A171" s="2" t="s">
        <v>88</v>
      </c>
      <c r="B171" s="10">
        <v>185</v>
      </c>
      <c r="C171" s="10">
        <f>B$304/(1+EXP(-B$305*(B171-B$306)))</f>
        <v>4.1629184551668432</v>
      </c>
      <c r="D171" s="10">
        <v>70</v>
      </c>
      <c r="E171" s="10">
        <f>D$304/(1+EXP(-D$305*(D171-D$306)))</f>
        <v>3.810590322286604</v>
      </c>
      <c r="F171" s="10">
        <v>630</v>
      </c>
      <c r="G171" s="10">
        <f>F$304/(1+EXP(-F$305*(F171-F$306)))</f>
        <v>0.23167281241413004</v>
      </c>
      <c r="H171" s="4">
        <v>0</v>
      </c>
      <c r="I171" s="10">
        <f>H$304/(1+EXP(-H$305*(H171-H$306)))</f>
        <v>1.6432627325863502</v>
      </c>
      <c r="J171" s="4"/>
      <c r="K171" s="10">
        <f>J$304/(1+EXP(-J$305*(J171-J$306)))</f>
        <v>8.2767631923176235E-8</v>
      </c>
      <c r="L171" s="10"/>
      <c r="M171" s="10">
        <f>L$304/(1+EXP(-L$305*(L171-L$306)))</f>
        <v>0.12266891645523362</v>
      </c>
      <c r="O171">
        <f>(C171*$Q$2+E171*$Q$3+G171*$Q$4+I171*$Q$5+K171*$Q$6+M171*$Q$7)/$Q$8</f>
        <v>2.0195883235049297</v>
      </c>
    </row>
    <row r="172" spans="1:15" x14ac:dyDescent="0.2">
      <c r="A172" s="2" t="s">
        <v>525</v>
      </c>
      <c r="B172" s="10">
        <v>100</v>
      </c>
      <c r="C172" s="10">
        <f>B$304/(1+EXP(-B$305*(B172-B$306)))</f>
        <v>2.0229487803562707</v>
      </c>
      <c r="D172" s="10">
        <v>53</v>
      </c>
      <c r="E172" s="10">
        <f>D$304/(1+EXP(-D$305*(D172-D$306)))</f>
        <v>2.202082963048869</v>
      </c>
      <c r="F172" s="10">
        <v>3200</v>
      </c>
      <c r="G172" s="10">
        <f>F$304/(1+EXP(-F$305*(F172-F$306)))</f>
        <v>2.775455136726817</v>
      </c>
      <c r="H172" s="4">
        <v>3</v>
      </c>
      <c r="I172" s="10">
        <f>H$304/(1+EXP(-H$305*(H172-H$306)))</f>
        <v>4.0333931509884566</v>
      </c>
      <c r="J172" s="4"/>
      <c r="K172" s="10">
        <f>J$304/(1+EXP(-J$305*(J172-J$306)))</f>
        <v>8.2767631923176235E-8</v>
      </c>
      <c r="L172" s="10"/>
      <c r="M172" s="10">
        <f>L$304/(1+EXP(-L$305*(L172-L$306)))</f>
        <v>0.12266891645523362</v>
      </c>
      <c r="O172">
        <f>(C172*$Q$2+E172*$Q$3+G172*$Q$4+I172*$Q$5+K172*$Q$6+M172*$Q$7)/$Q$8</f>
        <v>2.0174484344972483</v>
      </c>
    </row>
    <row r="173" spans="1:15" x14ac:dyDescent="0.2">
      <c r="A173" s="2" t="s">
        <v>0</v>
      </c>
      <c r="B173" s="10">
        <v>105</v>
      </c>
      <c r="C173" s="10">
        <f>B$304/(1+EXP(-B$305*(B173-B$306)))</f>
        <v>2.165403238353337</v>
      </c>
      <c r="D173" s="10">
        <v>50</v>
      </c>
      <c r="E173" s="10">
        <f>D$304/(1+EXP(-D$305*(D173-D$306)))</f>
        <v>1.9027662092178212</v>
      </c>
      <c r="F173" s="10">
        <v>2700</v>
      </c>
      <c r="G173" s="10">
        <f>F$304/(1+EXP(-F$305*(F173-F$306)))</f>
        <v>1.9943277395093673</v>
      </c>
      <c r="H173" s="4">
        <v>5</v>
      </c>
      <c r="I173" s="10">
        <f>H$304/(1+EXP(-H$305*(H173-H$306)))</f>
        <v>4.7284336693367965</v>
      </c>
      <c r="J173" s="4">
        <v>4</v>
      </c>
      <c r="K173" s="10">
        <f>J$304/(1+EXP(-J$305*(J173-J$306)))</f>
        <v>1.1135006941265451</v>
      </c>
      <c r="L173" s="10"/>
      <c r="M173" s="10">
        <f>L$304/(1+EXP(-L$305*(L173-L$306)))</f>
        <v>0.12266891645523362</v>
      </c>
      <c r="O173">
        <f>(C173*$Q$2+E173*$Q$3+G173*$Q$4+I173*$Q$5+K173*$Q$6+M173*$Q$7)/$Q$8</f>
        <v>2.0099552948977366</v>
      </c>
    </row>
    <row r="174" spans="1:15" x14ac:dyDescent="0.2">
      <c r="A174" s="2" t="s">
        <v>0</v>
      </c>
      <c r="B174" s="10">
        <v>105</v>
      </c>
      <c r="C174" s="10">
        <f>B$304/(1+EXP(-B$305*(B174-B$306)))</f>
        <v>2.165403238353337</v>
      </c>
      <c r="D174" s="10">
        <v>50</v>
      </c>
      <c r="E174" s="10">
        <f>D$304/(1+EXP(-D$305*(D174-D$306)))</f>
        <v>1.9027662092178212</v>
      </c>
      <c r="F174" s="10">
        <v>2700</v>
      </c>
      <c r="G174" s="10">
        <f>F$304/(1+EXP(-F$305*(F174-F$306)))</f>
        <v>1.9943277395093673</v>
      </c>
      <c r="H174" s="4">
        <v>5</v>
      </c>
      <c r="I174" s="10">
        <f>H$304/(1+EXP(-H$305*(H174-H$306)))</f>
        <v>4.7284336693367965</v>
      </c>
      <c r="J174" s="4">
        <v>4</v>
      </c>
      <c r="K174" s="10">
        <f>J$304/(1+EXP(-J$305*(J174-J$306)))</f>
        <v>1.1135006941265451</v>
      </c>
      <c r="L174" s="10"/>
      <c r="M174" s="10">
        <f>L$304/(1+EXP(-L$305*(L174-L$306)))</f>
        <v>0.12266891645523362</v>
      </c>
      <c r="O174">
        <f>(C174*$Q$2+E174*$Q$3+G174*$Q$4+I174*$Q$5+K174*$Q$6+M174*$Q$7)/$Q$8</f>
        <v>2.0099552948977366</v>
      </c>
    </row>
    <row r="175" spans="1:15" x14ac:dyDescent="0.2">
      <c r="A175" s="2" t="s">
        <v>0</v>
      </c>
      <c r="B175" s="10">
        <v>105</v>
      </c>
      <c r="C175" s="10">
        <f>B$304/(1+EXP(-B$305*(B175-B$306)))</f>
        <v>2.165403238353337</v>
      </c>
      <c r="D175" s="10">
        <v>50</v>
      </c>
      <c r="E175" s="10">
        <f>D$304/(1+EXP(-D$305*(D175-D$306)))</f>
        <v>1.9027662092178212</v>
      </c>
      <c r="F175" s="10">
        <v>2693</v>
      </c>
      <c r="G175" s="10">
        <f>F$304/(1+EXP(-F$305*(F175-F$306)))</f>
        <v>1.9837388898934136</v>
      </c>
      <c r="H175" s="4">
        <v>5</v>
      </c>
      <c r="I175" s="10">
        <f>H$304/(1+EXP(-H$305*(H175-H$306)))</f>
        <v>4.7284336693367965</v>
      </c>
      <c r="J175" s="4">
        <v>4</v>
      </c>
      <c r="K175" s="10">
        <f>J$304/(1+EXP(-J$305*(J175-J$306)))</f>
        <v>1.1135006941265451</v>
      </c>
      <c r="L175" s="10"/>
      <c r="M175" s="10">
        <f>L$304/(1+EXP(-L$305*(L175-L$306)))</f>
        <v>0.12266891645523362</v>
      </c>
      <c r="O175">
        <f>(C175*$Q$2+E175*$Q$3+G175*$Q$4+I175*$Q$5+K175*$Q$6+M175*$Q$7)/$Q$8</f>
        <v>2.0076022172053021</v>
      </c>
    </row>
    <row r="176" spans="1:15" x14ac:dyDescent="0.2">
      <c r="A176" s="2" t="s">
        <v>7</v>
      </c>
      <c r="B176" s="10">
        <v>116.5</v>
      </c>
      <c r="C176" s="10">
        <f>B$304/(1+EXP(-B$305*(B176-B$306)))</f>
        <v>2.5</v>
      </c>
      <c r="D176" s="10">
        <v>47</v>
      </c>
      <c r="E176" s="10">
        <f>D$304/(1+EXP(-D$305*(D176-D$306)))</f>
        <v>1.6205692408721684</v>
      </c>
      <c r="F176" s="10">
        <v>935</v>
      </c>
      <c r="G176" s="10">
        <f>F$304/(1+EXP(-F$305*(F176-F$306)))</f>
        <v>0.333277692179547</v>
      </c>
      <c r="H176" s="4">
        <v>3</v>
      </c>
      <c r="I176" s="10">
        <f>H$304/(1+EXP(-H$305*(H176-H$306)))</f>
        <v>4.0333931509884566</v>
      </c>
      <c r="J176" s="4">
        <v>5.2</v>
      </c>
      <c r="K176" s="10">
        <f>J$304/(1+EXP(-J$305*(J176-J$306)))</f>
        <v>4.8851131504498717</v>
      </c>
      <c r="L176" s="10"/>
      <c r="M176" s="10">
        <f>L$304/(1+EXP(-L$305*(L176-L$306)))</f>
        <v>0.12266891645523362</v>
      </c>
      <c r="O176">
        <f>(C176*$Q$2+E176*$Q$3+G176*$Q$4+I176*$Q$5+K176*$Q$6+M176*$Q$7)/$Q$8</f>
        <v>1.994318787110777</v>
      </c>
    </row>
    <row r="177" spans="1:15" x14ac:dyDescent="0.2">
      <c r="A177" s="2" t="s">
        <v>7</v>
      </c>
      <c r="B177" s="10">
        <v>116.5</v>
      </c>
      <c r="C177" s="10">
        <f>B$304/(1+EXP(-B$305*(B177-B$306)))</f>
        <v>2.5</v>
      </c>
      <c r="D177" s="10">
        <v>47</v>
      </c>
      <c r="E177" s="10">
        <f>D$304/(1+EXP(-D$305*(D177-D$306)))</f>
        <v>1.6205692408721684</v>
      </c>
      <c r="F177" s="10">
        <v>935</v>
      </c>
      <c r="G177" s="10">
        <f>F$304/(1+EXP(-F$305*(F177-F$306)))</f>
        <v>0.333277692179547</v>
      </c>
      <c r="H177" s="4">
        <v>3</v>
      </c>
      <c r="I177" s="10">
        <f>H$304/(1+EXP(-H$305*(H177-H$306)))</f>
        <v>4.0333931509884566</v>
      </c>
      <c r="J177" s="4">
        <v>5.2</v>
      </c>
      <c r="K177" s="10">
        <f>J$304/(1+EXP(-J$305*(J177-J$306)))</f>
        <v>4.8851131504498717</v>
      </c>
      <c r="L177" s="10"/>
      <c r="M177" s="10">
        <f>L$304/(1+EXP(-L$305*(L177-L$306)))</f>
        <v>0.12266891645523362</v>
      </c>
      <c r="O177">
        <f>(C177*$Q$2+E177*$Q$3+G177*$Q$4+I177*$Q$5+K177*$Q$6+M177*$Q$7)/$Q$8</f>
        <v>1.994318787110777</v>
      </c>
    </row>
    <row r="178" spans="1:15" x14ac:dyDescent="0.2">
      <c r="A178" s="2" t="s">
        <v>7</v>
      </c>
      <c r="B178" s="10">
        <v>116.5</v>
      </c>
      <c r="C178" s="10">
        <f>B$304/(1+EXP(-B$305*(B178-B$306)))</f>
        <v>2.5</v>
      </c>
      <c r="D178" s="10">
        <v>47</v>
      </c>
      <c r="E178" s="10">
        <f>D$304/(1+EXP(-D$305*(D178-D$306)))</f>
        <v>1.6205692408721684</v>
      </c>
      <c r="F178" s="10">
        <v>935</v>
      </c>
      <c r="G178" s="10">
        <f>F$304/(1+EXP(-F$305*(F178-F$306)))</f>
        <v>0.333277692179547</v>
      </c>
      <c r="H178" s="4">
        <v>3</v>
      </c>
      <c r="I178" s="10">
        <f>H$304/(1+EXP(-H$305*(H178-H$306)))</f>
        <v>4.0333931509884566</v>
      </c>
      <c r="J178" s="4">
        <v>5.2</v>
      </c>
      <c r="K178" s="10">
        <f>J$304/(1+EXP(-J$305*(J178-J$306)))</f>
        <v>4.8851131504498717</v>
      </c>
      <c r="L178" s="10"/>
      <c r="M178" s="10">
        <f>L$304/(1+EXP(-L$305*(L178-L$306)))</f>
        <v>0.12266891645523362</v>
      </c>
      <c r="O178">
        <f>(C178*$Q$2+E178*$Q$3+G178*$Q$4+I178*$Q$5+K178*$Q$6+M178*$Q$7)/$Q$8</f>
        <v>1.994318787110777</v>
      </c>
    </row>
    <row r="179" spans="1:15" x14ac:dyDescent="0.2">
      <c r="A179" s="2" t="s">
        <v>7</v>
      </c>
      <c r="B179" s="10">
        <v>116.5</v>
      </c>
      <c r="C179" s="10">
        <f>B$304/(1+EXP(-B$305*(B179-B$306)))</f>
        <v>2.5</v>
      </c>
      <c r="D179" s="10">
        <v>47</v>
      </c>
      <c r="E179" s="10">
        <f>D$304/(1+EXP(-D$305*(D179-D$306)))</f>
        <v>1.6205692408721684</v>
      </c>
      <c r="F179" s="10">
        <v>935</v>
      </c>
      <c r="G179" s="10">
        <f>F$304/(1+EXP(-F$305*(F179-F$306)))</f>
        <v>0.333277692179547</v>
      </c>
      <c r="H179" s="4">
        <v>3</v>
      </c>
      <c r="I179" s="10">
        <f>H$304/(1+EXP(-H$305*(H179-H$306)))</f>
        <v>4.0333931509884566</v>
      </c>
      <c r="J179" s="4">
        <v>5.2</v>
      </c>
      <c r="K179" s="10">
        <f>J$304/(1+EXP(-J$305*(J179-J$306)))</f>
        <v>4.8851131504498717</v>
      </c>
      <c r="L179" s="10"/>
      <c r="M179" s="10">
        <f>L$304/(1+EXP(-L$305*(L179-L$306)))</f>
        <v>0.12266891645523362</v>
      </c>
      <c r="O179">
        <f>(C179*$Q$2+E179*$Q$3+G179*$Q$4+I179*$Q$5+K179*$Q$6+M179*$Q$7)/$Q$8</f>
        <v>1.994318787110777</v>
      </c>
    </row>
    <row r="180" spans="1:15" x14ac:dyDescent="0.2">
      <c r="A180" s="2" t="s">
        <v>7</v>
      </c>
      <c r="B180" s="10">
        <v>116.5</v>
      </c>
      <c r="C180" s="10">
        <f>B$304/(1+EXP(-B$305*(B180-B$306)))</f>
        <v>2.5</v>
      </c>
      <c r="D180" s="10">
        <v>47</v>
      </c>
      <c r="E180" s="10">
        <f>D$304/(1+EXP(-D$305*(D180-D$306)))</f>
        <v>1.6205692408721684</v>
      </c>
      <c r="F180" s="10">
        <v>935</v>
      </c>
      <c r="G180" s="10">
        <f>F$304/(1+EXP(-F$305*(F180-F$306)))</f>
        <v>0.333277692179547</v>
      </c>
      <c r="H180" s="4">
        <v>3</v>
      </c>
      <c r="I180" s="10">
        <f>H$304/(1+EXP(-H$305*(H180-H$306)))</f>
        <v>4.0333931509884566</v>
      </c>
      <c r="J180" s="4">
        <v>5.2</v>
      </c>
      <c r="K180" s="10">
        <f>J$304/(1+EXP(-J$305*(J180-J$306)))</f>
        <v>4.8851131504498717</v>
      </c>
      <c r="L180" s="10"/>
      <c r="M180" s="10">
        <f>L$304/(1+EXP(-L$305*(L180-L$306)))</f>
        <v>0.12266891645523362</v>
      </c>
      <c r="O180">
        <f>(C180*$Q$2+E180*$Q$3+G180*$Q$4+I180*$Q$5+K180*$Q$6+M180*$Q$7)/$Q$8</f>
        <v>1.994318787110777</v>
      </c>
    </row>
    <row r="181" spans="1:15" x14ac:dyDescent="0.2">
      <c r="A181" s="2" t="s">
        <v>7</v>
      </c>
      <c r="B181" s="10">
        <v>116.5</v>
      </c>
      <c r="C181" s="10">
        <f>B$304/(1+EXP(-B$305*(B181-B$306)))</f>
        <v>2.5</v>
      </c>
      <c r="D181" s="10">
        <v>47</v>
      </c>
      <c r="E181" s="10">
        <f>D$304/(1+EXP(-D$305*(D181-D$306)))</f>
        <v>1.6205692408721684</v>
      </c>
      <c r="F181" s="10">
        <v>935</v>
      </c>
      <c r="G181" s="10">
        <f>F$304/(1+EXP(-F$305*(F181-F$306)))</f>
        <v>0.333277692179547</v>
      </c>
      <c r="H181" s="4">
        <v>3</v>
      </c>
      <c r="I181" s="10">
        <f>H$304/(1+EXP(-H$305*(H181-H$306)))</f>
        <v>4.0333931509884566</v>
      </c>
      <c r="J181" s="4">
        <v>5.2</v>
      </c>
      <c r="K181" s="10">
        <f>J$304/(1+EXP(-J$305*(J181-J$306)))</f>
        <v>4.8851131504498717</v>
      </c>
      <c r="L181" s="10"/>
      <c r="M181" s="10">
        <f>L$304/(1+EXP(-L$305*(L181-L$306)))</f>
        <v>0.12266891645523362</v>
      </c>
      <c r="O181">
        <f>(C181*$Q$2+E181*$Q$3+G181*$Q$4+I181*$Q$5+K181*$Q$6+M181*$Q$7)/$Q$8</f>
        <v>1.994318787110777</v>
      </c>
    </row>
    <row r="182" spans="1:15" x14ac:dyDescent="0.2">
      <c r="A182" s="2" t="s">
        <v>7</v>
      </c>
      <c r="B182" s="10">
        <v>116.5</v>
      </c>
      <c r="C182" s="10">
        <f>B$304/(1+EXP(-B$305*(B182-B$306)))</f>
        <v>2.5</v>
      </c>
      <c r="D182" s="10">
        <v>47</v>
      </c>
      <c r="E182" s="10">
        <f>D$304/(1+EXP(-D$305*(D182-D$306)))</f>
        <v>1.6205692408721684</v>
      </c>
      <c r="F182" s="10">
        <v>935</v>
      </c>
      <c r="G182" s="10">
        <f>F$304/(1+EXP(-F$305*(F182-F$306)))</f>
        <v>0.333277692179547</v>
      </c>
      <c r="H182" s="4">
        <v>3</v>
      </c>
      <c r="I182" s="10">
        <f>H$304/(1+EXP(-H$305*(H182-H$306)))</f>
        <v>4.0333931509884566</v>
      </c>
      <c r="J182" s="4">
        <v>5.2</v>
      </c>
      <c r="K182" s="10">
        <f>J$304/(1+EXP(-J$305*(J182-J$306)))</f>
        <v>4.8851131504498717</v>
      </c>
      <c r="L182" s="10"/>
      <c r="M182" s="10">
        <f>L$304/(1+EXP(-L$305*(L182-L$306)))</f>
        <v>0.12266891645523362</v>
      </c>
      <c r="O182">
        <f>(C182*$Q$2+E182*$Q$3+G182*$Q$4+I182*$Q$5+K182*$Q$6+M182*$Q$7)/$Q$8</f>
        <v>1.994318787110777</v>
      </c>
    </row>
    <row r="183" spans="1:15" x14ac:dyDescent="0.2">
      <c r="A183" s="2" t="s">
        <v>7</v>
      </c>
      <c r="B183" s="10">
        <v>116.5</v>
      </c>
      <c r="C183" s="10">
        <f>B$304/(1+EXP(-B$305*(B183-B$306)))</f>
        <v>2.5</v>
      </c>
      <c r="D183" s="10">
        <v>47</v>
      </c>
      <c r="E183" s="10">
        <f>D$304/(1+EXP(-D$305*(D183-D$306)))</f>
        <v>1.6205692408721684</v>
      </c>
      <c r="F183" s="10">
        <v>935</v>
      </c>
      <c r="G183" s="10">
        <f>F$304/(1+EXP(-F$305*(F183-F$306)))</f>
        <v>0.333277692179547</v>
      </c>
      <c r="H183" s="4">
        <v>3</v>
      </c>
      <c r="I183" s="10">
        <f>H$304/(1+EXP(-H$305*(H183-H$306)))</f>
        <v>4.0333931509884566</v>
      </c>
      <c r="J183" s="4">
        <v>5.2</v>
      </c>
      <c r="K183" s="10">
        <f>J$304/(1+EXP(-J$305*(J183-J$306)))</f>
        <v>4.8851131504498717</v>
      </c>
      <c r="L183" s="10"/>
      <c r="M183" s="10">
        <f>L$304/(1+EXP(-L$305*(L183-L$306)))</f>
        <v>0.12266891645523362</v>
      </c>
      <c r="O183">
        <f>(C183*$Q$2+E183*$Q$3+G183*$Q$4+I183*$Q$5+K183*$Q$6+M183*$Q$7)/$Q$8</f>
        <v>1.994318787110777</v>
      </c>
    </row>
    <row r="184" spans="1:15" x14ac:dyDescent="0.2">
      <c r="A184" s="2" t="s">
        <v>7</v>
      </c>
      <c r="B184" s="10">
        <v>116.5</v>
      </c>
      <c r="C184" s="10">
        <f>B$304/(1+EXP(-B$305*(B184-B$306)))</f>
        <v>2.5</v>
      </c>
      <c r="D184" s="10">
        <v>47</v>
      </c>
      <c r="E184" s="10">
        <f>D$304/(1+EXP(-D$305*(D184-D$306)))</f>
        <v>1.6205692408721684</v>
      </c>
      <c r="F184" s="10">
        <v>935</v>
      </c>
      <c r="G184" s="10">
        <f>F$304/(1+EXP(-F$305*(F184-F$306)))</f>
        <v>0.333277692179547</v>
      </c>
      <c r="H184" s="4">
        <v>3</v>
      </c>
      <c r="I184" s="10">
        <f>H$304/(1+EXP(-H$305*(H184-H$306)))</f>
        <v>4.0333931509884566</v>
      </c>
      <c r="J184" s="4">
        <v>5.2</v>
      </c>
      <c r="K184" s="10">
        <f>J$304/(1+EXP(-J$305*(J184-J$306)))</f>
        <v>4.8851131504498717</v>
      </c>
      <c r="L184" s="10"/>
      <c r="M184" s="10">
        <f>L$304/(1+EXP(-L$305*(L184-L$306)))</f>
        <v>0.12266891645523362</v>
      </c>
      <c r="O184">
        <f>(C184*$Q$2+E184*$Q$3+G184*$Q$4+I184*$Q$5+K184*$Q$6+M184*$Q$7)/$Q$8</f>
        <v>1.994318787110777</v>
      </c>
    </row>
    <row r="185" spans="1:15" x14ac:dyDescent="0.2">
      <c r="A185" s="2" t="s">
        <v>10</v>
      </c>
      <c r="B185" s="10">
        <v>116.5</v>
      </c>
      <c r="C185" s="10">
        <f>B$304/(1+EXP(-B$305*(B185-B$306)))</f>
        <v>2.5</v>
      </c>
      <c r="D185" s="10">
        <v>47</v>
      </c>
      <c r="E185" s="10">
        <f>D$304/(1+EXP(-D$305*(D185-D$306)))</f>
        <v>1.6205692408721684</v>
      </c>
      <c r="F185" s="10">
        <v>935</v>
      </c>
      <c r="G185" s="10">
        <f>F$304/(1+EXP(-F$305*(F185-F$306)))</f>
        <v>0.333277692179547</v>
      </c>
      <c r="H185" s="4">
        <v>3</v>
      </c>
      <c r="I185" s="10">
        <f>H$304/(1+EXP(-H$305*(H185-H$306)))</f>
        <v>4.0333931509884566</v>
      </c>
      <c r="J185" s="4">
        <v>5.2</v>
      </c>
      <c r="K185" s="10">
        <f>J$304/(1+EXP(-J$305*(J185-J$306)))</f>
        <v>4.8851131504498717</v>
      </c>
      <c r="L185" s="10"/>
      <c r="M185" s="10">
        <f>L$304/(1+EXP(-L$305*(L185-L$306)))</f>
        <v>0.12266891645523362</v>
      </c>
      <c r="O185">
        <f>(C185*$Q$2+E185*$Q$3+G185*$Q$4+I185*$Q$5+K185*$Q$6+M185*$Q$7)/$Q$8</f>
        <v>1.994318787110777</v>
      </c>
    </row>
    <row r="186" spans="1:15" x14ac:dyDescent="0.2">
      <c r="A186" s="2" t="s">
        <v>73</v>
      </c>
      <c r="B186" s="10">
        <v>116.5</v>
      </c>
      <c r="C186" s="10">
        <f>B$304/(1+EXP(-B$305*(B186-B$306)))</f>
        <v>2.5</v>
      </c>
      <c r="D186" s="10">
        <v>47</v>
      </c>
      <c r="E186" s="10">
        <f>D$304/(1+EXP(-D$305*(D186-D$306)))</f>
        <v>1.6205692408721684</v>
      </c>
      <c r="F186" s="10">
        <v>935</v>
      </c>
      <c r="G186" s="10">
        <f>F$304/(1+EXP(-F$305*(F186-F$306)))</f>
        <v>0.333277692179547</v>
      </c>
      <c r="H186" s="4">
        <v>3</v>
      </c>
      <c r="I186" s="10">
        <f>H$304/(1+EXP(-H$305*(H186-H$306)))</f>
        <v>4.0333931509884566</v>
      </c>
      <c r="J186" s="4">
        <v>5.2</v>
      </c>
      <c r="K186" s="10">
        <f>J$304/(1+EXP(-J$305*(J186-J$306)))</f>
        <v>4.8851131504498717</v>
      </c>
      <c r="L186" s="10"/>
      <c r="M186" s="10">
        <f>L$304/(1+EXP(-L$305*(L186-L$306)))</f>
        <v>0.12266891645523362</v>
      </c>
      <c r="O186">
        <f>(C186*$Q$2+E186*$Q$3+G186*$Q$4+I186*$Q$5+K186*$Q$6+M186*$Q$7)/$Q$8</f>
        <v>1.994318787110777</v>
      </c>
    </row>
    <row r="187" spans="1:15" x14ac:dyDescent="0.2">
      <c r="A187" s="2" t="s">
        <v>636</v>
      </c>
      <c r="B187" s="10">
        <v>100</v>
      </c>
      <c r="C187" s="10">
        <f>B$304/(1+EXP(-B$305*(B187-B$306)))</f>
        <v>2.0229487803562707</v>
      </c>
      <c r="D187" s="10">
        <v>50.3</v>
      </c>
      <c r="E187" s="10">
        <f>D$304/(1+EXP(-D$305*(D187-D$306)))</f>
        <v>1.9320502668207584</v>
      </c>
      <c r="F187" s="10">
        <v>3020</v>
      </c>
      <c r="G187" s="10">
        <f>F$304/(1+EXP(-F$305*(F187-F$306)))</f>
        <v>2.4924225434742193</v>
      </c>
      <c r="H187" s="4">
        <v>3</v>
      </c>
      <c r="I187" s="10">
        <f>H$304/(1+EXP(-H$305*(H187-H$306)))</f>
        <v>4.0333931509884566</v>
      </c>
      <c r="J187" s="4"/>
      <c r="K187" s="10">
        <f>J$304/(1+EXP(-J$305*(J187-J$306)))</f>
        <v>8.2767631923176235E-8</v>
      </c>
      <c r="L187" s="10">
        <v>90</v>
      </c>
      <c r="M187" s="10">
        <f>L$304/(1+EXP(-L$305*(L187-L$306)))</f>
        <v>1.0041826947004369</v>
      </c>
      <c r="O187">
        <f>(C187*$Q$2+E187*$Q$3+G187*$Q$4+I187*$Q$5+K187*$Q$6+M187*$Q$7)/$Q$8</f>
        <v>1.9924910121954467</v>
      </c>
    </row>
    <row r="188" spans="1:15" x14ac:dyDescent="0.2">
      <c r="A188" s="2" t="s">
        <v>523</v>
      </c>
      <c r="B188" s="10">
        <v>100</v>
      </c>
      <c r="C188" s="10">
        <f>B$304/(1+EXP(-B$305*(B188-B$306)))</f>
        <v>2.0229487803562707</v>
      </c>
      <c r="D188" s="10">
        <v>55</v>
      </c>
      <c r="E188" s="10">
        <f>D$304/(1+EXP(-D$305*(D188-D$306)))</f>
        <v>2.407144303985969</v>
      </c>
      <c r="F188" s="10">
        <v>2900</v>
      </c>
      <c r="G188" s="10">
        <f>F$304/(1+EXP(-F$305*(F188-F$306)))</f>
        <v>2.3033923595167174</v>
      </c>
      <c r="H188" s="4">
        <v>2</v>
      </c>
      <c r="I188" s="10">
        <f>H$304/(1+EXP(-H$305*(H188-H$306)))</f>
        <v>3.3567372674136502</v>
      </c>
      <c r="J188" s="4"/>
      <c r="K188" s="10">
        <f>J$304/(1+EXP(-J$305*(J188-J$306)))</f>
        <v>8.2767631923176235E-8</v>
      </c>
      <c r="L188" s="10">
        <v>90</v>
      </c>
      <c r="M188" s="10">
        <f>L$304/(1+EXP(-L$305*(L188-L$306)))</f>
        <v>1.0041826947004369</v>
      </c>
      <c r="O188">
        <f>(C188*$Q$2+E188*$Q$3+G188*$Q$4+I188*$Q$5+K188*$Q$6+M188*$Q$7)/$Q$8</f>
        <v>1.9808767702888477</v>
      </c>
    </row>
    <row r="189" spans="1:15" x14ac:dyDescent="0.2">
      <c r="A189" s="2" t="s">
        <v>146</v>
      </c>
      <c r="B189" s="10">
        <v>98</v>
      </c>
      <c r="C189" s="10">
        <f>B$304/(1+EXP(-B$305*(B189-B$306)))</f>
        <v>1.9667996205092444</v>
      </c>
      <c r="D189" s="10">
        <v>52</v>
      </c>
      <c r="E189" s="10">
        <f>D$304/(1+EXP(-D$305*(D189-D$306)))</f>
        <v>2.1008837077677742</v>
      </c>
      <c r="F189" s="10">
        <v>4044</v>
      </c>
      <c r="G189" s="10">
        <f>F$304/(1+EXP(-F$305*(F189-F$306)))</f>
        <v>3.9183315461761139</v>
      </c>
      <c r="H189" s="4">
        <v>0</v>
      </c>
      <c r="I189" s="10">
        <f>H$304/(1+EXP(-H$305*(H189-H$306)))</f>
        <v>1.6432627325863502</v>
      </c>
      <c r="J189" s="4"/>
      <c r="K189" s="10">
        <f>J$304/(1+EXP(-J$305*(J189-J$306)))</f>
        <v>8.2767631923176235E-8</v>
      </c>
      <c r="L189" s="10"/>
      <c r="M189" s="10">
        <f>L$304/(1+EXP(-L$305*(L189-L$306)))</f>
        <v>0.12266891645523362</v>
      </c>
      <c r="O189">
        <f>(C189*$Q$2+E189*$Q$3+G189*$Q$4+I189*$Q$5+K189*$Q$6+M189*$Q$7)/$Q$8</f>
        <v>1.9708846089683867</v>
      </c>
    </row>
    <row r="190" spans="1:15" x14ac:dyDescent="0.2">
      <c r="A190" s="2" t="s">
        <v>25</v>
      </c>
      <c r="B190" s="10">
        <v>105</v>
      </c>
      <c r="C190" s="10">
        <f>B$304/(1+EXP(-B$305*(B190-B$306)))</f>
        <v>2.165403238353337</v>
      </c>
      <c r="D190" s="10">
        <v>50</v>
      </c>
      <c r="E190" s="10">
        <f>D$304/(1+EXP(-D$305*(D190-D$306)))</f>
        <v>1.9027662092178212</v>
      </c>
      <c r="F190" s="10">
        <v>2693</v>
      </c>
      <c r="G190" s="10">
        <f>F$304/(1+EXP(-F$305*(F190-F$306)))</f>
        <v>1.9837388898934136</v>
      </c>
      <c r="H190" s="4">
        <v>5</v>
      </c>
      <c r="I190" s="10">
        <f>H$304/(1+EXP(-H$305*(H190-H$306)))</f>
        <v>4.7284336693367965</v>
      </c>
      <c r="J190" s="4"/>
      <c r="K190" s="10">
        <f>J$304/(1+EXP(-J$305*(J190-J$306)))</f>
        <v>8.2767631923176235E-8</v>
      </c>
      <c r="L190" s="10">
        <v>80</v>
      </c>
      <c r="M190" s="10">
        <f>L$304/(1+EXP(-L$305*(L190-L$306)))</f>
        <v>0.81448525753751466</v>
      </c>
      <c r="O190">
        <f>(C190*$Q$2+E190*$Q$3+G190*$Q$4+I190*$Q$5+K190*$Q$6+M190*$Q$7)/$Q$8</f>
        <v>1.9607484093967875</v>
      </c>
    </row>
    <row r="191" spans="1:15" x14ac:dyDescent="0.2">
      <c r="A191" s="2" t="s">
        <v>166</v>
      </c>
      <c r="B191" s="10">
        <v>131.30000000000001</v>
      </c>
      <c r="C191" s="10">
        <f>B$304/(1+EXP(-B$305*(B191-B$306)))</f>
        <v>2.9289260168083078</v>
      </c>
      <c r="D191" s="10">
        <v>62.1</v>
      </c>
      <c r="E191" s="10">
        <f>D$304/(1+EXP(-D$305*(D191-D$306)))</f>
        <v>3.126345062849424</v>
      </c>
      <c r="F191" s="10">
        <v>2296.6</v>
      </c>
      <c r="G191" s="10">
        <f>F$304/(1+EXP(-F$305*(F191-F$306)))</f>
        <v>1.4251425508419213</v>
      </c>
      <c r="H191" s="4">
        <v>1</v>
      </c>
      <c r="I191" s="10">
        <f>H$304/(1+EXP(-H$305*(H191-H$306)))</f>
        <v>2.5</v>
      </c>
      <c r="J191" s="4"/>
      <c r="K191" s="10">
        <f>J$304/(1+EXP(-J$305*(J191-J$306)))</f>
        <v>8.2767631923176235E-8</v>
      </c>
      <c r="L191" s="10"/>
      <c r="M191" s="10">
        <f>L$304/(1+EXP(-L$305*(L191-L$306)))</f>
        <v>0.12266891645523362</v>
      </c>
      <c r="O191">
        <f>(C191*$Q$2+E191*$Q$3+G191*$Q$4+I191*$Q$5+K191*$Q$6+M191*$Q$7)/$Q$8</f>
        <v>1.9537218066913526</v>
      </c>
    </row>
    <row r="192" spans="1:15" x14ac:dyDescent="0.2">
      <c r="A192" s="2" t="s">
        <v>619</v>
      </c>
      <c r="B192" s="10">
        <v>109.2</v>
      </c>
      <c r="C192" s="10">
        <f>B$304/(1+EXP(-B$305*(B192-B$306)))</f>
        <v>2.2868405989059384</v>
      </c>
      <c r="D192" s="10">
        <v>53</v>
      </c>
      <c r="E192" s="10">
        <f>D$304/(1+EXP(-D$305*(D192-D$306)))</f>
        <v>2.202082963048869</v>
      </c>
      <c r="F192" s="10">
        <v>3265</v>
      </c>
      <c r="G192" s="10">
        <f>F$304/(1+EXP(-F$305*(F192-F$306)))</f>
        <v>2.8763084007181532</v>
      </c>
      <c r="H192" s="4">
        <v>0</v>
      </c>
      <c r="I192" s="10">
        <f>H$304/(1+EXP(-H$305*(H192-H$306)))</f>
        <v>1.6432627325863502</v>
      </c>
      <c r="J192" s="4"/>
      <c r="K192" s="10">
        <f>J$304/(1+EXP(-J$305*(J192-J$306)))</f>
        <v>8.2767631923176235E-8</v>
      </c>
      <c r="L192" s="10">
        <v>98</v>
      </c>
      <c r="M192" s="10">
        <f>L$304/(1+EXP(-L$305*(L192-L$306)))</f>
        <v>1.1784369358912645</v>
      </c>
      <c r="O192">
        <f>(C192*$Q$2+E192*$Q$3+G192*$Q$4+I192*$Q$5+K192*$Q$6+M192*$Q$7)/$Q$8</f>
        <v>1.9502404085101301</v>
      </c>
    </row>
    <row r="193" spans="1:15" x14ac:dyDescent="0.2">
      <c r="A193" s="2" t="s">
        <v>87</v>
      </c>
      <c r="B193" s="10">
        <v>106</v>
      </c>
      <c r="C193" s="10">
        <f>B$304/(1+EXP(-B$305*(B193-B$306)))</f>
        <v>2.1941937016170647</v>
      </c>
      <c r="D193" s="10">
        <v>51</v>
      </c>
      <c r="E193" s="10">
        <f>D$304/(1+EXP(-D$305*(D193-D$306)))</f>
        <v>2.0010090815690402</v>
      </c>
      <c r="F193" s="10">
        <v>2798</v>
      </c>
      <c r="G193" s="10">
        <f>F$304/(1+EXP(-F$305*(F193-F$306)))</f>
        <v>2.1443919804474105</v>
      </c>
      <c r="H193" s="4">
        <v>2</v>
      </c>
      <c r="I193" s="10">
        <f>H$304/(1+EXP(-H$305*(H193-H$306)))</f>
        <v>3.3567372674136502</v>
      </c>
      <c r="J193" s="4"/>
      <c r="K193" s="10">
        <f>J$304/(1+EXP(-J$305*(J193-J$306)))</f>
        <v>8.2767631923176235E-8</v>
      </c>
      <c r="L193" s="10">
        <v>100</v>
      </c>
      <c r="M193" s="10">
        <f>L$304/(1+EXP(-L$305*(L193-L$306)))</f>
        <v>1.2251293443205313</v>
      </c>
      <c r="O193">
        <f>(C193*$Q$2+E193*$Q$3+G193*$Q$4+I193*$Q$5+K193*$Q$6+M193*$Q$7)/$Q$8</f>
        <v>1.9178951357520937</v>
      </c>
    </row>
    <row r="194" spans="1:15" x14ac:dyDescent="0.2">
      <c r="A194" s="2" t="s">
        <v>299</v>
      </c>
      <c r="B194" s="10">
        <v>115</v>
      </c>
      <c r="C194" s="10">
        <f>B$304/(1+EXP(-B$305*(B194-B$306)))</f>
        <v>2.4560980309790277</v>
      </c>
      <c r="D194" s="10">
        <v>55</v>
      </c>
      <c r="E194" s="10">
        <f>D$304/(1+EXP(-D$305*(D194-D$306)))</f>
        <v>2.407144303985969</v>
      </c>
      <c r="F194" s="10">
        <v>2170</v>
      </c>
      <c r="G194" s="10">
        <f>F$304/(1+EXP(-F$305*(F194-F$306)))</f>
        <v>1.2679670151883049</v>
      </c>
      <c r="H194" s="4">
        <v>5</v>
      </c>
      <c r="I194" s="10">
        <f>H$304/(1+EXP(-H$305*(H194-H$306)))</f>
        <v>4.7284336693367965</v>
      </c>
      <c r="J194" s="4"/>
      <c r="K194" s="10">
        <f>J$304/(1+EXP(-J$305*(J194-J$306)))</f>
        <v>8.2767631923176235E-8</v>
      </c>
      <c r="L194" s="10"/>
      <c r="M194" s="10">
        <f>L$304/(1+EXP(-L$305*(L194-L$306)))</f>
        <v>0.12266891645523362</v>
      </c>
      <c r="O194">
        <f>(C194*$Q$2+E194*$Q$3+G194*$Q$4+I194*$Q$5+K194*$Q$6+M194*$Q$7)/$Q$8</f>
        <v>1.9015023743184736</v>
      </c>
    </row>
    <row r="195" spans="1:15" x14ac:dyDescent="0.2">
      <c r="A195" s="2" t="s">
        <v>635</v>
      </c>
      <c r="B195" s="10">
        <v>100</v>
      </c>
      <c r="C195" s="10">
        <f>B$304/(1+EXP(-B$305*(B195-B$306)))</f>
        <v>2.0229487803562707</v>
      </c>
      <c r="D195" s="10">
        <v>52</v>
      </c>
      <c r="E195" s="10">
        <f>D$304/(1+EXP(-D$305*(D195-D$306)))</f>
        <v>2.1008837077677742</v>
      </c>
      <c r="F195" s="10">
        <v>2744</v>
      </c>
      <c r="G195" s="10">
        <f>F$304/(1+EXP(-F$305*(F195-F$306)))</f>
        <v>2.0613053349916455</v>
      </c>
      <c r="H195" s="4">
        <v>3</v>
      </c>
      <c r="I195" s="10">
        <f>H$304/(1+EXP(-H$305*(H195-H$306)))</f>
        <v>4.0333931509884566</v>
      </c>
      <c r="J195" s="4">
        <v>3.8</v>
      </c>
      <c r="K195" s="10">
        <f>J$304/(1+EXP(-J$305*(J195-J$306)))</f>
        <v>0.55363658986184128</v>
      </c>
      <c r="L195" s="10"/>
      <c r="M195" s="10">
        <f>L$304/(1+EXP(-L$305*(L195-L$306)))</f>
        <v>0.12266891645523362</v>
      </c>
      <c r="O195">
        <f>(C195*$Q$2+E195*$Q$3+G195*$Q$4+I195*$Q$5+K195*$Q$6+M195*$Q$7)/$Q$8</f>
        <v>1.8977749226152123</v>
      </c>
    </row>
    <row r="196" spans="1:15" x14ac:dyDescent="0.2">
      <c r="A196" s="2" t="s">
        <v>223</v>
      </c>
      <c r="B196" s="10">
        <v>101.7</v>
      </c>
      <c r="C196" s="10">
        <f>B$304/(1+EXP(-B$305*(B196-B$306)))</f>
        <v>2.0710739831916927</v>
      </c>
      <c r="D196" s="10">
        <v>49.7</v>
      </c>
      <c r="E196" s="10">
        <f>D$304/(1+EXP(-D$305*(D196-D$306)))</f>
        <v>1.8736549371505764</v>
      </c>
      <c r="F196" s="10">
        <v>2723.1</v>
      </c>
      <c r="G196" s="10">
        <f>F$304/(1+EXP(-F$305*(F196-F$306)))</f>
        <v>2.0294034129335343</v>
      </c>
      <c r="H196" s="4">
        <v>8</v>
      </c>
      <c r="I196" s="10">
        <f>H$304/(1+EXP(-H$305*(H196-H$306)))</f>
        <v>4.9665357453785761</v>
      </c>
      <c r="J196" s="4"/>
      <c r="K196" s="10">
        <f>J$304/(1+EXP(-J$305*(J196-J$306)))</f>
        <v>8.2767631923176235E-8</v>
      </c>
      <c r="L196" s="10"/>
      <c r="M196" s="10">
        <f>L$304/(1+EXP(-L$305*(L196-L$306)))</f>
        <v>0.12266891645523362</v>
      </c>
      <c r="O196">
        <f>(C196*$Q$2+E196*$Q$3+G196*$Q$4+I196*$Q$5+K196*$Q$6+M196*$Q$7)/$Q$8</f>
        <v>1.8930521567947831</v>
      </c>
    </row>
    <row r="197" spans="1:15" x14ac:dyDescent="0.2">
      <c r="A197" s="2" t="s">
        <v>153</v>
      </c>
      <c r="B197" s="10">
        <v>85.3</v>
      </c>
      <c r="C197" s="10">
        <f>B$304/(1+EXP(-B$305*(B197-B$306)))</f>
        <v>1.6253111290541549</v>
      </c>
      <c r="D197" s="10">
        <v>49.7</v>
      </c>
      <c r="E197" s="10">
        <f>D$304/(1+EXP(-D$305*(D197-D$306)))</f>
        <v>1.8736549371505764</v>
      </c>
      <c r="F197" s="10">
        <v>2519.6999999999998</v>
      </c>
      <c r="G197" s="10">
        <f>F$304/(1+EXP(-F$305*(F197-F$306)))</f>
        <v>1.7286098323156198</v>
      </c>
      <c r="H197" s="4">
        <v>4</v>
      </c>
      <c r="I197" s="10">
        <f>H$304/(1+EXP(-H$305*(H197-H$306)))</f>
        <v>4.4749970748986758</v>
      </c>
      <c r="J197" s="4">
        <v>4</v>
      </c>
      <c r="K197" s="10">
        <f>J$304/(1+EXP(-J$305*(J197-J$306)))</f>
        <v>1.1135006941265451</v>
      </c>
      <c r="L197" s="10">
        <v>88.6</v>
      </c>
      <c r="M197" s="10">
        <f>L$304/(1+EXP(-L$305*(L197-L$306)))</f>
        <v>0.97575599652086398</v>
      </c>
      <c r="O197">
        <f>(C197*$Q$2+E197*$Q$3+G197*$Q$4+I197*$Q$5+K197*$Q$6+M197*$Q$7)/$Q$8</f>
        <v>1.8910450625096429</v>
      </c>
    </row>
    <row r="198" spans="1:15" x14ac:dyDescent="0.2">
      <c r="A198" s="2" t="s">
        <v>413</v>
      </c>
      <c r="B198" s="10">
        <v>105</v>
      </c>
      <c r="C198" s="10">
        <f>B$304/(1+EXP(-B$305*(B198-B$306)))</f>
        <v>2.165403238353337</v>
      </c>
      <c r="D198" s="10">
        <v>44</v>
      </c>
      <c r="E198" s="10">
        <f>D$304/(1+EXP(-D$305*(D198-D$306)))</f>
        <v>1.3618225334255798</v>
      </c>
      <c r="F198" s="10">
        <v>3281</v>
      </c>
      <c r="G198" s="10">
        <f>F$304/(1+EXP(-F$305*(F198-F$306)))</f>
        <v>2.9009560604327587</v>
      </c>
      <c r="H198" s="4">
        <v>3</v>
      </c>
      <c r="I198" s="10">
        <f>H$304/(1+EXP(-H$305*(H198-H$306)))</f>
        <v>4.0333931509884566</v>
      </c>
      <c r="J198" s="4"/>
      <c r="K198" s="10">
        <f>J$304/(1+EXP(-J$305*(J198-J$306)))</f>
        <v>8.2767631923176235E-8</v>
      </c>
      <c r="L198" s="10"/>
      <c r="M198" s="10">
        <f>L$304/(1+EXP(-L$305*(L198-L$306)))</f>
        <v>0.12266891645523362</v>
      </c>
      <c r="O198">
        <f>(C198*$Q$2+E198*$Q$3+G198*$Q$4+I198*$Q$5+K198*$Q$6+M198*$Q$7)/$Q$8</f>
        <v>1.8902695349594079</v>
      </c>
    </row>
    <row r="199" spans="1:15" x14ac:dyDescent="0.2">
      <c r="A199" s="2" t="s">
        <v>0</v>
      </c>
      <c r="B199" s="10">
        <v>105</v>
      </c>
      <c r="C199" s="10">
        <f>B$304/(1+EXP(-B$305*(B199-B$306)))</f>
        <v>2.165403238353337</v>
      </c>
      <c r="D199" s="10">
        <v>50</v>
      </c>
      <c r="E199" s="10">
        <f>D$304/(1+EXP(-D$305*(D199-D$306)))</f>
        <v>1.9027662092178212</v>
      </c>
      <c r="F199" s="10">
        <v>2693</v>
      </c>
      <c r="G199" s="10">
        <f>F$304/(1+EXP(-F$305*(F199-F$306)))</f>
        <v>1.9837388898934136</v>
      </c>
      <c r="H199" s="4">
        <v>5</v>
      </c>
      <c r="I199" s="10">
        <f>H$304/(1+EXP(-H$305*(H199-H$306)))</f>
        <v>4.7284336693367965</v>
      </c>
      <c r="J199" s="4"/>
      <c r="K199" s="10">
        <f>J$304/(1+EXP(-J$305*(J199-J$306)))</f>
        <v>8.2767631923176235E-8</v>
      </c>
      <c r="L199" s="10"/>
      <c r="M199" s="10">
        <f>L$304/(1+EXP(-L$305*(L199-L$306)))</f>
        <v>0.12266891645523362</v>
      </c>
      <c r="O199">
        <f>(C199*$Q$2+E199*$Q$3+G199*$Q$4+I199*$Q$5+K199*$Q$6+M199*$Q$7)/$Q$8</f>
        <v>1.8838799270543116</v>
      </c>
    </row>
    <row r="200" spans="1:15" x14ac:dyDescent="0.2">
      <c r="A200" s="2" t="s">
        <v>0</v>
      </c>
      <c r="B200" s="10">
        <v>100</v>
      </c>
      <c r="C200" s="10">
        <f>B$304/(1+EXP(-B$305*(B200-B$306)))</f>
        <v>2.0229487803562707</v>
      </c>
      <c r="D200" s="10">
        <v>50</v>
      </c>
      <c r="E200" s="10">
        <f>D$304/(1+EXP(-D$305*(D200-D$306)))</f>
        <v>1.9027662092178212</v>
      </c>
      <c r="F200" s="10">
        <v>2700</v>
      </c>
      <c r="G200" s="10">
        <f>F$304/(1+EXP(-F$305*(F200-F$306)))</f>
        <v>1.9943277395093673</v>
      </c>
      <c r="H200" s="4">
        <v>5</v>
      </c>
      <c r="I200" s="10">
        <f>H$304/(1+EXP(-H$305*(H200-H$306)))</f>
        <v>4.7284336693367965</v>
      </c>
      <c r="J200" s="4"/>
      <c r="K200" s="10">
        <f>J$304/(1+EXP(-J$305*(J200-J$306)))</f>
        <v>8.2767631923176235E-8</v>
      </c>
      <c r="L200" s="10"/>
      <c r="M200" s="10">
        <f>L$304/(1+EXP(-L$305*(L200-L$306)))</f>
        <v>0.12266891645523362</v>
      </c>
      <c r="O200">
        <f>(C200*$Q$2+E200*$Q$3+G200*$Q$4+I200*$Q$5+K200*$Q$6+M200*$Q$7)/$Q$8</f>
        <v>1.8545764585251752</v>
      </c>
    </row>
    <row r="201" spans="1:15" x14ac:dyDescent="0.2">
      <c r="A201" s="2" t="s">
        <v>45</v>
      </c>
      <c r="B201" s="10">
        <v>100</v>
      </c>
      <c r="C201" s="10">
        <f>B$304/(1+EXP(-B$305*(B201-B$306)))</f>
        <v>2.0229487803562707</v>
      </c>
      <c r="D201" s="10">
        <v>50</v>
      </c>
      <c r="E201" s="10">
        <f>D$304/(1+EXP(-D$305*(D201-D$306)))</f>
        <v>1.9027662092178212</v>
      </c>
      <c r="F201" s="10">
        <v>3458</v>
      </c>
      <c r="G201" s="10">
        <f>F$304/(1+EXP(-F$305*(F201-F$306)))</f>
        <v>3.1673056142244533</v>
      </c>
      <c r="H201" s="4">
        <v>0</v>
      </c>
      <c r="I201" s="10">
        <f>H$304/(1+EXP(-H$305*(H201-H$306)))</f>
        <v>1.6432627325863502</v>
      </c>
      <c r="J201" s="4"/>
      <c r="K201" s="10">
        <f>J$304/(1+EXP(-J$305*(J201-J$306)))</f>
        <v>8.2767631923176235E-8</v>
      </c>
      <c r="L201" s="10">
        <v>80</v>
      </c>
      <c r="M201" s="10">
        <f>L$304/(1+EXP(-L$305*(L201-L$306)))</f>
        <v>0.81448525753751466</v>
      </c>
      <c r="O201">
        <f>(C201*$Q$2+E201*$Q$3+G201*$Q$4+I201*$Q$5+K201*$Q$6+M201*$Q$7)/$Q$8</f>
        <v>1.8493099200542877</v>
      </c>
    </row>
    <row r="202" spans="1:15" x14ac:dyDescent="0.2">
      <c r="A202" s="2" t="s">
        <v>150</v>
      </c>
      <c r="B202" s="10">
        <v>91.2</v>
      </c>
      <c r="C202" s="10">
        <f>B$304/(1+EXP(-B$305*(B202-B$306)))</f>
        <v>1.7803704948275509</v>
      </c>
      <c r="D202" s="10">
        <v>49.7</v>
      </c>
      <c r="E202" s="10">
        <f>D$304/(1+EXP(-D$305*(D202-D$306)))</f>
        <v>1.8736549371505764</v>
      </c>
      <c r="F202" s="10">
        <v>3605.7</v>
      </c>
      <c r="G202" s="10">
        <f>F$304/(1+EXP(-F$305*(F202-F$306)))</f>
        <v>3.3780027028728856</v>
      </c>
      <c r="H202" s="4">
        <v>0</v>
      </c>
      <c r="I202" s="10">
        <f>H$304/(1+EXP(-H$305*(H202-H$306)))</f>
        <v>1.6432627325863502</v>
      </c>
      <c r="J202" s="4"/>
      <c r="K202" s="10">
        <f>J$304/(1+EXP(-J$305*(J202-J$306)))</f>
        <v>8.2767631923176235E-8</v>
      </c>
      <c r="L202" s="10">
        <v>81.7</v>
      </c>
      <c r="M202" s="10">
        <f>L$304/(1+EXP(-L$305*(L202-L$306)))</f>
        <v>0.84456521717866295</v>
      </c>
      <c r="O202">
        <f>(C202*$Q$2+E202*$Q$3+G202*$Q$4+I202*$Q$5+K202*$Q$6+M202*$Q$7)/$Q$8</f>
        <v>1.8390982558038524</v>
      </c>
    </row>
    <row r="203" spans="1:15" x14ac:dyDescent="0.2">
      <c r="A203" s="2" t="s">
        <v>634</v>
      </c>
      <c r="B203" s="10">
        <v>150</v>
      </c>
      <c r="C203" s="10">
        <f>B$304/(1+EXP(-B$305*(B203-B$306)))</f>
        <v>3.43320542532024</v>
      </c>
      <c r="D203" s="10">
        <v>62</v>
      </c>
      <c r="E203" s="10">
        <f>D$304/(1+EXP(-D$305*(D203-D$306)))</f>
        <v>3.1166609602363469</v>
      </c>
      <c r="F203" s="10">
        <v>863</v>
      </c>
      <c r="G203" s="10">
        <f>F$304/(1+EXP(-F$305*(F203-F$306)))</f>
        <v>0.30608312651776109</v>
      </c>
      <c r="H203" s="4">
        <v>1</v>
      </c>
      <c r="I203" s="10">
        <f>H$304/(1+EXP(-H$305*(H203-H$306)))</f>
        <v>2.5</v>
      </c>
      <c r="J203" s="4"/>
      <c r="K203" s="10">
        <f>J$304/(1+EXP(-J$305*(J203-J$306)))</f>
        <v>8.2767631923176235E-8</v>
      </c>
      <c r="L203" s="10"/>
      <c r="M203" s="10">
        <f>L$304/(1+EXP(-L$305*(L203-L$306)))</f>
        <v>0.12266891645523362</v>
      </c>
      <c r="O203">
        <f>(C203*$Q$2+E203*$Q$3+G203*$Q$4+I203*$Q$5+K203*$Q$6+M203*$Q$7)/$Q$8</f>
        <v>1.81495200259684</v>
      </c>
    </row>
    <row r="204" spans="1:15" x14ac:dyDescent="0.2">
      <c r="A204" s="2" t="s">
        <v>218</v>
      </c>
      <c r="B204" s="10">
        <v>98.4</v>
      </c>
      <c r="C204" s="10">
        <f>B$304/(1+EXP(-B$305*(B204-B$306)))</f>
        <v>1.9779865118832824</v>
      </c>
      <c r="D204" s="10">
        <v>45</v>
      </c>
      <c r="E204" s="10">
        <f>D$304/(1+EXP(-D$305*(D204-D$306)))</f>
        <v>1.4451676409924097</v>
      </c>
      <c r="F204" s="10">
        <v>2788.8</v>
      </c>
      <c r="G204" s="10">
        <f>F$304/(1+EXP(-F$305*(F204-F$306)))</f>
        <v>2.1301742422966412</v>
      </c>
      <c r="H204" s="4">
        <v>10</v>
      </c>
      <c r="I204" s="10">
        <f>H$304/(1+EXP(-H$305*(H204-H$306)))</f>
        <v>4.9919392362573687</v>
      </c>
      <c r="J204" s="4"/>
      <c r="K204" s="10">
        <f>J$304/(1+EXP(-J$305*(J204-J$306)))</f>
        <v>8.2767631923176235E-8</v>
      </c>
      <c r="L204" s="10"/>
      <c r="M204" s="10">
        <f>L$304/(1+EXP(-L$305*(L204-L$306)))</f>
        <v>0.12266891645523362</v>
      </c>
      <c r="O204">
        <f>(C204*$Q$2+E204*$Q$3+G204*$Q$4+I204*$Q$5+K204*$Q$6+M204*$Q$7)/$Q$8</f>
        <v>1.8023627806472109</v>
      </c>
    </row>
    <row r="205" spans="1:15" x14ac:dyDescent="0.2">
      <c r="A205" s="2" t="s">
        <v>13</v>
      </c>
      <c r="B205" s="10">
        <v>98.4</v>
      </c>
      <c r="C205" s="10">
        <f>B$304/(1+EXP(-B$305*(B205-B$306)))</f>
        <v>1.9779865118832824</v>
      </c>
      <c r="D205" s="10">
        <v>45</v>
      </c>
      <c r="E205" s="10">
        <f>D$304/(1+EXP(-D$305*(D205-D$306)))</f>
        <v>1.4451676409924097</v>
      </c>
      <c r="F205" s="10">
        <v>2788.8</v>
      </c>
      <c r="G205" s="10">
        <f>F$304/(1+EXP(-F$305*(F205-F$306)))</f>
        <v>2.1301742422966412</v>
      </c>
      <c r="H205" s="4">
        <v>10</v>
      </c>
      <c r="I205" s="10">
        <f>H$304/(1+EXP(-H$305*(H205-H$306)))</f>
        <v>4.9919392362573687</v>
      </c>
      <c r="J205" s="4"/>
      <c r="K205" s="10">
        <f>J$304/(1+EXP(-J$305*(J205-J$306)))</f>
        <v>8.2767631923176235E-8</v>
      </c>
      <c r="L205" s="10"/>
      <c r="M205" s="10">
        <f>L$304/(1+EXP(-L$305*(L205-L$306)))</f>
        <v>0.12266891645523362</v>
      </c>
      <c r="O205">
        <f>(C205*$Q$2+E205*$Q$3+G205*$Q$4+I205*$Q$5+K205*$Q$6+M205*$Q$7)/$Q$8</f>
        <v>1.8023627806472109</v>
      </c>
    </row>
    <row r="206" spans="1:15" x14ac:dyDescent="0.2">
      <c r="A206" s="2" t="s">
        <v>81</v>
      </c>
      <c r="B206" s="10">
        <v>80</v>
      </c>
      <c r="C206" s="10">
        <f>B$304/(1+EXP(-B$305*(B206-B$306)))</f>
        <v>1.4922258116754878</v>
      </c>
      <c r="D206" s="10">
        <v>65</v>
      </c>
      <c r="E206" s="10">
        <f>D$304/(1+EXP(-D$305*(D206-D$306)))</f>
        <v>3.3974674738479758</v>
      </c>
      <c r="F206" s="10">
        <v>2050</v>
      </c>
      <c r="G206" s="10">
        <f>F$304/(1+EXP(-F$305*(F206-F$306)))</f>
        <v>1.1299553957124735</v>
      </c>
      <c r="H206" s="4">
        <v>2</v>
      </c>
      <c r="I206" s="10">
        <f>H$304/(1+EXP(-H$305*(H206-H$306)))</f>
        <v>3.3567372674136502</v>
      </c>
      <c r="J206" s="4"/>
      <c r="K206" s="10">
        <f>J$304/(1+EXP(-J$305*(J206-J$306)))</f>
        <v>8.2767631923176235E-8</v>
      </c>
      <c r="L206" s="10">
        <v>80</v>
      </c>
      <c r="M206" s="10">
        <f>L$304/(1+EXP(-L$305*(L206-L$306)))</f>
        <v>0.81448525753751466</v>
      </c>
      <c r="O206">
        <f>(C206*$Q$2+E206*$Q$3+G206*$Q$4+I206*$Q$5+K206*$Q$6+M206*$Q$7)/$Q$8</f>
        <v>1.8011688855767412</v>
      </c>
    </row>
    <row r="207" spans="1:15" x14ac:dyDescent="0.2">
      <c r="A207" s="2" t="s">
        <v>67</v>
      </c>
      <c r="B207" s="10">
        <v>96</v>
      </c>
      <c r="C207" s="10">
        <f>B$304/(1+EXP(-B$305*(B207-B$306)))</f>
        <v>1.9112084276231569</v>
      </c>
      <c r="D207" s="10">
        <v>51</v>
      </c>
      <c r="E207" s="10">
        <f>D$304/(1+EXP(-D$305*(D207-D$306)))</f>
        <v>2.0010090815690402</v>
      </c>
      <c r="F207" s="10">
        <v>3236</v>
      </c>
      <c r="G207" s="10">
        <f>F$304/(1+EXP(-F$305*(F207-F$306)))</f>
        <v>2.8314464141742444</v>
      </c>
      <c r="H207" s="4">
        <v>0</v>
      </c>
      <c r="I207" s="10">
        <f>H$304/(1+EXP(-H$305*(H207-H$306)))</f>
        <v>1.6432627325863502</v>
      </c>
      <c r="J207" s="4"/>
      <c r="K207" s="10">
        <f>J$304/(1+EXP(-J$305*(J207-J$306)))</f>
        <v>8.2767631923176235E-8</v>
      </c>
      <c r="L207" s="10">
        <v>92</v>
      </c>
      <c r="M207" s="10">
        <f>L$304/(1+EXP(-L$305*(L207-L$306)))</f>
        <v>1.0458602846649367</v>
      </c>
      <c r="O207">
        <f>(C207*$Q$2+E207*$Q$3+G207*$Q$4+I207*$Q$5+K207*$Q$6+M207*$Q$7)/$Q$8</f>
        <v>1.7973834385279781</v>
      </c>
    </row>
    <row r="208" spans="1:15" x14ac:dyDescent="0.2">
      <c r="A208" s="2" t="s">
        <v>632</v>
      </c>
      <c r="B208" s="10">
        <v>80</v>
      </c>
      <c r="C208" s="10">
        <f>B$304/(1+EXP(-B$305*(B208-B$306)))</f>
        <v>1.4922258116754878</v>
      </c>
      <c r="D208" s="10">
        <v>57</v>
      </c>
      <c r="E208" s="10">
        <f>D$304/(1+EXP(-D$305*(D208-D$306)))</f>
        <v>2.6134645229554909</v>
      </c>
      <c r="F208" s="10">
        <v>2900</v>
      </c>
      <c r="G208" s="10">
        <f>F$304/(1+EXP(-F$305*(F208-F$306)))</f>
        <v>2.3033923595167174</v>
      </c>
      <c r="H208" s="4">
        <v>0</v>
      </c>
      <c r="I208" s="10">
        <f>H$304/(1+EXP(-H$305*(H208-H$306)))</f>
        <v>1.6432627325863502</v>
      </c>
      <c r="J208" s="4"/>
      <c r="K208" s="10">
        <f>J$304/(1+EXP(-J$305*(J208-J$306)))</f>
        <v>8.2767631923176235E-8</v>
      </c>
      <c r="L208" s="10">
        <v>118</v>
      </c>
      <c r="M208" s="10">
        <f>L$304/(1+EXP(-L$305*(L208-L$306)))</f>
        <v>1.6981296548298956</v>
      </c>
      <c r="O208">
        <f>(C208*$Q$2+E208*$Q$3+G208*$Q$4+I208*$Q$5+K208*$Q$6+M208*$Q$7)/$Q$8</f>
        <v>1.7955064287199189</v>
      </c>
    </row>
    <row r="209" spans="1:15" x14ac:dyDescent="0.2">
      <c r="A209" s="2" t="s">
        <v>545</v>
      </c>
      <c r="B209" s="10">
        <v>100</v>
      </c>
      <c r="C209" s="10">
        <f>B$304/(1+EXP(-B$305*(B209-B$306)))</f>
        <v>2.0229487803562707</v>
      </c>
      <c r="D209" s="10">
        <v>55</v>
      </c>
      <c r="E209" s="10">
        <f>D$304/(1+EXP(-D$305*(D209-D$306)))</f>
        <v>2.407144303985969</v>
      </c>
      <c r="F209" s="10">
        <v>2362</v>
      </c>
      <c r="G209" s="10">
        <f>F$304/(1+EXP(-F$305*(F209-F$306)))</f>
        <v>1.5107728458701464</v>
      </c>
      <c r="H209" s="4">
        <v>3</v>
      </c>
      <c r="I209" s="10">
        <f>H$304/(1+EXP(-H$305*(H209-H$306)))</f>
        <v>4.0333931509884566</v>
      </c>
      <c r="J209" s="4"/>
      <c r="K209" s="10">
        <f>J$304/(1+EXP(-J$305*(J209-J$306)))</f>
        <v>8.2767631923176235E-8</v>
      </c>
      <c r="L209" s="10"/>
      <c r="M209" s="10">
        <f>L$304/(1+EXP(-L$305*(L209-L$306)))</f>
        <v>0.12266891645523362</v>
      </c>
      <c r="O209">
        <f>(C209*$Q$2+E209*$Q$3+G209*$Q$4+I209*$Q$5+K209*$Q$6+M209*$Q$7)/$Q$8</f>
        <v>1.7819771122928993</v>
      </c>
    </row>
    <row r="210" spans="1:15" x14ac:dyDescent="0.2">
      <c r="A210" s="2" t="s">
        <v>15</v>
      </c>
      <c r="B210" s="10">
        <v>103.7</v>
      </c>
      <c r="C210" s="10">
        <f>B$304/(1+EXP(-B$305*(B210-B$306)))</f>
        <v>2.1281114250227282</v>
      </c>
      <c r="D210" s="10">
        <v>50</v>
      </c>
      <c r="E210" s="10">
        <f>D$304/(1+EXP(-D$305*(D210-D$306)))</f>
        <v>1.9027662092178212</v>
      </c>
      <c r="F210" s="10">
        <v>2130</v>
      </c>
      <c r="G210" s="10">
        <f>F$304/(1+EXP(-F$305*(F210-F$306)))</f>
        <v>1.2207549298755103</v>
      </c>
      <c r="H210" s="4">
        <v>4</v>
      </c>
      <c r="I210" s="10">
        <f>H$304/(1+EXP(-H$305*(H210-H$306)))</f>
        <v>4.4749970748986758</v>
      </c>
      <c r="J210" s="4"/>
      <c r="K210" s="10">
        <f>J$304/(1+EXP(-J$305*(J210-J$306)))</f>
        <v>8.2767631923176235E-8</v>
      </c>
      <c r="L210" s="10">
        <v>90</v>
      </c>
      <c r="M210" s="10">
        <f>L$304/(1+EXP(-L$305*(L210-L$306)))</f>
        <v>1.0041826947004369</v>
      </c>
      <c r="O210">
        <f>(C210*$Q$2+E210*$Q$3+G210*$Q$4+I210*$Q$5+K210*$Q$6+M210*$Q$7)/$Q$8</f>
        <v>1.7758272200665404</v>
      </c>
    </row>
    <row r="211" spans="1:15" x14ac:dyDescent="0.2">
      <c r="A211" s="2" t="s">
        <v>119</v>
      </c>
      <c r="B211" s="10">
        <v>109.3</v>
      </c>
      <c r="C211" s="10">
        <f>B$304/(1+EXP(-B$305*(B211-B$306)))</f>
        <v>2.28974670680042</v>
      </c>
      <c r="D211" s="10">
        <v>49.7</v>
      </c>
      <c r="E211" s="10">
        <f>D$304/(1+EXP(-D$305*(D211-D$306)))</f>
        <v>1.8736549371505764</v>
      </c>
      <c r="F211" s="10">
        <v>2260.5</v>
      </c>
      <c r="G211" s="10">
        <f>F$304/(1+EXP(-F$305*(F211-F$306)))</f>
        <v>1.3791468152540234</v>
      </c>
      <c r="H211" s="4">
        <v>5</v>
      </c>
      <c r="I211" s="10">
        <f>H$304/(1+EXP(-H$305*(H211-H$306)))</f>
        <v>4.7284336693367965</v>
      </c>
      <c r="J211" s="4"/>
      <c r="K211" s="10">
        <f>J$304/(1+EXP(-J$305*(J211-J$306)))</f>
        <v>8.2767631923176235E-8</v>
      </c>
      <c r="L211" s="10"/>
      <c r="M211" s="10">
        <f>L$304/(1+EXP(-L$305*(L211-L$306)))</f>
        <v>0.12266891645523362</v>
      </c>
      <c r="O211">
        <f>(C211*$Q$2+E211*$Q$3+G211*$Q$4+I211*$Q$5+K211*$Q$6+M211*$Q$7)/$Q$8</f>
        <v>1.7706888429966334</v>
      </c>
    </row>
    <row r="212" spans="1:15" x14ac:dyDescent="0.2">
      <c r="A212" s="2" t="s">
        <v>135</v>
      </c>
      <c r="B212" s="10">
        <v>109.3</v>
      </c>
      <c r="C212" s="10">
        <f>B$304/(1+EXP(-B$305*(B212-B$306)))</f>
        <v>2.28974670680042</v>
      </c>
      <c r="D212" s="10">
        <v>49.7</v>
      </c>
      <c r="E212" s="10">
        <f>D$304/(1+EXP(-D$305*(D212-D$306)))</f>
        <v>1.8736549371505764</v>
      </c>
      <c r="F212" s="10">
        <v>2260.5</v>
      </c>
      <c r="G212" s="10">
        <f>F$304/(1+EXP(-F$305*(F212-F$306)))</f>
        <v>1.3791468152540234</v>
      </c>
      <c r="H212" s="4">
        <v>5</v>
      </c>
      <c r="I212" s="10">
        <f>H$304/(1+EXP(-H$305*(H212-H$306)))</f>
        <v>4.7284336693367965</v>
      </c>
      <c r="J212" s="4"/>
      <c r="K212" s="10">
        <f>J$304/(1+EXP(-J$305*(J212-J$306)))</f>
        <v>8.2767631923176235E-8</v>
      </c>
      <c r="L212" s="10"/>
      <c r="M212" s="10">
        <f>L$304/(1+EXP(-L$305*(L212-L$306)))</f>
        <v>0.12266891645523362</v>
      </c>
      <c r="O212">
        <f>(C212*$Q$2+E212*$Q$3+G212*$Q$4+I212*$Q$5+K212*$Q$6+M212*$Q$7)/$Q$8</f>
        <v>1.7706888429966334</v>
      </c>
    </row>
    <row r="213" spans="1:15" x14ac:dyDescent="0.2">
      <c r="A213" s="2" t="s">
        <v>130</v>
      </c>
      <c r="B213" s="10">
        <v>109.3</v>
      </c>
      <c r="C213" s="10">
        <f>B$304/(1+EXP(-B$305*(B213-B$306)))</f>
        <v>2.28974670680042</v>
      </c>
      <c r="D213" s="10">
        <v>49.7</v>
      </c>
      <c r="E213" s="10">
        <f>D$304/(1+EXP(-D$305*(D213-D$306)))</f>
        <v>1.8736549371505764</v>
      </c>
      <c r="F213" s="10">
        <v>2260.5</v>
      </c>
      <c r="G213" s="10">
        <f>F$304/(1+EXP(-F$305*(F213-F$306)))</f>
        <v>1.3791468152540234</v>
      </c>
      <c r="H213" s="4">
        <v>5</v>
      </c>
      <c r="I213" s="10">
        <f>H$304/(1+EXP(-H$305*(H213-H$306)))</f>
        <v>4.7284336693367965</v>
      </c>
      <c r="J213" s="4"/>
      <c r="K213" s="10">
        <f>J$304/(1+EXP(-J$305*(J213-J$306)))</f>
        <v>8.2767631923176235E-8</v>
      </c>
      <c r="L213" s="10"/>
      <c r="M213" s="10">
        <f>L$304/(1+EXP(-L$305*(L213-L$306)))</f>
        <v>0.12266891645523362</v>
      </c>
      <c r="O213">
        <f>(C213*$Q$2+E213*$Q$3+G213*$Q$4+I213*$Q$5+K213*$Q$6+M213*$Q$7)/$Q$8</f>
        <v>1.7706888429966334</v>
      </c>
    </row>
    <row r="214" spans="1:15" x14ac:dyDescent="0.2">
      <c r="A214" s="2" t="s">
        <v>18</v>
      </c>
      <c r="B214" s="10">
        <v>109.3</v>
      </c>
      <c r="C214" s="10">
        <f>B$304/(1+EXP(-B$305*(B214-B$306)))</f>
        <v>2.28974670680042</v>
      </c>
      <c r="D214" s="10">
        <v>49.7</v>
      </c>
      <c r="E214" s="10">
        <f>D$304/(1+EXP(-D$305*(D214-D$306)))</f>
        <v>1.8736549371505764</v>
      </c>
      <c r="F214" s="10">
        <v>2260.5</v>
      </c>
      <c r="G214" s="10">
        <f>F$304/(1+EXP(-F$305*(F214-F$306)))</f>
        <v>1.3791468152540234</v>
      </c>
      <c r="H214" s="4">
        <v>5</v>
      </c>
      <c r="I214" s="10">
        <f>H$304/(1+EXP(-H$305*(H214-H$306)))</f>
        <v>4.7284336693367965</v>
      </c>
      <c r="J214" s="4"/>
      <c r="K214" s="10">
        <f>J$304/(1+EXP(-J$305*(J214-J$306)))</f>
        <v>8.2767631923176235E-8</v>
      </c>
      <c r="L214" s="10"/>
      <c r="M214" s="10">
        <f>L$304/(1+EXP(-L$305*(L214-L$306)))</f>
        <v>0.12266891645523362</v>
      </c>
      <c r="O214">
        <f>(C214*$Q$2+E214*$Q$3+G214*$Q$4+I214*$Q$5+K214*$Q$6+M214*$Q$7)/$Q$8</f>
        <v>1.7706888429966334</v>
      </c>
    </row>
    <row r="215" spans="1:15" x14ac:dyDescent="0.2">
      <c r="A215" s="2" t="s">
        <v>30</v>
      </c>
      <c r="B215" s="10">
        <v>109.3</v>
      </c>
      <c r="C215" s="10">
        <f>B$304/(1+EXP(-B$305*(B215-B$306)))</f>
        <v>2.28974670680042</v>
      </c>
      <c r="D215" s="10">
        <v>49.7</v>
      </c>
      <c r="E215" s="10">
        <f>D$304/(1+EXP(-D$305*(D215-D$306)))</f>
        <v>1.8736549371505764</v>
      </c>
      <c r="F215" s="10">
        <v>2260.5</v>
      </c>
      <c r="G215" s="10">
        <f>F$304/(1+EXP(-F$305*(F215-F$306)))</f>
        <v>1.3791468152540234</v>
      </c>
      <c r="H215" s="4">
        <v>5</v>
      </c>
      <c r="I215" s="10">
        <f>H$304/(1+EXP(-H$305*(H215-H$306)))</f>
        <v>4.7284336693367965</v>
      </c>
      <c r="J215" s="4"/>
      <c r="K215" s="10">
        <f>J$304/(1+EXP(-J$305*(J215-J$306)))</f>
        <v>8.2767631923176235E-8</v>
      </c>
      <c r="L215" s="10"/>
      <c r="M215" s="10">
        <f>L$304/(1+EXP(-L$305*(L215-L$306)))</f>
        <v>0.12266891645523362</v>
      </c>
      <c r="O215">
        <f>(C215*$Q$2+E215*$Q$3+G215*$Q$4+I215*$Q$5+K215*$Q$6+M215*$Q$7)/$Q$8</f>
        <v>1.7706888429966334</v>
      </c>
    </row>
    <row r="216" spans="1:15" x14ac:dyDescent="0.2">
      <c r="A216" s="2" t="s">
        <v>170</v>
      </c>
      <c r="B216" s="10">
        <v>109.3</v>
      </c>
      <c r="C216" s="10">
        <f>B$304/(1+EXP(-B$305*(B216-B$306)))</f>
        <v>2.28974670680042</v>
      </c>
      <c r="D216" s="10">
        <v>49.7</v>
      </c>
      <c r="E216" s="10">
        <f>D$304/(1+EXP(-D$305*(D216-D$306)))</f>
        <v>1.8736549371505764</v>
      </c>
      <c r="F216" s="10">
        <v>2260.5</v>
      </c>
      <c r="G216" s="10">
        <f>F$304/(1+EXP(-F$305*(F216-F$306)))</f>
        <v>1.3791468152540234</v>
      </c>
      <c r="H216" s="4">
        <v>5</v>
      </c>
      <c r="I216" s="10">
        <f>H$304/(1+EXP(-H$305*(H216-H$306)))</f>
        <v>4.7284336693367965</v>
      </c>
      <c r="J216" s="4"/>
      <c r="K216" s="10">
        <f>J$304/(1+EXP(-J$305*(J216-J$306)))</f>
        <v>8.2767631923176235E-8</v>
      </c>
      <c r="L216" s="10"/>
      <c r="M216" s="10">
        <f>L$304/(1+EXP(-L$305*(L216-L$306)))</f>
        <v>0.12266891645523362</v>
      </c>
      <c r="O216">
        <f>(C216*$Q$2+E216*$Q$3+G216*$Q$4+I216*$Q$5+K216*$Q$6+M216*$Q$7)/$Q$8</f>
        <v>1.7706888429966334</v>
      </c>
    </row>
    <row r="217" spans="1:15" x14ac:dyDescent="0.2">
      <c r="A217" s="2" t="s">
        <v>116</v>
      </c>
      <c r="B217" s="10">
        <v>109.3</v>
      </c>
      <c r="C217" s="10">
        <f>B$304/(1+EXP(-B$305*(B217-B$306)))</f>
        <v>2.28974670680042</v>
      </c>
      <c r="D217" s="10">
        <v>49.7</v>
      </c>
      <c r="E217" s="10">
        <f>D$304/(1+EXP(-D$305*(D217-D$306)))</f>
        <v>1.8736549371505764</v>
      </c>
      <c r="F217" s="10">
        <v>2260.5</v>
      </c>
      <c r="G217" s="10">
        <f>F$304/(1+EXP(-F$305*(F217-F$306)))</f>
        <v>1.3791468152540234</v>
      </c>
      <c r="H217" s="4">
        <v>5</v>
      </c>
      <c r="I217" s="10">
        <f>H$304/(1+EXP(-H$305*(H217-H$306)))</f>
        <v>4.7284336693367965</v>
      </c>
      <c r="J217" s="4"/>
      <c r="K217" s="10">
        <f>J$304/(1+EXP(-J$305*(J217-J$306)))</f>
        <v>8.2767631923176235E-8</v>
      </c>
      <c r="L217" s="10"/>
      <c r="M217" s="10">
        <f>L$304/(1+EXP(-L$305*(L217-L$306)))</f>
        <v>0.12266891645523362</v>
      </c>
      <c r="O217">
        <f>(C217*$Q$2+E217*$Q$3+G217*$Q$4+I217*$Q$5+K217*$Q$6+M217*$Q$7)/$Q$8</f>
        <v>1.7706888429966334</v>
      </c>
    </row>
    <row r="218" spans="1:15" x14ac:dyDescent="0.2">
      <c r="A218" s="2" t="s">
        <v>116</v>
      </c>
      <c r="B218" s="10">
        <v>109.3</v>
      </c>
      <c r="C218" s="10">
        <f>B$304/(1+EXP(-B$305*(B218-B$306)))</f>
        <v>2.28974670680042</v>
      </c>
      <c r="D218" s="10">
        <v>49.7</v>
      </c>
      <c r="E218" s="10">
        <f>D$304/(1+EXP(-D$305*(D218-D$306)))</f>
        <v>1.8736549371505764</v>
      </c>
      <c r="F218" s="10">
        <v>2260.5</v>
      </c>
      <c r="G218" s="10">
        <f>F$304/(1+EXP(-F$305*(F218-F$306)))</f>
        <v>1.3791468152540234</v>
      </c>
      <c r="H218" s="4">
        <v>5</v>
      </c>
      <c r="I218" s="10">
        <f>H$304/(1+EXP(-H$305*(H218-H$306)))</f>
        <v>4.7284336693367965</v>
      </c>
      <c r="J218" s="4"/>
      <c r="K218" s="10">
        <f>J$304/(1+EXP(-J$305*(J218-J$306)))</f>
        <v>8.2767631923176235E-8</v>
      </c>
      <c r="L218" s="10"/>
      <c r="M218" s="10">
        <f>L$304/(1+EXP(-L$305*(L218-L$306)))</f>
        <v>0.12266891645523362</v>
      </c>
      <c r="O218">
        <f>(C218*$Q$2+E218*$Q$3+G218*$Q$4+I218*$Q$5+K218*$Q$6+M218*$Q$7)/$Q$8</f>
        <v>1.7706888429966334</v>
      </c>
    </row>
    <row r="219" spans="1:15" x14ac:dyDescent="0.2">
      <c r="A219" s="2" t="s">
        <v>173</v>
      </c>
      <c r="B219" s="10">
        <v>109.3</v>
      </c>
      <c r="C219" s="10">
        <f>B$304/(1+EXP(-B$305*(B219-B$306)))</f>
        <v>2.28974670680042</v>
      </c>
      <c r="D219" s="10">
        <v>49.7</v>
      </c>
      <c r="E219" s="10">
        <f>D$304/(1+EXP(-D$305*(D219-D$306)))</f>
        <v>1.8736549371505764</v>
      </c>
      <c r="F219" s="10">
        <v>2260.5</v>
      </c>
      <c r="G219" s="10">
        <f>F$304/(1+EXP(-F$305*(F219-F$306)))</f>
        <v>1.3791468152540234</v>
      </c>
      <c r="H219" s="4">
        <v>5</v>
      </c>
      <c r="I219" s="10">
        <f>H$304/(1+EXP(-H$305*(H219-H$306)))</f>
        <v>4.7284336693367965</v>
      </c>
      <c r="J219" s="4"/>
      <c r="K219" s="10">
        <f>J$304/(1+EXP(-J$305*(J219-J$306)))</f>
        <v>8.2767631923176235E-8</v>
      </c>
      <c r="L219" s="10"/>
      <c r="M219" s="10">
        <f>L$304/(1+EXP(-L$305*(L219-L$306)))</f>
        <v>0.12266891645523362</v>
      </c>
      <c r="O219">
        <f>(C219*$Q$2+E219*$Q$3+G219*$Q$4+I219*$Q$5+K219*$Q$6+M219*$Q$7)/$Q$8</f>
        <v>1.7706888429966334</v>
      </c>
    </row>
    <row r="220" spans="1:15" x14ac:dyDescent="0.2">
      <c r="A220" s="2" t="s">
        <v>108</v>
      </c>
      <c r="B220" s="10">
        <v>109.3</v>
      </c>
      <c r="C220" s="10">
        <f>B$304/(1+EXP(-B$305*(B220-B$306)))</f>
        <v>2.28974670680042</v>
      </c>
      <c r="D220" s="10">
        <v>49.7</v>
      </c>
      <c r="E220" s="10">
        <f>D$304/(1+EXP(-D$305*(D220-D$306)))</f>
        <v>1.8736549371505764</v>
      </c>
      <c r="F220" s="10">
        <v>2260.5</v>
      </c>
      <c r="G220" s="10">
        <f>F$304/(1+EXP(-F$305*(F220-F$306)))</f>
        <v>1.3791468152540234</v>
      </c>
      <c r="H220" s="4">
        <v>5</v>
      </c>
      <c r="I220" s="10">
        <f>H$304/(1+EXP(-H$305*(H220-H$306)))</f>
        <v>4.7284336693367965</v>
      </c>
      <c r="J220" s="4"/>
      <c r="K220" s="10">
        <f>J$304/(1+EXP(-J$305*(J220-J$306)))</f>
        <v>8.2767631923176235E-8</v>
      </c>
      <c r="L220" s="10"/>
      <c r="M220" s="10">
        <f>L$304/(1+EXP(-L$305*(L220-L$306)))</f>
        <v>0.12266891645523362</v>
      </c>
      <c r="O220">
        <f>(C220*$Q$2+E220*$Q$3+G220*$Q$4+I220*$Q$5+K220*$Q$6+M220*$Q$7)/$Q$8</f>
        <v>1.7706888429966334</v>
      </c>
    </row>
    <row r="221" spans="1:15" x14ac:dyDescent="0.2">
      <c r="A221" s="2" t="s">
        <v>534</v>
      </c>
      <c r="B221" s="10">
        <v>109.3</v>
      </c>
      <c r="C221" s="10">
        <f>B$304/(1+EXP(-B$305*(B221-B$306)))</f>
        <v>2.28974670680042</v>
      </c>
      <c r="D221" s="10">
        <v>49.7</v>
      </c>
      <c r="E221" s="10">
        <f>D$304/(1+EXP(-D$305*(D221-D$306)))</f>
        <v>1.8736549371505764</v>
      </c>
      <c r="F221" s="10">
        <v>2260.5</v>
      </c>
      <c r="G221" s="10">
        <f>F$304/(1+EXP(-F$305*(F221-F$306)))</f>
        <v>1.3791468152540234</v>
      </c>
      <c r="H221" s="4">
        <v>5</v>
      </c>
      <c r="I221" s="10">
        <f>H$304/(1+EXP(-H$305*(H221-H$306)))</f>
        <v>4.7284336693367965</v>
      </c>
      <c r="J221" s="4"/>
      <c r="K221" s="10">
        <f>J$304/(1+EXP(-J$305*(J221-J$306)))</f>
        <v>8.2767631923176235E-8</v>
      </c>
      <c r="L221" s="10"/>
      <c r="M221" s="10">
        <f>L$304/(1+EXP(-L$305*(L221-L$306)))</f>
        <v>0.12266891645523362</v>
      </c>
      <c r="O221">
        <f>(C221*$Q$2+E221*$Q$3+G221*$Q$4+I221*$Q$5+K221*$Q$6+M221*$Q$7)/$Q$8</f>
        <v>1.7706888429966334</v>
      </c>
    </row>
    <row r="222" spans="1:15" x14ac:dyDescent="0.2">
      <c r="A222" s="2" t="s">
        <v>487</v>
      </c>
      <c r="B222" s="10">
        <v>108.3</v>
      </c>
      <c r="C222" s="10">
        <f>B$304/(1+EXP(-B$305*(B222-B$306)))</f>
        <v>2.2607126692385644</v>
      </c>
      <c r="D222" s="10">
        <v>51.6</v>
      </c>
      <c r="E222" s="10">
        <f>D$304/(1+EXP(-D$305*(D222-D$306)))</f>
        <v>2.0607572745207343</v>
      </c>
      <c r="F222" s="10">
        <v>2358.9</v>
      </c>
      <c r="G222" s="10">
        <f>F$304/(1+EXP(-F$305*(F222-F$306)))</f>
        <v>1.5066484834562661</v>
      </c>
      <c r="H222" s="4">
        <v>0</v>
      </c>
      <c r="I222" s="10">
        <f>H$304/(1+EXP(-H$305*(H222-H$306)))</f>
        <v>1.6432627325863502</v>
      </c>
      <c r="J222" s="4">
        <v>4.3</v>
      </c>
      <c r="K222" s="10">
        <f>J$304/(1+EXP(-J$305*(J222-J$306)))</f>
        <v>2.5</v>
      </c>
      <c r="L222" s="10"/>
      <c r="M222" s="10">
        <f>L$304/(1+EXP(-L$305*(L222-L$306)))</f>
        <v>0.12266891645523362</v>
      </c>
      <c r="O222">
        <f>(C222*$Q$2+E222*$Q$3+G222*$Q$4+I222*$Q$5+K222*$Q$6+M222*$Q$7)/$Q$8</f>
        <v>1.7691298337191905</v>
      </c>
    </row>
    <row r="223" spans="1:15" x14ac:dyDescent="0.2">
      <c r="A223" s="2" t="s">
        <v>552</v>
      </c>
      <c r="B223" s="10">
        <v>97.5</v>
      </c>
      <c r="C223" s="10">
        <f>B$304/(1+EXP(-B$305*(B223-B$306)))</f>
        <v>1.9528474516739021</v>
      </c>
      <c r="D223" s="10">
        <v>51.3</v>
      </c>
      <c r="E223" s="10">
        <f>D$304/(1+EXP(-D$305*(D223-D$306)))</f>
        <v>2.0308137356058444</v>
      </c>
      <c r="F223" s="10">
        <v>3113</v>
      </c>
      <c r="G223" s="10">
        <f>F$304/(1+EXP(-F$305*(F223-F$306)))</f>
        <v>2.6390924040398578</v>
      </c>
      <c r="H223" s="4">
        <v>0</v>
      </c>
      <c r="I223" s="10">
        <f>H$304/(1+EXP(-H$305*(H223-H$306)))</f>
        <v>1.6432627325863502</v>
      </c>
      <c r="J223" s="4"/>
      <c r="K223" s="10">
        <f>J$304/(1+EXP(-J$305*(J223-J$306)))</f>
        <v>8.2767631923176235E-8</v>
      </c>
      <c r="L223" s="10">
        <v>91.4</v>
      </c>
      <c r="M223" s="10">
        <f>L$304/(1+EXP(-L$305*(L223-L$306)))</f>
        <v>1.0332249189990952</v>
      </c>
      <c r="O223">
        <f>(C223*$Q$2+E223*$Q$3+G223*$Q$4+I223*$Q$5+K223*$Q$6+M223*$Q$7)/$Q$8</f>
        <v>1.7691105463324763</v>
      </c>
    </row>
    <row r="224" spans="1:15" x14ac:dyDescent="0.2">
      <c r="A224" s="2" t="s">
        <v>141</v>
      </c>
      <c r="B224" s="10">
        <v>72.2</v>
      </c>
      <c r="C224" s="10">
        <f>B$304/(1+EXP(-B$305*(B224-B$306)))</f>
        <v>1.3082948230547413</v>
      </c>
      <c r="D224" s="10">
        <v>40.4</v>
      </c>
      <c r="E224" s="10">
        <f>D$304/(1+EXP(-D$305*(D224-D$306)))</f>
        <v>1.0878073442428062</v>
      </c>
      <c r="F224" s="10">
        <v>4921.3</v>
      </c>
      <c r="G224" s="10">
        <f>F$304/(1+EXP(-F$305*(F224-F$306)))</f>
        <v>4.5822702123543726</v>
      </c>
      <c r="H224" s="4">
        <v>0</v>
      </c>
      <c r="I224" s="10">
        <f>H$304/(1+EXP(-H$305*(H224-H$306)))</f>
        <v>1.6432627325863502</v>
      </c>
      <c r="J224" s="4"/>
      <c r="K224" s="10">
        <f>J$304/(1+EXP(-J$305*(J224-J$306)))</f>
        <v>8.2767631923176235E-8</v>
      </c>
      <c r="L224" s="10">
        <v>39.299999999999997</v>
      </c>
      <c r="M224" s="10">
        <f>L$304/(1+EXP(-L$305*(L224-L$306)))</f>
        <v>0.32149576450177475</v>
      </c>
      <c r="O224">
        <f>(C224*$Q$2+E224*$Q$3+G224*$Q$4+I224*$Q$5+K224*$Q$6+M224*$Q$7)/$Q$8</f>
        <v>1.7690559265732886</v>
      </c>
    </row>
    <row r="225" spans="1:15" x14ac:dyDescent="0.2">
      <c r="A225" s="2" t="s">
        <v>567</v>
      </c>
      <c r="B225" s="10">
        <v>102.3</v>
      </c>
      <c r="C225" s="10">
        <f>B$304/(1+EXP(-B$305*(B225-B$306)))</f>
        <v>2.0881398852758055</v>
      </c>
      <c r="D225" s="10">
        <v>51.2</v>
      </c>
      <c r="E225" s="10">
        <f>D$304/(1+EXP(-D$305*(D225-D$306)))</f>
        <v>2.0208630150927385</v>
      </c>
      <c r="F225" s="10">
        <v>3074</v>
      </c>
      <c r="G225" s="10">
        <f>F$304/(1+EXP(-F$305*(F225-F$306)))</f>
        <v>2.5776441881207064</v>
      </c>
      <c r="H225" s="4">
        <v>0</v>
      </c>
      <c r="I225" s="10">
        <f>H$304/(1+EXP(-H$305*(H225-H$306)))</f>
        <v>1.6432627325863502</v>
      </c>
      <c r="J225" s="4"/>
      <c r="K225" s="10">
        <f>J$304/(1+EXP(-J$305*(J225-J$306)))</f>
        <v>8.2767631923176235E-8</v>
      </c>
      <c r="L225" s="10">
        <v>84.9</v>
      </c>
      <c r="M225" s="10">
        <f>L$304/(1+EXP(-L$305*(L225-L$306)))</f>
        <v>0.90357637144909453</v>
      </c>
      <c r="O225">
        <f>(C225*$Q$2+E225*$Q$3+G225*$Q$4+I225*$Q$5+K225*$Q$6+M225*$Q$7)/$Q$8</f>
        <v>1.7689037070868421</v>
      </c>
    </row>
    <row r="226" spans="1:15" x14ac:dyDescent="0.2">
      <c r="A226" s="2" t="s">
        <v>44</v>
      </c>
      <c r="B226" s="10">
        <v>150</v>
      </c>
      <c r="C226" s="10">
        <f>B$304/(1+EXP(-B$305*(B226-B$306)))</f>
        <v>3.43320542532024</v>
      </c>
      <c r="D226" s="10">
        <v>65</v>
      </c>
      <c r="E226" s="10">
        <f>D$304/(1+EXP(-D$305*(D226-D$306)))</f>
        <v>3.3974674738479758</v>
      </c>
      <c r="F226" s="10">
        <v>630</v>
      </c>
      <c r="G226" s="10">
        <f>F$304/(1+EXP(-F$305*(F226-F$306)))</f>
        <v>0.23167281241413004</v>
      </c>
      <c r="H226" s="4">
        <v>0</v>
      </c>
      <c r="I226" s="10">
        <f>H$304/(1+EXP(-H$305*(H226-H$306)))</f>
        <v>1.6432627325863502</v>
      </c>
      <c r="J226" s="4"/>
      <c r="K226" s="10">
        <f>J$304/(1+EXP(-J$305*(J226-J$306)))</f>
        <v>8.2767631923176235E-8</v>
      </c>
      <c r="L226" s="10"/>
      <c r="M226" s="10">
        <f>L$304/(1+EXP(-L$305*(L226-L$306)))</f>
        <v>0.12266891645523362</v>
      </c>
      <c r="O226">
        <f>(C226*$Q$2+E226*$Q$3+G226*$Q$4+I226*$Q$5+K226*$Q$6+M226*$Q$7)/$Q$8</f>
        <v>1.7656247949971009</v>
      </c>
    </row>
    <row r="227" spans="1:15" x14ac:dyDescent="0.2">
      <c r="A227" s="2" t="s">
        <v>15</v>
      </c>
      <c r="B227" s="10">
        <v>102</v>
      </c>
      <c r="C227" s="10">
        <f>B$304/(1+EXP(-B$305*(B227-B$306)))</f>
        <v>2.0796018941605445</v>
      </c>
      <c r="D227" s="10">
        <v>50</v>
      </c>
      <c r="E227" s="10">
        <f>D$304/(1+EXP(-D$305*(D227-D$306)))</f>
        <v>1.9027662092178212</v>
      </c>
      <c r="F227" s="10">
        <v>2130</v>
      </c>
      <c r="G227" s="10">
        <f>F$304/(1+EXP(-F$305*(F227-F$306)))</f>
        <v>1.2207549298755103</v>
      </c>
      <c r="H227" s="4">
        <v>4</v>
      </c>
      <c r="I227" s="10">
        <f>H$304/(1+EXP(-H$305*(H227-H$306)))</f>
        <v>4.4749970748986758</v>
      </c>
      <c r="J227" s="4"/>
      <c r="K227" s="10">
        <f>J$304/(1+EXP(-J$305*(J227-J$306)))</f>
        <v>8.2767631923176235E-8</v>
      </c>
      <c r="L227" s="10">
        <v>90</v>
      </c>
      <c r="M227" s="10">
        <f>L$304/(1+EXP(-L$305*(L227-L$306)))</f>
        <v>1.0041826947004369</v>
      </c>
      <c r="O227">
        <f>(C227*$Q$2+E227*$Q$3+G227*$Q$4+I227*$Q$5+K227*$Q$6+M227*$Q$7)/$Q$8</f>
        <v>1.7650473243193885</v>
      </c>
    </row>
    <row r="228" spans="1:15" x14ac:dyDescent="0.2">
      <c r="A228" s="2" t="s">
        <v>26</v>
      </c>
      <c r="B228" s="10">
        <v>91</v>
      </c>
      <c r="C228" s="10">
        <f>B$304/(1+EXP(-B$305*(B228-B$306)))</f>
        <v>1.775004994567382</v>
      </c>
      <c r="D228" s="10">
        <v>55</v>
      </c>
      <c r="E228" s="10">
        <f>D$304/(1+EXP(-D$305*(D228-D$306)))</f>
        <v>2.407144303985969</v>
      </c>
      <c r="F228" s="10">
        <v>3250</v>
      </c>
      <c r="G228" s="10">
        <f>F$304/(1+EXP(-F$305*(F228-F$306)))</f>
        <v>2.8531329434961306</v>
      </c>
      <c r="H228" s="4">
        <v>0</v>
      </c>
      <c r="I228" s="10">
        <f>H$304/(1+EXP(-H$305*(H228-H$306)))</f>
        <v>1.6432627325863502</v>
      </c>
      <c r="J228" s="4"/>
      <c r="K228" s="10">
        <f>J$304/(1+EXP(-J$305*(J228-J$306)))</f>
        <v>8.2767631923176235E-8</v>
      </c>
      <c r="L228" s="10"/>
      <c r="M228" s="10">
        <f>L$304/(1+EXP(-L$305*(L228-L$306)))</f>
        <v>0.12266891645523362</v>
      </c>
      <c r="O228">
        <f>(C228*$Q$2+E228*$Q$3+G228*$Q$4+I228*$Q$5+K228*$Q$6+M228*$Q$7)/$Q$8</f>
        <v>1.7596106906564646</v>
      </c>
    </row>
    <row r="229" spans="1:15" x14ac:dyDescent="0.2">
      <c r="A229" s="2" t="s">
        <v>18</v>
      </c>
      <c r="B229" s="10">
        <v>102</v>
      </c>
      <c r="C229" s="10">
        <f>B$304/(1+EXP(-B$305*(B229-B$306)))</f>
        <v>2.0796018941605445</v>
      </c>
      <c r="D229" s="10">
        <v>50</v>
      </c>
      <c r="E229" s="10">
        <f>D$304/(1+EXP(-D$305*(D229-D$306)))</f>
        <v>1.9027662092178212</v>
      </c>
      <c r="F229" s="10">
        <v>2260</v>
      </c>
      <c r="G229" s="10">
        <f>F$304/(1+EXP(-F$305*(F229-F$306)))</f>
        <v>1.3785162450239603</v>
      </c>
      <c r="H229" s="4">
        <v>3</v>
      </c>
      <c r="I229" s="10">
        <f>H$304/(1+EXP(-H$305*(H229-H$306)))</f>
        <v>4.0333931509884566</v>
      </c>
      <c r="J229" s="4"/>
      <c r="K229" s="10">
        <f>J$304/(1+EXP(-J$305*(J229-J$306)))</f>
        <v>8.2767631923176235E-8</v>
      </c>
      <c r="L229" s="10">
        <v>91</v>
      </c>
      <c r="M229" s="10">
        <f>L$304/(1+EXP(-L$305*(L229-L$306)))</f>
        <v>1.0248642601391289</v>
      </c>
      <c r="O229">
        <f>(C229*$Q$2+E229*$Q$3+G229*$Q$4+I229*$Q$5+K229*$Q$6+M229*$Q$7)/$Q$8</f>
        <v>1.7533362434110966</v>
      </c>
    </row>
    <row r="230" spans="1:15" x14ac:dyDescent="0.2">
      <c r="A230" s="2" t="s">
        <v>107</v>
      </c>
      <c r="B230" s="10">
        <v>88</v>
      </c>
      <c r="C230" s="10">
        <f>B$304/(1+EXP(-B$305*(B230-B$306)))</f>
        <v>1.6954203924004398</v>
      </c>
      <c r="D230" s="10">
        <v>53</v>
      </c>
      <c r="E230" s="10">
        <f>D$304/(1+EXP(-D$305*(D230-D$306)))</f>
        <v>2.202082963048869</v>
      </c>
      <c r="F230" s="10">
        <v>3415</v>
      </c>
      <c r="G230" s="10">
        <f>F$304/(1+EXP(-F$305*(F230-F$306)))</f>
        <v>3.1038158686937529</v>
      </c>
      <c r="H230" s="4">
        <v>0</v>
      </c>
      <c r="I230" s="10">
        <f>H$304/(1+EXP(-H$305*(H230-H$306)))</f>
        <v>1.6432627325863502</v>
      </c>
      <c r="J230" s="4"/>
      <c r="K230" s="10">
        <f>J$304/(1+EXP(-J$305*(J230-J$306)))</f>
        <v>8.2767631923176235E-8</v>
      </c>
      <c r="L230" s="10"/>
      <c r="M230" s="10">
        <f>L$304/(1+EXP(-L$305*(L230-L$306)))</f>
        <v>0.12266891645523362</v>
      </c>
      <c r="O230">
        <f>(C230*$Q$2+E230*$Q$3+G230*$Q$4+I230*$Q$5+K230*$Q$6+M230*$Q$7)/$Q$8</f>
        <v>1.7520633533439269</v>
      </c>
    </row>
    <row r="231" spans="1:15" x14ac:dyDescent="0.2">
      <c r="A231" s="2" t="s">
        <v>171</v>
      </c>
      <c r="B231" s="10">
        <v>98.4</v>
      </c>
      <c r="C231" s="10">
        <f>B$304/(1+EXP(-B$305*(B231-B$306)))</f>
        <v>1.9779865118832824</v>
      </c>
      <c r="D231" s="10">
        <v>55.9</v>
      </c>
      <c r="E231" s="10">
        <f>D$304/(1+EXP(-D$305*(D231-D$306)))</f>
        <v>2.5</v>
      </c>
      <c r="F231" s="10">
        <v>2821.5</v>
      </c>
      <c r="G231" s="10">
        <f>F$304/(1+EXP(-F$305*(F231-F$306)))</f>
        <v>2.180813652841739</v>
      </c>
      <c r="H231" s="4">
        <v>0</v>
      </c>
      <c r="I231" s="10">
        <f>H$304/(1+EXP(-H$305*(H231-H$306)))</f>
        <v>1.6432627325863502</v>
      </c>
      <c r="J231" s="4"/>
      <c r="K231" s="10">
        <f>J$304/(1+EXP(-J$305*(J231-J$306)))</f>
        <v>8.2767631923176235E-8</v>
      </c>
      <c r="L231" s="10"/>
      <c r="M231" s="10">
        <f>L$304/(1+EXP(-L$305*(L231-L$306)))</f>
        <v>0.12266891645523362</v>
      </c>
      <c r="O231">
        <f>(C231*$Q$2+E231*$Q$3+G231*$Q$4+I231*$Q$5+K231*$Q$6+M231*$Q$7)/$Q$8</f>
        <v>1.6759480068065844</v>
      </c>
    </row>
    <row r="232" spans="1:15" x14ac:dyDescent="0.2">
      <c r="A232" s="2" t="s">
        <v>513</v>
      </c>
      <c r="B232" s="10">
        <v>59.1</v>
      </c>
      <c r="C232" s="10">
        <f>B$304/(1+EXP(-B$305*(B232-B$306)))</f>
        <v>1.0341636032975168</v>
      </c>
      <c r="D232" s="10">
        <v>56</v>
      </c>
      <c r="E232" s="10">
        <f>D$304/(1+EXP(-D$305*(D232-D$306)))</f>
        <v>2.5103219892408775</v>
      </c>
      <c r="F232" s="10">
        <v>2822</v>
      </c>
      <c r="G232" s="10">
        <f>F$304/(1+EXP(-F$305*(F232-F$306)))</f>
        <v>2.1815901383706562</v>
      </c>
      <c r="H232" s="4">
        <v>2</v>
      </c>
      <c r="I232" s="10">
        <f>H$304/(1+EXP(-H$305*(H232-H$306)))</f>
        <v>3.3567372674136502</v>
      </c>
      <c r="J232" s="4"/>
      <c r="K232" s="10">
        <f>J$304/(1+EXP(-J$305*(J232-J$306)))</f>
        <v>8.2767631923176235E-8</v>
      </c>
      <c r="L232" s="10"/>
      <c r="M232" s="10">
        <f>L$304/(1+EXP(-L$305*(L232-L$306)))</f>
        <v>0.12266891645523362</v>
      </c>
      <c r="O232">
        <f>(C232*$Q$2+E232*$Q$3+G232*$Q$4+I232*$Q$5+K232*$Q$6+M232*$Q$7)/$Q$8</f>
        <v>1.6590619698282909</v>
      </c>
    </row>
    <row r="233" spans="1:15" x14ac:dyDescent="0.2">
      <c r="A233" s="2" t="s">
        <v>34</v>
      </c>
      <c r="B233" s="10">
        <v>148</v>
      </c>
      <c r="C233" s="10">
        <f>B$304/(1+EXP(-B$305*(B233-B$306)))</f>
        <v>3.382385732847859</v>
      </c>
      <c r="D233" s="10">
        <v>55</v>
      </c>
      <c r="E233" s="10">
        <f>D$304/(1+EXP(-D$305*(D233-D$306)))</f>
        <v>2.407144303985969</v>
      </c>
      <c r="F233" s="10">
        <v>800</v>
      </c>
      <c r="G233" s="10">
        <f>F$304/(1+EXP(-F$305*(F233-F$306)))</f>
        <v>0.28400335896549189</v>
      </c>
      <c r="H233" s="4">
        <v>1</v>
      </c>
      <c r="I233" s="10">
        <f>H$304/(1+EXP(-H$305*(H233-H$306)))</f>
        <v>2.5</v>
      </c>
      <c r="J233" s="4"/>
      <c r="K233" s="10">
        <f>J$304/(1+EXP(-J$305*(J233-J$306)))</f>
        <v>8.2767631923176235E-8</v>
      </c>
      <c r="L233" s="10"/>
      <c r="M233" s="10">
        <f>L$304/(1+EXP(-L$305*(L233-L$306)))</f>
        <v>0.12266891645523362</v>
      </c>
      <c r="O233">
        <f>(C233*$Q$2+E233*$Q$3+G233*$Q$4+I233*$Q$5+K233*$Q$6+M233*$Q$7)/$Q$8</f>
        <v>1.641081754535723</v>
      </c>
    </row>
    <row r="234" spans="1:15" x14ac:dyDescent="0.2">
      <c r="A234" s="2" t="s">
        <v>528</v>
      </c>
      <c r="B234" s="10">
        <v>95</v>
      </c>
      <c r="C234" s="10">
        <f>B$304/(1+EXP(-B$305*(B234-B$306)))</f>
        <v>1.8836383297216612</v>
      </c>
      <c r="D234" s="10">
        <v>50.1</v>
      </c>
      <c r="E234" s="10">
        <f>D$304/(1+EXP(-D$305*(D234-D$306)))</f>
        <v>1.9125087308385984</v>
      </c>
      <c r="F234" s="10">
        <v>2877</v>
      </c>
      <c r="G234" s="10">
        <f>F$304/(1+EXP(-F$305*(F234-F$306)))</f>
        <v>2.2673518608146535</v>
      </c>
      <c r="H234" s="4">
        <v>0</v>
      </c>
      <c r="I234" s="10">
        <f>H$304/(1+EXP(-H$305*(H234-H$306)))</f>
        <v>1.6432627325863502</v>
      </c>
      <c r="J234" s="4"/>
      <c r="K234" s="10">
        <f>J$304/(1+EXP(-J$305*(J234-J$306)))</f>
        <v>8.2767631923176235E-8</v>
      </c>
      <c r="L234" s="10">
        <v>87.3</v>
      </c>
      <c r="M234" s="10">
        <f>L$304/(1+EXP(-L$305*(L234-L$306)))</f>
        <v>0.94990943182205312</v>
      </c>
      <c r="O234">
        <f>(C234*$Q$2+E234*$Q$3+G234*$Q$4+I234*$Q$5+K234*$Q$6+M234*$Q$7)/$Q$8</f>
        <v>1.635574454436207</v>
      </c>
    </row>
    <row r="235" spans="1:15" x14ac:dyDescent="0.2">
      <c r="A235" s="2" t="s">
        <v>609</v>
      </c>
      <c r="B235" s="10">
        <v>101.7</v>
      </c>
      <c r="C235" s="10">
        <f>B$304/(1+EXP(-B$305*(B235-B$306)))</f>
        <v>2.0710739831916927</v>
      </c>
      <c r="D235" s="10">
        <v>52.8</v>
      </c>
      <c r="E235" s="10">
        <f>D$304/(1+EXP(-D$305*(D235-D$306)))</f>
        <v>2.1817524965054784</v>
      </c>
      <c r="F235" s="10">
        <v>2477</v>
      </c>
      <c r="G235" s="10">
        <f>F$304/(1+EXP(-F$305*(F235-F$306)))</f>
        <v>1.6681373032284346</v>
      </c>
      <c r="H235" s="4">
        <v>0</v>
      </c>
      <c r="I235" s="10">
        <f>H$304/(1+EXP(-H$305*(H235-H$306)))</f>
        <v>1.6432627325863502</v>
      </c>
      <c r="J235" s="4"/>
      <c r="K235" s="10">
        <f>J$304/(1+EXP(-J$305*(J235-J$306)))</f>
        <v>8.2767631923176235E-8</v>
      </c>
      <c r="L235" s="10">
        <v>98.4</v>
      </c>
      <c r="M235" s="10">
        <f>L$304/(1+EXP(-L$305*(L235-L$306)))</f>
        <v>1.1876761007486385</v>
      </c>
      <c r="O235">
        <f>(C235*$Q$2+E235*$Q$3+G235*$Q$4+I235*$Q$5+K235*$Q$6+M235*$Q$7)/$Q$8</f>
        <v>1.6303184979948702</v>
      </c>
    </row>
    <row r="236" spans="1:15" x14ac:dyDescent="0.2">
      <c r="A236" s="2" t="s">
        <v>626</v>
      </c>
      <c r="B236" s="10">
        <v>101.7</v>
      </c>
      <c r="C236" s="10">
        <f>B$304/(1+EXP(-B$305*(B236-B$306)))</f>
        <v>2.0710739831916927</v>
      </c>
      <c r="D236" s="10">
        <v>52.8</v>
      </c>
      <c r="E236" s="10">
        <f>D$304/(1+EXP(-D$305*(D236-D$306)))</f>
        <v>2.1817524965054784</v>
      </c>
      <c r="F236" s="10">
        <v>2477</v>
      </c>
      <c r="G236" s="10">
        <f>F$304/(1+EXP(-F$305*(F236-F$306)))</f>
        <v>1.6681373032284346</v>
      </c>
      <c r="H236" s="4">
        <v>0</v>
      </c>
      <c r="I236" s="10">
        <f>H$304/(1+EXP(-H$305*(H236-H$306)))</f>
        <v>1.6432627325863502</v>
      </c>
      <c r="J236" s="4"/>
      <c r="K236" s="10">
        <f>J$304/(1+EXP(-J$305*(J236-J$306)))</f>
        <v>8.2767631923176235E-8</v>
      </c>
      <c r="L236" s="10">
        <v>98.4</v>
      </c>
      <c r="M236" s="10">
        <f>L$304/(1+EXP(-L$305*(L236-L$306)))</f>
        <v>1.1876761007486385</v>
      </c>
      <c r="O236">
        <f>(C236*$Q$2+E236*$Q$3+G236*$Q$4+I236*$Q$5+K236*$Q$6+M236*$Q$7)/$Q$8</f>
        <v>1.6303184979948702</v>
      </c>
    </row>
    <row r="237" spans="1:15" x14ac:dyDescent="0.2">
      <c r="A237" s="2" t="s">
        <v>72</v>
      </c>
      <c r="B237" s="10">
        <v>80</v>
      </c>
      <c r="C237" s="10">
        <f>B$304/(1+EXP(-B$305*(B237-B$306)))</f>
        <v>1.4922258116754878</v>
      </c>
      <c r="D237" s="10">
        <v>55</v>
      </c>
      <c r="E237" s="10">
        <f>D$304/(1+EXP(-D$305*(D237-D$306)))</f>
        <v>2.407144303985969</v>
      </c>
      <c r="F237" s="10">
        <v>2800</v>
      </c>
      <c r="G237" s="10">
        <f>F$304/(1+EXP(-F$305*(F237-F$306)))</f>
        <v>2.1474859361018308</v>
      </c>
      <c r="H237" s="4">
        <v>0</v>
      </c>
      <c r="I237" s="10">
        <f>H$304/(1+EXP(-H$305*(H237-H$306)))</f>
        <v>1.6432627325863502</v>
      </c>
      <c r="J237" s="4"/>
      <c r="K237" s="10">
        <f>J$304/(1+EXP(-J$305*(J237-J$306)))</f>
        <v>8.2767631923176235E-8</v>
      </c>
      <c r="L237" s="10">
        <v>80</v>
      </c>
      <c r="M237" s="10">
        <f>L$304/(1+EXP(-L$305*(L237-L$306)))</f>
        <v>0.81448525753751466</v>
      </c>
      <c r="O237">
        <f>(C237*$Q$2+E237*$Q$3+G237*$Q$4+I237*$Q$5+K237*$Q$6+M237*$Q$7)/$Q$8</f>
        <v>1.6168289084908969</v>
      </c>
    </row>
    <row r="238" spans="1:15" x14ac:dyDescent="0.2">
      <c r="A238" s="2" t="s">
        <v>407</v>
      </c>
      <c r="B238" s="10">
        <v>106</v>
      </c>
      <c r="C238" s="10">
        <f>B$304/(1+EXP(-B$305*(B238-B$306)))</f>
        <v>2.1941937016170647</v>
      </c>
      <c r="D238" s="10">
        <v>52</v>
      </c>
      <c r="E238" s="10">
        <f>D$304/(1+EXP(-D$305*(D238-D$306)))</f>
        <v>2.1008837077677742</v>
      </c>
      <c r="F238" s="10">
        <v>1800</v>
      </c>
      <c r="G238" s="10">
        <f>F$304/(1+EXP(-F$305*(F238-F$306)))</f>
        <v>0.8777329211037167</v>
      </c>
      <c r="H238" s="4">
        <v>3</v>
      </c>
      <c r="I238" s="10">
        <f>H$304/(1+EXP(-H$305*(H238-H$306)))</f>
        <v>4.0333931509884566</v>
      </c>
      <c r="J238" s="4"/>
      <c r="K238" s="10">
        <f>J$304/(1+EXP(-J$305*(J238-J$306)))</f>
        <v>8.2767631923176235E-8</v>
      </c>
      <c r="L238" s="10"/>
      <c r="M238" s="10">
        <f>L$304/(1+EXP(-L$305*(L238-L$306)))</f>
        <v>0.12266891645523362</v>
      </c>
      <c r="O238">
        <f>(C238*$Q$2+E238*$Q$3+G238*$Q$4+I238*$Q$5+K238*$Q$6+M238*$Q$7)/$Q$8</f>
        <v>1.6112980901320482</v>
      </c>
    </row>
    <row r="239" spans="1:15" x14ac:dyDescent="0.2">
      <c r="A239" s="2" t="s">
        <v>158</v>
      </c>
      <c r="B239" s="10">
        <v>85.3</v>
      </c>
      <c r="C239" s="10">
        <f>B$304/(1+EXP(-B$305*(B239-B$306)))</f>
        <v>1.6253111290541549</v>
      </c>
      <c r="D239" s="10">
        <v>31.1</v>
      </c>
      <c r="E239" s="10">
        <f>D$304/(1+EXP(-D$305*(D239-D$306)))</f>
        <v>0.57132661649760996</v>
      </c>
      <c r="F239" s="10">
        <v>4199.5</v>
      </c>
      <c r="G239" s="10">
        <f>F$304/(1+EXP(-F$305*(F239-F$306)))</f>
        <v>4.0755366022166184</v>
      </c>
      <c r="H239" s="4">
        <v>0</v>
      </c>
      <c r="I239" s="10">
        <f>H$304/(1+EXP(-H$305*(H239-H$306)))</f>
        <v>1.6432627325863502</v>
      </c>
      <c r="J239" s="4"/>
      <c r="K239" s="10">
        <f>J$304/(1+EXP(-J$305*(J239-J$306)))</f>
        <v>8.2767631923176235E-8</v>
      </c>
      <c r="L239" s="10"/>
      <c r="M239" s="10">
        <f>L$304/(1+EXP(-L$305*(L239-L$306)))</f>
        <v>0.12266891645523362</v>
      </c>
      <c r="O239">
        <f>(C239*$Q$2+E239*$Q$3+G239*$Q$4+I239*$Q$5+K239*$Q$6+M239*$Q$7)/$Q$8</f>
        <v>1.5900311585939981</v>
      </c>
    </row>
    <row r="240" spans="1:15" x14ac:dyDescent="0.2">
      <c r="A240" s="2" t="s">
        <v>620</v>
      </c>
      <c r="B240" s="10">
        <v>42.6</v>
      </c>
      <c r="C240" s="10">
        <f>B$304/(1+EXP(-B$305*(B240-B$306)))</f>
        <v>0.75261764122697594</v>
      </c>
      <c r="D240" s="10">
        <v>50</v>
      </c>
      <c r="E240" s="10">
        <f>D$304/(1+EXP(-D$305*(D240-D$306)))</f>
        <v>1.9027662092178212</v>
      </c>
      <c r="F240" s="10">
        <v>2349</v>
      </c>
      <c r="G240" s="10">
        <f>F$304/(1+EXP(-F$305*(F240-F$306)))</f>
        <v>1.4935201414571777</v>
      </c>
      <c r="H240" s="4">
        <v>4</v>
      </c>
      <c r="I240" s="10">
        <f>H$304/(1+EXP(-H$305*(H240-H$306)))</f>
        <v>4.4749970748986758</v>
      </c>
      <c r="J240" s="4">
        <v>3.5</v>
      </c>
      <c r="K240" s="10">
        <f>J$304/(1+EXP(-J$305*(J240-J$306)))</f>
        <v>0.17222597833105607</v>
      </c>
      <c r="L240" s="10">
        <v>104</v>
      </c>
      <c r="M240" s="10">
        <f>L$304/(1+EXP(-L$305*(L240-L$306)))</f>
        <v>1.322199833297804</v>
      </c>
      <c r="O240">
        <f>(C240*$Q$2+E240*$Q$3+G240*$Q$4+I240*$Q$5+K240*$Q$6+M240*$Q$7)/$Q$8</f>
        <v>1.5852478744812761</v>
      </c>
    </row>
    <row r="241" spans="1:15" x14ac:dyDescent="0.2">
      <c r="A241" s="2" t="s">
        <v>127</v>
      </c>
      <c r="B241" s="10">
        <v>137.80000000000001</v>
      </c>
      <c r="C241" s="10">
        <f>B$304/(1+EXP(-B$305*(B241-B$306)))</f>
        <v>3.1108601496085986</v>
      </c>
      <c r="D241" s="10">
        <v>53</v>
      </c>
      <c r="E241" s="10">
        <f>D$304/(1+EXP(-D$305*(D241-D$306)))</f>
        <v>2.202082963048869</v>
      </c>
      <c r="F241" s="10">
        <v>722</v>
      </c>
      <c r="G241" s="10">
        <f>F$304/(1+EXP(-F$305*(F241-F$306)))</f>
        <v>0.25873945659598951</v>
      </c>
      <c r="H241" s="4">
        <v>1</v>
      </c>
      <c r="I241" s="10">
        <f>H$304/(1+EXP(-H$305*(H241-H$306)))</f>
        <v>2.5</v>
      </c>
      <c r="J241" s="4"/>
      <c r="K241" s="10">
        <f>J$304/(1+EXP(-J$305*(J241-J$306)))</f>
        <v>8.2767631923176235E-8</v>
      </c>
      <c r="L241" s="10"/>
      <c r="M241" s="10">
        <f>L$304/(1+EXP(-L$305*(L241-L$306)))</f>
        <v>0.12266891645523362</v>
      </c>
      <c r="O241">
        <f>(C241*$Q$2+E241*$Q$3+G241*$Q$4+I241*$Q$5+K241*$Q$6+M241*$Q$7)/$Q$8</f>
        <v>1.5295593486366426</v>
      </c>
    </row>
    <row r="242" spans="1:15" x14ac:dyDescent="0.2">
      <c r="A242" s="2" t="s">
        <v>623</v>
      </c>
      <c r="B242" s="10">
        <v>78</v>
      </c>
      <c r="C242" s="10">
        <f>B$304/(1+EXP(-B$305*(B242-B$306)))</f>
        <v>1.4436640309074784</v>
      </c>
      <c r="D242" s="10">
        <v>45</v>
      </c>
      <c r="E242" s="10">
        <f>D$304/(1+EXP(-D$305*(D242-D$306)))</f>
        <v>1.4451676409924097</v>
      </c>
      <c r="F242" s="10">
        <v>3200</v>
      </c>
      <c r="G242" s="10">
        <f>F$304/(1+EXP(-F$305*(F242-F$306)))</f>
        <v>2.775455136726817</v>
      </c>
      <c r="H242" s="4">
        <v>0</v>
      </c>
      <c r="I242" s="10">
        <f>H$304/(1+EXP(-H$305*(H242-H$306)))</f>
        <v>1.6432627325863502</v>
      </c>
      <c r="J242" s="4"/>
      <c r="K242" s="10">
        <f>J$304/(1+EXP(-J$305*(J242-J$306)))</f>
        <v>8.2767631923176235E-8</v>
      </c>
      <c r="L242" s="10">
        <v>72</v>
      </c>
      <c r="M242" s="10">
        <f>L$304/(1+EXP(-L$305*(L242-L$306)))</f>
        <v>0.68440996939207466</v>
      </c>
      <c r="O242">
        <f>(C242*$Q$2+E242*$Q$3+G242*$Q$4+I242*$Q$5+K242*$Q$6+M242*$Q$7)/$Q$8</f>
        <v>1.5173607113332743</v>
      </c>
    </row>
    <row r="243" spans="1:15" x14ac:dyDescent="0.2">
      <c r="A243" s="2" t="s">
        <v>151</v>
      </c>
      <c r="B243" s="10">
        <v>98.4</v>
      </c>
      <c r="C243" s="10">
        <f>B$304/(1+EXP(-B$305*(B243-B$306)))</f>
        <v>1.9779865118832824</v>
      </c>
      <c r="D243" s="10">
        <v>39.200000000000003</v>
      </c>
      <c r="E243" s="10">
        <f>D$304/(1+EXP(-D$305*(D243-D$306)))</f>
        <v>1.0058276923274467</v>
      </c>
      <c r="F243" s="10">
        <v>2316.3000000000002</v>
      </c>
      <c r="G243" s="10">
        <f>F$304/(1+EXP(-F$305*(F243-F$306)))</f>
        <v>1.4506280571505792</v>
      </c>
      <c r="H243" s="4">
        <v>4</v>
      </c>
      <c r="I243" s="10">
        <f>H$304/(1+EXP(-H$305*(H243-H$306)))</f>
        <v>4.4749970748986758</v>
      </c>
      <c r="J243" s="4"/>
      <c r="K243" s="10">
        <f>J$304/(1+EXP(-J$305*(J243-J$306)))</f>
        <v>8.2767631923176235E-8</v>
      </c>
      <c r="L243" s="10"/>
      <c r="M243" s="10">
        <f>L$304/(1+EXP(-L$305*(L243-L$306)))</f>
        <v>0.12266891645523362</v>
      </c>
      <c r="O243">
        <f>(C243*$Q$2+E243*$Q$3+G243*$Q$4+I243*$Q$5+K243*$Q$6+M243*$Q$7)/$Q$8</f>
        <v>1.496283399649351</v>
      </c>
    </row>
    <row r="244" spans="1:15" x14ac:dyDescent="0.2">
      <c r="A244" s="2" t="s">
        <v>40</v>
      </c>
      <c r="B244" s="10">
        <v>90</v>
      </c>
      <c r="C244" s="10">
        <f>B$304/(1+EXP(-B$305*(B244-B$306)))</f>
        <v>1.7482875997081637</v>
      </c>
      <c r="D244" s="10">
        <v>50</v>
      </c>
      <c r="E244" s="10">
        <f>D$304/(1+EXP(-D$305*(D244-D$306)))</f>
        <v>1.9027662092178212</v>
      </c>
      <c r="F244" s="10">
        <v>2600</v>
      </c>
      <c r="G244" s="10">
        <f>F$304/(1+EXP(-F$305*(F244-F$306)))</f>
        <v>1.8450275374876806</v>
      </c>
      <c r="H244" s="4">
        <v>0</v>
      </c>
      <c r="I244" s="10">
        <f>H$304/(1+EXP(-H$305*(H244-H$306)))</f>
        <v>1.6432627325863502</v>
      </c>
      <c r="J244" s="4"/>
      <c r="K244" s="10">
        <f>J$304/(1+EXP(-J$305*(J244-J$306)))</f>
        <v>8.2767631923176235E-8</v>
      </c>
      <c r="L244" s="10">
        <v>80</v>
      </c>
      <c r="M244" s="10">
        <f>L$304/(1+EXP(-L$305*(L244-L$306)))</f>
        <v>0.81448525753751466</v>
      </c>
      <c r="O244">
        <f>(C244*$Q$2+E244*$Q$3+G244*$Q$4+I244*$Q$5+K244*$Q$6+M244*$Q$7)/$Q$8</f>
        <v>1.4944345295243144</v>
      </c>
    </row>
    <row r="245" spans="1:15" x14ac:dyDescent="0.2">
      <c r="A245" s="2" t="s">
        <v>20</v>
      </c>
      <c r="B245" s="10">
        <v>70</v>
      </c>
      <c r="C245" s="10">
        <f>B$304/(1+EXP(-B$305*(B245-B$306)))</f>
        <v>1.2591454754139744</v>
      </c>
      <c r="D245" s="10">
        <v>55</v>
      </c>
      <c r="E245" s="10">
        <f>D$304/(1+EXP(-D$305*(D245-D$306)))</f>
        <v>2.407144303985969</v>
      </c>
      <c r="F245" s="10">
        <v>2640</v>
      </c>
      <c r="G245" s="10">
        <f>F$304/(1+EXP(-F$305*(F245-F$306)))</f>
        <v>1.9042180953017871</v>
      </c>
      <c r="H245" s="4">
        <v>0</v>
      </c>
      <c r="I245" s="10">
        <f>H$304/(1+EXP(-H$305*(H245-H$306)))</f>
        <v>1.6432627325863502</v>
      </c>
      <c r="J245" s="4"/>
      <c r="K245" s="10">
        <f>J$304/(1+EXP(-J$305*(J245-J$306)))</f>
        <v>8.2767631923176235E-8</v>
      </c>
      <c r="L245" s="10">
        <v>65</v>
      </c>
      <c r="M245" s="10">
        <f>L$304/(1+EXP(-L$305*(L245-L$306)))</f>
        <v>0.58535698630345179</v>
      </c>
      <c r="O245">
        <f>(C245*$Q$2+E245*$Q$3+G245*$Q$4+I245*$Q$5+K245*$Q$6+M245*$Q$7)/$Q$8</f>
        <v>1.4855150612289885</v>
      </c>
    </row>
    <row r="246" spans="1:15" x14ac:dyDescent="0.2">
      <c r="A246" s="2" t="s">
        <v>505</v>
      </c>
      <c r="B246" s="10">
        <v>84</v>
      </c>
      <c r="C246" s="10">
        <f>B$304/(1+EXP(-B$305*(B246-B$306)))</f>
        <v>1.5920963822257852</v>
      </c>
      <c r="D246" s="10">
        <v>46</v>
      </c>
      <c r="E246" s="10">
        <f>D$304/(1+EXP(-D$305*(D246-D$306)))</f>
        <v>1.5314664105998974</v>
      </c>
      <c r="F246" s="10">
        <v>3127</v>
      </c>
      <c r="G246" s="10">
        <f>F$304/(1+EXP(-F$305*(F246-F$306)))</f>
        <v>2.6611135687904945</v>
      </c>
      <c r="H246" s="4">
        <v>0</v>
      </c>
      <c r="I246" s="10">
        <f>H$304/(1+EXP(-H$305*(H246-H$306)))</f>
        <v>1.6432627325863502</v>
      </c>
      <c r="J246" s="4"/>
      <c r="K246" s="10">
        <f>J$304/(1+EXP(-J$305*(J246-J$306)))</f>
        <v>8.2767631923176235E-8</v>
      </c>
      <c r="L246" s="10"/>
      <c r="M246" s="10">
        <f>L$304/(1+EXP(-L$305*(L246-L$306)))</f>
        <v>0.12266891645523362</v>
      </c>
      <c r="O246">
        <f>(C246*$Q$2+E246*$Q$3+G246*$Q$4+I246*$Q$5+K246*$Q$6+M246*$Q$7)/$Q$8</f>
        <v>1.4816982727823969</v>
      </c>
    </row>
    <row r="247" spans="1:15" x14ac:dyDescent="0.2">
      <c r="A247" s="2" t="s">
        <v>98</v>
      </c>
      <c r="B247" s="10">
        <v>85</v>
      </c>
      <c r="C247" s="10">
        <f>B$304/(1+EXP(-B$305*(B247-B$306)))</f>
        <v>1.6176142671521407</v>
      </c>
      <c r="D247" s="10">
        <v>50</v>
      </c>
      <c r="E247" s="10">
        <f>D$304/(1+EXP(-D$305*(D247-D$306)))</f>
        <v>1.9027662092178212</v>
      </c>
      <c r="F247" s="10">
        <v>1950</v>
      </c>
      <c r="G247" s="10">
        <f>F$304/(1+EXP(-F$305*(F247-F$306)))</f>
        <v>1.0233329037346113</v>
      </c>
      <c r="H247" s="4">
        <v>3</v>
      </c>
      <c r="I247" s="10">
        <f>H$304/(1+EXP(-H$305*(H247-H$306)))</f>
        <v>4.0333931509884566</v>
      </c>
      <c r="J247" s="4"/>
      <c r="K247" s="10">
        <f>J$304/(1+EXP(-J$305*(J247-J$306)))</f>
        <v>8.2767631923176235E-8</v>
      </c>
      <c r="L247" s="10"/>
      <c r="M247" s="10">
        <f>L$304/(1+EXP(-L$305*(L247-L$306)))</f>
        <v>0.12266891645523362</v>
      </c>
      <c r="O247">
        <f>(C247*$Q$2+E247*$Q$3+G247*$Q$4+I247*$Q$5+K247*$Q$6+M247*$Q$7)/$Q$8</f>
        <v>1.4714987678244968</v>
      </c>
    </row>
    <row r="248" spans="1:15" x14ac:dyDescent="0.2">
      <c r="A248" s="2" t="s">
        <v>484</v>
      </c>
      <c r="B248" s="10">
        <v>65.599999999999994</v>
      </c>
      <c r="C248" s="10">
        <f>B$304/(1+EXP(-B$305*(B248-B$306)))</f>
        <v>1.1645833847866023</v>
      </c>
      <c r="D248" s="10">
        <v>37.299999999999997</v>
      </c>
      <c r="E248" s="10">
        <f>D$304/(1+EXP(-D$305*(D248-D$306)))</f>
        <v>0.88564531877997854</v>
      </c>
      <c r="F248" s="10">
        <v>2624.7</v>
      </c>
      <c r="G248" s="10">
        <f>F$304/(1+EXP(-F$305*(F248-F$306)))</f>
        <v>1.8814896489408675</v>
      </c>
      <c r="H248" s="4">
        <v>0</v>
      </c>
      <c r="I248" s="10">
        <f>H$304/(1+EXP(-H$305*(H248-H$306)))</f>
        <v>1.6432627325863502</v>
      </c>
      <c r="J248" s="4">
        <v>4.5</v>
      </c>
      <c r="K248" s="10">
        <f>J$304/(1+EXP(-J$305*(J248-J$306)))</f>
        <v>3.4852964198270366</v>
      </c>
      <c r="L248" s="10"/>
      <c r="M248" s="10">
        <f>L$304/(1+EXP(-L$305*(L248-L$306)))</f>
        <v>0.12266891645523362</v>
      </c>
      <c r="O248">
        <f>(C248*$Q$2+E248*$Q$3+G248*$Q$4+I248*$Q$5+K248*$Q$6+M248*$Q$7)/$Q$8</f>
        <v>1.4571849748759464</v>
      </c>
    </row>
    <row r="249" spans="1:15" x14ac:dyDescent="0.2">
      <c r="A249" s="2" t="s">
        <v>98</v>
      </c>
      <c r="B249" s="10">
        <v>85</v>
      </c>
      <c r="C249" s="10">
        <f>B$304/(1+EXP(-B$305*(B249-B$306)))</f>
        <v>1.6176142671521407</v>
      </c>
      <c r="D249" s="10">
        <v>48</v>
      </c>
      <c r="E249" s="10">
        <f>D$304/(1+EXP(-D$305*(D249-D$306)))</f>
        <v>1.7122969704395929</v>
      </c>
      <c r="F249" s="10">
        <v>2050</v>
      </c>
      <c r="G249" s="10">
        <f>F$304/(1+EXP(-F$305*(F249-F$306)))</f>
        <v>1.1299553957124735</v>
      </c>
      <c r="H249" s="4">
        <v>3</v>
      </c>
      <c r="I249" s="10">
        <f>H$304/(1+EXP(-H$305*(H249-H$306)))</f>
        <v>4.0333931509884566</v>
      </c>
      <c r="J249" s="4"/>
      <c r="K249" s="10">
        <f>J$304/(1+EXP(-J$305*(J249-J$306)))</f>
        <v>8.2767631923176235E-8</v>
      </c>
      <c r="L249" s="10"/>
      <c r="M249" s="10">
        <f>L$304/(1+EXP(-L$305*(L249-L$306)))</f>
        <v>0.12266891645523362</v>
      </c>
      <c r="O249">
        <f>(C249*$Q$2+E249*$Q$3+G249*$Q$4+I249*$Q$5+K249*$Q$6+M249*$Q$7)/$Q$8</f>
        <v>1.4528661574244153</v>
      </c>
    </row>
    <row r="250" spans="1:15" x14ac:dyDescent="0.2">
      <c r="A250" s="2" t="s">
        <v>525</v>
      </c>
      <c r="B250" s="10">
        <v>120</v>
      </c>
      <c r="C250" s="10">
        <f>B$304/(1+EXP(-B$305*(B250-B$306)))</f>
        <v>2.6023911505681889</v>
      </c>
      <c r="D250" s="10">
        <v>38</v>
      </c>
      <c r="E250" s="10">
        <f>D$304/(1+EXP(-D$305*(D250-D$306)))</f>
        <v>0.92855982359120359</v>
      </c>
      <c r="F250" s="10">
        <v>1019</v>
      </c>
      <c r="G250" s="10">
        <f>F$304/(1+EXP(-F$305*(F250-F$306)))</f>
        <v>0.36783285261680576</v>
      </c>
      <c r="H250" s="4">
        <v>5</v>
      </c>
      <c r="I250" s="10">
        <f>H$304/(1+EXP(-H$305*(H250-H$306)))</f>
        <v>4.7284336693367965</v>
      </c>
      <c r="J250" s="4"/>
      <c r="K250" s="10">
        <f>J$304/(1+EXP(-J$305*(J250-J$306)))</f>
        <v>8.2767631923176235E-8</v>
      </c>
      <c r="L250" s="10">
        <v>54</v>
      </c>
      <c r="M250" s="10">
        <f>L$304/(1+EXP(-L$305*(L250-L$306)))</f>
        <v>0.45487399592541428</v>
      </c>
      <c r="O250">
        <f>(C250*$Q$2+E250*$Q$3+G250*$Q$4+I250*$Q$5+K250*$Q$6+M250*$Q$7)/$Q$8</f>
        <v>1.4423194890646933</v>
      </c>
    </row>
    <row r="251" spans="1:15" x14ac:dyDescent="0.2">
      <c r="A251" s="2" t="s">
        <v>35</v>
      </c>
      <c r="B251" s="10">
        <v>60</v>
      </c>
      <c r="C251" s="10">
        <f>B$304/(1+EXP(-B$305*(B251-B$306)))</f>
        <v>1.0515575997165496</v>
      </c>
      <c r="D251" s="10">
        <v>55</v>
      </c>
      <c r="E251" s="10">
        <f>D$304/(1+EXP(-D$305*(D251-D$306)))</f>
        <v>2.407144303985969</v>
      </c>
      <c r="F251" s="10">
        <v>2800</v>
      </c>
      <c r="G251" s="10">
        <f>F$304/(1+EXP(-F$305*(F251-F$306)))</f>
        <v>2.1474859361018308</v>
      </c>
      <c r="H251" s="4">
        <v>0</v>
      </c>
      <c r="I251" s="10">
        <f>H$304/(1+EXP(-H$305*(H251-H$306)))</f>
        <v>1.6432627325863502</v>
      </c>
      <c r="J251" s="4"/>
      <c r="K251" s="10">
        <f>J$304/(1+EXP(-J$305*(J251-J$306)))</f>
        <v>8.2767631923176235E-8</v>
      </c>
      <c r="L251" s="10"/>
      <c r="M251" s="10">
        <f>L$304/(1+EXP(-L$305*(L251-L$306)))</f>
        <v>0.12266891645523362</v>
      </c>
      <c r="O251">
        <f>(C251*$Q$2+E251*$Q$3+G251*$Q$4+I251*$Q$5+K251*$Q$6+M251*$Q$7)/$Q$8</f>
        <v>1.4420341568242128</v>
      </c>
    </row>
    <row r="252" spans="1:15" x14ac:dyDescent="0.2">
      <c r="A252" s="13" t="s">
        <v>20</v>
      </c>
      <c r="B252" s="10">
        <v>73</v>
      </c>
      <c r="C252" s="10">
        <f>B$304/(1+EXP(-B$305*(B252-B$306)))</f>
        <v>1.3264713404849773</v>
      </c>
      <c r="D252" s="10">
        <v>55</v>
      </c>
      <c r="E252" s="10">
        <f>D$304/(1+EXP(-D$305*(D252-D$306)))</f>
        <v>2.407144303985969</v>
      </c>
      <c r="F252" s="10">
        <v>2600</v>
      </c>
      <c r="G252" s="10">
        <f>F$304/(1+EXP(-F$305*(F252-F$306)))</f>
        <v>1.8450275374876806</v>
      </c>
      <c r="H252" s="4">
        <v>0</v>
      </c>
      <c r="I252" s="10">
        <f>H$304/(1+EXP(-H$305*(H252-H$306)))</f>
        <v>1.6432627325863502</v>
      </c>
      <c r="J252" s="4"/>
      <c r="K252" s="10">
        <f>J$304/(1+EXP(-J$305*(J252-J$306)))</f>
        <v>8.2767631923176235E-8</v>
      </c>
      <c r="L252" s="10"/>
      <c r="M252" s="10">
        <f>L$304/(1+EXP(-L$305*(L252-L$306)))</f>
        <v>0.12266891645523362</v>
      </c>
      <c r="O252">
        <f>(C252*$Q$2+E252*$Q$3+G252*$Q$4+I252*$Q$5+K252*$Q$6+M252*$Q$7)/$Q$8</f>
        <v>1.4359131217473857</v>
      </c>
    </row>
    <row r="253" spans="1:15" x14ac:dyDescent="0.2">
      <c r="A253" s="2" t="s">
        <v>425</v>
      </c>
      <c r="B253" s="10">
        <v>83.7</v>
      </c>
      <c r="C253" s="10">
        <f>B$304/(1+EXP(-B$305*(B253-B$306)))</f>
        <v>1.584482960916229</v>
      </c>
      <c r="D253" s="10">
        <v>37.299999999999997</v>
      </c>
      <c r="E253" s="10">
        <f>D$304/(1+EXP(-D$305*(D253-D$306)))</f>
        <v>0.88564531877997854</v>
      </c>
      <c r="F253" s="10">
        <v>3024.8</v>
      </c>
      <c r="G253" s="10">
        <f>F$304/(1+EXP(-F$305*(F253-F$306)))</f>
        <v>2.5</v>
      </c>
      <c r="H253" s="4">
        <v>0</v>
      </c>
      <c r="I253" s="10">
        <f>H$304/(1+EXP(-H$305*(H253-H$306)))</f>
        <v>1.6432627325863502</v>
      </c>
      <c r="J253" s="4">
        <v>4</v>
      </c>
      <c r="K253" s="10">
        <f>J$304/(1+EXP(-J$305*(J253-J$306)))</f>
        <v>1.1135006941265451</v>
      </c>
      <c r="L253" s="10"/>
      <c r="M253" s="10">
        <f>L$304/(1+EXP(-L$305*(L253-L$306)))</f>
        <v>0.12266891645523362</v>
      </c>
      <c r="O253">
        <f>(C253*$Q$2+E253*$Q$3+G253*$Q$4+I253*$Q$5+K253*$Q$6+M253*$Q$7)/$Q$8</f>
        <v>1.4244098780622827</v>
      </c>
    </row>
    <row r="254" spans="1:15" x14ac:dyDescent="0.2">
      <c r="A254" s="2" t="s">
        <v>124</v>
      </c>
      <c r="B254" s="10">
        <v>75</v>
      </c>
      <c r="C254" s="10">
        <f>B$304/(1+EXP(-B$305*(B254-B$306)))</f>
        <v>1.3726125166851577</v>
      </c>
      <c r="D254" s="10">
        <v>55</v>
      </c>
      <c r="E254" s="10">
        <f>D$304/(1+EXP(-D$305*(D254-D$306)))</f>
        <v>2.407144303985969</v>
      </c>
      <c r="F254" s="10">
        <v>2500</v>
      </c>
      <c r="G254" s="10">
        <f>F$304/(1+EXP(-F$305*(F254-F$306)))</f>
        <v>1.7005804851945971</v>
      </c>
      <c r="H254" s="4">
        <v>0</v>
      </c>
      <c r="I254" s="10">
        <f>H$304/(1+EXP(-H$305*(H254-H$306)))</f>
        <v>1.6432627325863502</v>
      </c>
      <c r="J254" s="4"/>
      <c r="K254" s="10">
        <f>J$304/(1+EXP(-J$305*(J254-J$306)))</f>
        <v>8.2767631923176235E-8</v>
      </c>
      <c r="L254" s="10"/>
      <c r="M254" s="10">
        <f>L$304/(1+EXP(-L$305*(L254-L$306)))</f>
        <v>0.12266891645523362</v>
      </c>
      <c r="O254">
        <f>(C254*$Q$2+E254*$Q$3+G254*$Q$4+I254*$Q$5+K254*$Q$6+M254*$Q$7)/$Q$8</f>
        <v>1.4140673715045182</v>
      </c>
    </row>
    <row r="255" spans="1:15" x14ac:dyDescent="0.2">
      <c r="A255" s="2" t="s">
        <v>174</v>
      </c>
      <c r="B255" s="10">
        <v>85.3</v>
      </c>
      <c r="C255" s="10">
        <f>B$304/(1+EXP(-B$305*(B255-B$306)))</f>
        <v>1.6253111290541549</v>
      </c>
      <c r="D255" s="10">
        <v>49.1</v>
      </c>
      <c r="E255" s="10">
        <f>D$304/(1+EXP(-D$305*(D255-D$306)))</f>
        <v>1.815979857779368</v>
      </c>
      <c r="F255" s="10">
        <v>2431.1</v>
      </c>
      <c r="G255" s="10">
        <f>F$304/(1+EXP(-F$305*(F255-F$306)))</f>
        <v>1.60433353814762</v>
      </c>
      <c r="H255" s="4">
        <v>1</v>
      </c>
      <c r="I255" s="10">
        <f>H$304/(1+EXP(-H$305*(H255-H$306)))</f>
        <v>2.5</v>
      </c>
      <c r="J255" s="4"/>
      <c r="K255" s="10">
        <f>J$304/(1+EXP(-J$305*(J255-J$306)))</f>
        <v>8.2767631923176235E-8</v>
      </c>
      <c r="L255" s="10"/>
      <c r="M255" s="10">
        <f>L$304/(1+EXP(-L$305*(L255-L$306)))</f>
        <v>0.12266891645523362</v>
      </c>
      <c r="O255">
        <f>(C255*$Q$2+E255*$Q$3+G255*$Q$4+I255*$Q$5+K255*$Q$6+M255*$Q$7)/$Q$8</f>
        <v>1.4126575610205725</v>
      </c>
    </row>
    <row r="256" spans="1:15" x14ac:dyDescent="0.2">
      <c r="A256" s="2" t="s">
        <v>160</v>
      </c>
      <c r="B256" s="10">
        <v>62.3</v>
      </c>
      <c r="C256" s="10">
        <f>B$304/(1+EXP(-B$305*(B256-B$306)))</f>
        <v>1.0969796598935344</v>
      </c>
      <c r="D256" s="10">
        <v>62.1</v>
      </c>
      <c r="E256" s="10">
        <f>D$304/(1+EXP(-D$305*(D256-D$306)))</f>
        <v>3.126345062849424</v>
      </c>
      <c r="F256" s="10">
        <v>2132.6</v>
      </c>
      <c r="G256" s="10">
        <f>F$304/(1+EXP(-F$305*(F256-F$306)))</f>
        <v>1.2237872498861142</v>
      </c>
      <c r="H256" s="4">
        <v>0</v>
      </c>
      <c r="I256" s="10">
        <f>H$304/(1+EXP(-H$305*(H256-H$306)))</f>
        <v>1.6432627325863502</v>
      </c>
      <c r="J256" s="4"/>
      <c r="K256" s="10">
        <f>J$304/(1+EXP(-J$305*(J256-J$306)))</f>
        <v>8.2767631923176235E-8</v>
      </c>
      <c r="L256" s="10"/>
      <c r="M256" s="10">
        <f>L$304/(1+EXP(-L$305*(L256-L$306)))</f>
        <v>0.12266891645523362</v>
      </c>
      <c r="O256">
        <f>(C256*$Q$2+E256*$Q$3+G256*$Q$4+I256*$Q$5+K256*$Q$6+M256*$Q$7)/$Q$8</f>
        <v>1.406683964118596</v>
      </c>
    </row>
    <row r="257" spans="1:15" x14ac:dyDescent="0.2">
      <c r="A257" s="2" t="s">
        <v>61</v>
      </c>
      <c r="B257" s="10">
        <v>80</v>
      </c>
      <c r="C257" s="10">
        <f>B$304/(1+EXP(-B$305*(B257-B$306)))</f>
        <v>1.4922258116754878</v>
      </c>
      <c r="D257" s="10">
        <v>48</v>
      </c>
      <c r="E257" s="10">
        <f>D$304/(1+EXP(-D$305*(D257-D$306)))</f>
        <v>1.7122969704395929</v>
      </c>
      <c r="F257" s="10">
        <v>2800</v>
      </c>
      <c r="G257" s="10">
        <f>F$304/(1+EXP(-F$305*(F257-F$306)))</f>
        <v>2.1474859361018308</v>
      </c>
      <c r="H257" s="4">
        <v>0</v>
      </c>
      <c r="I257" s="10">
        <f>H$304/(1+EXP(-H$305*(H257-H$306)))</f>
        <v>1.6432627325863502</v>
      </c>
      <c r="J257" s="4"/>
      <c r="K257" s="10">
        <f>J$304/(1+EXP(-J$305*(J257-J$306)))</f>
        <v>8.2767631923176235E-8</v>
      </c>
      <c r="L257" s="10"/>
      <c r="M257" s="10">
        <f>L$304/(1+EXP(-L$305*(L257-L$306)))</f>
        <v>0.12266891645523362</v>
      </c>
      <c r="O257">
        <f>(C257*$Q$2+E257*$Q$3+G257*$Q$4+I257*$Q$5+K257*$Q$6+M257*$Q$7)/$Q$8</f>
        <v>1.3855499075825601</v>
      </c>
    </row>
    <row r="258" spans="1:15" x14ac:dyDescent="0.2">
      <c r="A258" s="2" t="s">
        <v>43</v>
      </c>
      <c r="B258" s="10">
        <v>28.956</v>
      </c>
      <c r="C258" s="10">
        <f>B$304/(1+EXP(-B$305*(B258-B$306)))</f>
        <v>0.57026214301263789</v>
      </c>
      <c r="D258" s="10">
        <v>81</v>
      </c>
      <c r="E258" s="10">
        <f>D$304/(1+EXP(-D$305*(D258-D$306)))</f>
        <v>4.4410902754151369</v>
      </c>
      <c r="F258" s="10">
        <v>876.91</v>
      </c>
      <c r="G258" s="10">
        <f>F$304/(1+EXP(-F$305*(F258-F$306)))</f>
        <v>0.31117004487179928</v>
      </c>
      <c r="H258" s="4">
        <v>0</v>
      </c>
      <c r="I258" s="10">
        <f>H$304/(1+EXP(-H$305*(H258-H$306)))</f>
        <v>1.6432627325863502</v>
      </c>
      <c r="J258" s="4"/>
      <c r="K258" s="10">
        <f>J$304/(1+EXP(-J$305*(J258-J$306)))</f>
        <v>8.2767631923176235E-8</v>
      </c>
      <c r="L258" s="10"/>
      <c r="M258" s="10">
        <f>L$304/(1+EXP(-L$305*(L258-L$306)))</f>
        <v>0.12266891645523362</v>
      </c>
      <c r="O258">
        <f>(C258*$Q$2+E258*$Q$3+G258*$Q$4+I258*$Q$5+K258*$Q$6+M258*$Q$7)/$Q$8</f>
        <v>1.3789974064898185</v>
      </c>
    </row>
    <row r="259" spans="1:15" x14ac:dyDescent="0.2">
      <c r="A259" s="2" t="s">
        <v>89</v>
      </c>
      <c r="B259" s="10">
        <v>70</v>
      </c>
      <c r="C259" s="10">
        <f>B$304/(1+EXP(-B$305*(B259-B$306)))</f>
        <v>1.2591454754139744</v>
      </c>
      <c r="D259" s="10">
        <v>42</v>
      </c>
      <c r="E259" s="10">
        <f>D$304/(1+EXP(-D$305*(D259-D$306)))</f>
        <v>1.2044450360583847</v>
      </c>
      <c r="F259" s="10">
        <v>3100</v>
      </c>
      <c r="G259" s="10">
        <f>F$304/(1+EXP(-F$305*(F259-F$306)))</f>
        <v>2.6186247011580925</v>
      </c>
      <c r="H259" s="4">
        <v>0</v>
      </c>
      <c r="I259" s="10">
        <f>H$304/(1+EXP(-H$305*(H259-H$306)))</f>
        <v>1.6432627325863502</v>
      </c>
      <c r="J259" s="4"/>
      <c r="K259" s="10">
        <f>J$304/(1+EXP(-J$305*(J259-J$306)))</f>
        <v>8.2767631923176235E-8</v>
      </c>
      <c r="L259" s="10">
        <v>64</v>
      </c>
      <c r="M259" s="10">
        <f>L$304/(1+EXP(-L$305*(L259-L$306)))</f>
        <v>0.57226777160391595</v>
      </c>
      <c r="O259">
        <f>(C259*$Q$2+E259*$Q$3+G259*$Q$4+I259*$Q$5+K259*$Q$6+M259*$Q$7)/$Q$8</f>
        <v>1.375551223579867</v>
      </c>
    </row>
    <row r="260" spans="1:15" x14ac:dyDescent="0.2">
      <c r="A260" s="2" t="s">
        <v>618</v>
      </c>
      <c r="B260" s="10">
        <v>83</v>
      </c>
      <c r="C260" s="10">
        <f>B$304/(1+EXP(-B$305*(B260-B$306)))</f>
        <v>1.5667945746797598</v>
      </c>
      <c r="D260" s="10">
        <v>45.8</v>
      </c>
      <c r="E260" s="10">
        <f>D$304/(1+EXP(-D$305*(D260-D$306)))</f>
        <v>1.5139771178861354</v>
      </c>
      <c r="F260" s="10">
        <v>2290</v>
      </c>
      <c r="G260" s="10">
        <f>F$304/(1+EXP(-F$305*(F260-F$306)))</f>
        <v>1.4166647247866933</v>
      </c>
      <c r="H260" s="4">
        <v>1</v>
      </c>
      <c r="I260" s="10">
        <f>H$304/(1+EXP(-H$305*(H260-H$306)))</f>
        <v>2.5</v>
      </c>
      <c r="J260" s="4"/>
      <c r="K260" s="10">
        <f>J$304/(1+EXP(-J$305*(J260-J$306)))</f>
        <v>8.2767631923176235E-8</v>
      </c>
      <c r="L260" s="10">
        <v>80.5</v>
      </c>
      <c r="M260" s="10">
        <f>L$304/(1+EXP(-L$305*(L260-L$306)))</f>
        <v>0.82324165763601842</v>
      </c>
      <c r="O260">
        <f>(C260*$Q$2+E260*$Q$3+G260*$Q$4+I260*$Q$5+K260*$Q$6+M260*$Q$7)/$Q$8</f>
        <v>1.3686793972343141</v>
      </c>
    </row>
    <row r="261" spans="1:15" x14ac:dyDescent="0.2">
      <c r="A261" s="2" t="s">
        <v>115</v>
      </c>
      <c r="B261" s="10">
        <v>98.4</v>
      </c>
      <c r="C261" s="10">
        <f>B$304/(1+EXP(-B$305*(B261-B$306)))</f>
        <v>1.9779865118832824</v>
      </c>
      <c r="D261" s="10">
        <v>43.5</v>
      </c>
      <c r="E261" s="10">
        <f>D$304/(1+EXP(-D$305*(D261-D$306)))</f>
        <v>1.3212962838753539</v>
      </c>
      <c r="F261" s="10">
        <v>229.7</v>
      </c>
      <c r="G261" s="10">
        <f>F$304/(1+EXP(-F$305*(F261-F$306)))</f>
        <v>0.14235723517383142</v>
      </c>
      <c r="H261" s="4">
        <v>0</v>
      </c>
      <c r="I261" s="10">
        <f>H$304/(1+EXP(-H$305*(H261-H$306)))</f>
        <v>1.6432627325863502</v>
      </c>
      <c r="J261" s="4">
        <v>4.5</v>
      </c>
      <c r="K261" s="10">
        <f>J$304/(1+EXP(-J$305*(J261-J$306)))</f>
        <v>3.4852964198270366</v>
      </c>
      <c r="L261" s="10"/>
      <c r="M261" s="10">
        <f>L$304/(1+EXP(-L$305*(L261-L$306)))</f>
        <v>0.12266891645523362</v>
      </c>
      <c r="O261">
        <f>(C261*$Q$2+E261*$Q$3+G261*$Q$4+I261*$Q$5+K261*$Q$6+M261*$Q$7)/$Q$8</f>
        <v>1.3482786811926175</v>
      </c>
    </row>
    <row r="262" spans="1:15" x14ac:dyDescent="0.2">
      <c r="A262" s="2" t="s">
        <v>54</v>
      </c>
      <c r="B262" s="10">
        <v>75</v>
      </c>
      <c r="C262" s="10">
        <f>B$304/(1+EXP(-B$305*(B262-B$306)))</f>
        <v>1.3726125166851577</v>
      </c>
      <c r="D262" s="10">
        <v>50</v>
      </c>
      <c r="E262" s="10">
        <f>D$304/(1+EXP(-D$305*(D262-D$306)))</f>
        <v>1.9027662092178212</v>
      </c>
      <c r="F262" s="10">
        <v>2600</v>
      </c>
      <c r="G262" s="10">
        <f>F$304/(1+EXP(-F$305*(F262-F$306)))</f>
        <v>1.8450275374876806</v>
      </c>
      <c r="H262" s="4">
        <v>0</v>
      </c>
      <c r="I262" s="10">
        <f>H$304/(1+EXP(-H$305*(H262-H$306)))</f>
        <v>1.6432627325863502</v>
      </c>
      <c r="J262" s="4"/>
      <c r="K262" s="10">
        <f>J$304/(1+EXP(-J$305*(J262-J$306)))</f>
        <v>8.2767631923176235E-8</v>
      </c>
      <c r="L262" s="10"/>
      <c r="M262" s="10">
        <f>L$304/(1+EXP(-L$305*(L262-L$306)))</f>
        <v>0.12266891645523362</v>
      </c>
      <c r="O262">
        <f>(C262*$Q$2+E262*$Q$3+G262*$Q$4+I262*$Q$5+K262*$Q$6+M262*$Q$7)/$Q$8</f>
        <v>1.3340826953989486</v>
      </c>
    </row>
    <row r="263" spans="1:15" x14ac:dyDescent="0.2">
      <c r="A263" s="2" t="s">
        <v>586</v>
      </c>
      <c r="B263" s="10">
        <v>108.3</v>
      </c>
      <c r="C263" s="10">
        <f>B$304/(1+EXP(-B$305*(B263-B$306)))</f>
        <v>2.2607126692385644</v>
      </c>
      <c r="D263" s="10">
        <v>41</v>
      </c>
      <c r="E263" s="10">
        <f>D$304/(1+EXP(-D$305*(D263-D$306)))</f>
        <v>1.1305675239853392</v>
      </c>
      <c r="F263" s="10">
        <v>1601.1</v>
      </c>
      <c r="G263" s="10">
        <f>F$304/(1+EXP(-F$305*(F263-F$306)))</f>
        <v>0.71046760904912942</v>
      </c>
      <c r="H263" s="4">
        <v>2</v>
      </c>
      <c r="I263" s="10">
        <f>H$304/(1+EXP(-H$305*(H263-H$306)))</f>
        <v>3.3567372674136502</v>
      </c>
      <c r="J263" s="4"/>
      <c r="K263" s="10">
        <f>J$304/(1+EXP(-J$305*(J263-J$306)))</f>
        <v>8.2767631923176235E-8</v>
      </c>
      <c r="L263" s="10"/>
      <c r="M263" s="10">
        <f>L$304/(1+EXP(-L$305*(L263-L$306)))</f>
        <v>0.12266891645523362</v>
      </c>
      <c r="O263">
        <f>(C263*$Q$2+E263*$Q$3+G263*$Q$4+I263*$Q$5+K263*$Q$6+M263*$Q$7)/$Q$8</f>
        <v>1.2981002079091759</v>
      </c>
    </row>
    <row r="264" spans="1:15" x14ac:dyDescent="0.2">
      <c r="A264" s="2" t="s">
        <v>463</v>
      </c>
      <c r="B264" s="10">
        <v>78</v>
      </c>
      <c r="C264" s="10">
        <f>B$304/(1+EXP(-B$305*(B264-B$306)))</f>
        <v>1.4436640309074784</v>
      </c>
      <c r="D264" s="10">
        <v>51</v>
      </c>
      <c r="E264" s="10">
        <f>D$304/(1+EXP(-D$305*(D264-D$306)))</f>
        <v>2.0010090815690402</v>
      </c>
      <c r="F264" s="10">
        <v>2352</v>
      </c>
      <c r="G264" s="10">
        <f>F$304/(1+EXP(-F$305*(F264-F$306)))</f>
        <v>1.4974914903301524</v>
      </c>
      <c r="H264" s="4">
        <v>0</v>
      </c>
      <c r="I264" s="10">
        <f>H$304/(1+EXP(-H$305*(H264-H$306)))</f>
        <v>1.6432627325863502</v>
      </c>
      <c r="J264" s="4"/>
      <c r="K264" s="10">
        <f>J$304/(1+EXP(-J$305*(J264-J$306)))</f>
        <v>8.2767631923176235E-8</v>
      </c>
      <c r="L264" s="10"/>
      <c r="M264" s="10">
        <f>L$304/(1+EXP(-L$305*(L264-L$306)))</f>
        <v>0.12266891645523362</v>
      </c>
      <c r="O264">
        <f>(C264*$Q$2+E264*$Q$3+G264*$Q$4+I264*$Q$5+K264*$Q$6+M264*$Q$7)/$Q$8</f>
        <v>1.2944734374913955</v>
      </c>
    </row>
    <row r="265" spans="1:15" x14ac:dyDescent="0.2">
      <c r="A265" s="2" t="s">
        <v>76</v>
      </c>
      <c r="B265" s="10">
        <v>71</v>
      </c>
      <c r="C265" s="10">
        <f>B$304/(1+EXP(-B$305*(B265-B$306)))</f>
        <v>1.2813333317750055</v>
      </c>
      <c r="D265" s="10">
        <v>45</v>
      </c>
      <c r="E265" s="10">
        <f>D$304/(1+EXP(-D$305*(D265-D$306)))</f>
        <v>1.4451676409924097</v>
      </c>
      <c r="F265" s="10">
        <v>2670</v>
      </c>
      <c r="G265" s="10">
        <f>F$304/(1+EXP(-F$305*(F265-F$306)))</f>
        <v>1.949084856368585</v>
      </c>
      <c r="H265" s="4">
        <v>0</v>
      </c>
      <c r="I265" s="10">
        <f>H$304/(1+EXP(-H$305*(H265-H$306)))</f>
        <v>1.6432627325863502</v>
      </c>
      <c r="J265" s="4"/>
      <c r="K265" s="10">
        <f>J$304/(1+EXP(-J$305*(J265-J$306)))</f>
        <v>8.2767631923176235E-8</v>
      </c>
      <c r="L265" s="10">
        <v>65</v>
      </c>
      <c r="M265" s="10">
        <f>L$304/(1+EXP(-L$305*(L265-L$306)))</f>
        <v>0.58535698630345179</v>
      </c>
      <c r="O265">
        <f>(C265*$Q$2+E265*$Q$3+G265*$Q$4+I265*$Q$5+K265*$Q$6+M265*$Q$7)/$Q$8</f>
        <v>1.2866434955477153</v>
      </c>
    </row>
    <row r="266" spans="1:15" x14ac:dyDescent="0.2">
      <c r="A266" s="2" t="s">
        <v>179</v>
      </c>
      <c r="B266" s="10">
        <v>38.4</v>
      </c>
      <c r="C266" s="10">
        <f>B$304/(1+EXP(-B$305*(B266-B$306)))</f>
        <v>0.6918758289871394</v>
      </c>
      <c r="D266" s="10">
        <v>28.9</v>
      </c>
      <c r="E266" s="10">
        <f>D$304/(1+EXP(-D$305*(D266-D$306)))</f>
        <v>0.48563506820649605</v>
      </c>
      <c r="F266" s="10">
        <v>3851.7</v>
      </c>
      <c r="G266" s="10">
        <f>F$304/(1+EXP(-F$305*(F266-F$306)))</f>
        <v>3.6983970937754025</v>
      </c>
      <c r="H266" s="4">
        <v>0</v>
      </c>
      <c r="I266" s="10">
        <f>H$304/(1+EXP(-H$305*(H266-H$306)))</f>
        <v>1.6432627325863502</v>
      </c>
      <c r="J266" s="4"/>
      <c r="K266" s="10">
        <f>J$304/(1+EXP(-J$305*(J266-J$306)))</f>
        <v>8.2767631923176235E-8</v>
      </c>
      <c r="L266" s="10"/>
      <c r="M266" s="10">
        <f>L$304/(1+EXP(-L$305*(L266-L$306)))</f>
        <v>0.12266891645523362</v>
      </c>
      <c r="O266">
        <f>(C266*$Q$2+E266*$Q$3+G266*$Q$4+I266*$Q$5+K266*$Q$6+M266*$Q$7)/$Q$8</f>
        <v>1.2797497459719216</v>
      </c>
    </row>
    <row r="267" spans="1:15" x14ac:dyDescent="0.2">
      <c r="A267" s="2" t="s">
        <v>402</v>
      </c>
      <c r="B267" s="10">
        <v>75</v>
      </c>
      <c r="C267" s="10">
        <f>B$304/(1+EXP(-B$305*(B267-B$306)))</f>
        <v>1.3726125166851577</v>
      </c>
      <c r="D267" s="10">
        <v>40</v>
      </c>
      <c r="E267" s="10">
        <f>D$304/(1+EXP(-D$305*(D267-D$306)))</f>
        <v>1.0599560006485416</v>
      </c>
      <c r="F267" s="10">
        <v>2400</v>
      </c>
      <c r="G267" s="10">
        <f>F$304/(1+EXP(-F$305*(F267-F$306)))</f>
        <v>1.5618438755293784</v>
      </c>
      <c r="H267" s="4">
        <v>2</v>
      </c>
      <c r="I267" s="10">
        <f>H$304/(1+EXP(-H$305*(H267-H$306)))</f>
        <v>3.3567372674136502</v>
      </c>
      <c r="J267" s="4"/>
      <c r="K267" s="10">
        <f>J$304/(1+EXP(-J$305*(J267-J$306)))</f>
        <v>8.2767631923176235E-8</v>
      </c>
      <c r="L267" s="10"/>
      <c r="M267" s="10">
        <f>L$304/(1+EXP(-L$305*(L267-L$306)))</f>
        <v>0.12266891645523362</v>
      </c>
      <c r="O267">
        <f>(C267*$Q$2+E267*$Q$3+G267*$Q$4+I267*$Q$5+K267*$Q$6+M267*$Q$7)/$Q$8</f>
        <v>1.2742478947069635</v>
      </c>
    </row>
    <row r="268" spans="1:15" x14ac:dyDescent="0.2">
      <c r="A268" s="2" t="s">
        <v>49</v>
      </c>
      <c r="B268" s="10">
        <v>55</v>
      </c>
      <c r="C268" s="10">
        <f>B$304/(1+EXP(-B$305*(B268-B$306)))</f>
        <v>0.95762405233980941</v>
      </c>
      <c r="D268" s="10">
        <v>50</v>
      </c>
      <c r="E268" s="10">
        <f>D$304/(1+EXP(-D$305*(D268-D$306)))</f>
        <v>1.9027662092178212</v>
      </c>
      <c r="F268" s="10">
        <v>2650</v>
      </c>
      <c r="G268" s="10">
        <f>F$304/(1+EXP(-F$305*(F268-F$306)))</f>
        <v>1.9191301960633109</v>
      </c>
      <c r="H268" s="4">
        <v>0</v>
      </c>
      <c r="I268" s="10">
        <f>H$304/(1+EXP(-H$305*(H268-H$306)))</f>
        <v>1.6432627325863502</v>
      </c>
      <c r="J268" s="4"/>
      <c r="K268" s="10">
        <f>J$304/(1+EXP(-J$305*(J268-J$306)))</f>
        <v>8.2767631923176235E-8</v>
      </c>
      <c r="L268" s="10"/>
      <c r="M268" s="10">
        <f>L$304/(1+EXP(-L$305*(L268-L$306)))</f>
        <v>0.12266891645523362</v>
      </c>
      <c r="O268">
        <f>(C268*$Q$2+E268*$Q$3+G268*$Q$4+I268*$Q$5+K268*$Q$6+M268*$Q$7)/$Q$8</f>
        <v>1.2583302941167891</v>
      </c>
    </row>
    <row r="269" spans="1:15" x14ac:dyDescent="0.2">
      <c r="A269" s="2" t="s">
        <v>556</v>
      </c>
      <c r="B269" s="10">
        <v>78.7</v>
      </c>
      <c r="C269" s="10">
        <f>B$304/(1+EXP(-B$305*(B269-B$306)))</f>
        <v>1.4605537007888312</v>
      </c>
      <c r="D269" s="10">
        <v>40.4</v>
      </c>
      <c r="E269" s="10">
        <f>D$304/(1+EXP(-D$305*(D269-D$306)))</f>
        <v>1.0878073442428062</v>
      </c>
      <c r="F269" s="10">
        <v>1935.7</v>
      </c>
      <c r="G269" s="10">
        <f>F$304/(1+EXP(-F$305*(F269-F$306)))</f>
        <v>1.0087126876128274</v>
      </c>
      <c r="H269" s="4">
        <v>3</v>
      </c>
      <c r="I269" s="10">
        <f>H$304/(1+EXP(-H$305*(H269-H$306)))</f>
        <v>4.0333931509884566</v>
      </c>
      <c r="J269" s="4"/>
      <c r="K269" s="10">
        <f>J$304/(1+EXP(-J$305*(J269-J$306)))</f>
        <v>8.2767631923176235E-8</v>
      </c>
      <c r="L269" s="10"/>
      <c r="M269" s="10">
        <f>L$304/(1+EXP(-L$305*(L269-L$306)))</f>
        <v>0.12266891645523362</v>
      </c>
      <c r="O269">
        <f>(C269*$Q$2+E269*$Q$3+G269*$Q$4+I269*$Q$5+K269*$Q$6+M269*$Q$7)/$Q$8</f>
        <v>1.2522455128333614</v>
      </c>
    </row>
    <row r="270" spans="1:15" x14ac:dyDescent="0.2">
      <c r="A270" s="2" t="s">
        <v>519</v>
      </c>
      <c r="B270" s="10">
        <v>30</v>
      </c>
      <c r="C270" s="10">
        <f>B$304/(1+EXP(-B$305*(B270-B$306)))</f>
        <v>0.58273040042509272</v>
      </c>
      <c r="D270" s="10">
        <v>43</v>
      </c>
      <c r="E270" s="10">
        <f>D$304/(1+EXP(-D$305*(D270-D$306)))</f>
        <v>1.2815512287617636</v>
      </c>
      <c r="F270" s="10">
        <v>2800</v>
      </c>
      <c r="G270" s="10">
        <f>F$304/(1+EXP(-F$305*(F270-F$306)))</f>
        <v>2.1474859361018308</v>
      </c>
      <c r="H270" s="4">
        <v>0</v>
      </c>
      <c r="I270" s="10">
        <f>H$304/(1+EXP(-H$305*(H270-H$306)))</f>
        <v>1.6432627325863502</v>
      </c>
      <c r="J270" s="4">
        <v>4</v>
      </c>
      <c r="K270" s="10">
        <f>J$304/(1+EXP(-J$305*(J270-J$306)))</f>
        <v>1.1135006941265451</v>
      </c>
      <c r="L270" s="10">
        <v>54</v>
      </c>
      <c r="M270" s="10">
        <f>L$304/(1+EXP(-L$305*(L270-L$306)))</f>
        <v>0.45487399592541428</v>
      </c>
      <c r="O270">
        <f>(C270*$Q$2+E270*$Q$3+G270*$Q$4+I270*$Q$5+K270*$Q$6+M270*$Q$7)/$Q$8</f>
        <v>1.248352505912854</v>
      </c>
    </row>
    <row r="271" spans="1:15" x14ac:dyDescent="0.2">
      <c r="A271" s="2" t="s">
        <v>103</v>
      </c>
      <c r="B271" s="10">
        <v>76</v>
      </c>
      <c r="C271" s="10">
        <f>B$304/(1+EXP(-B$305*(B271-B$306)))</f>
        <v>1.3960536421006788</v>
      </c>
      <c r="D271" s="10">
        <v>40</v>
      </c>
      <c r="E271" s="10">
        <f>D$304/(1+EXP(-D$305*(D271-D$306)))</f>
        <v>1.0599560006485416</v>
      </c>
      <c r="F271" s="10">
        <v>2800</v>
      </c>
      <c r="G271" s="10">
        <f>F$304/(1+EXP(-F$305*(F271-F$306)))</f>
        <v>2.1474859361018308</v>
      </c>
      <c r="H271" s="4">
        <v>0</v>
      </c>
      <c r="I271" s="10">
        <f>H$304/(1+EXP(-H$305*(H271-H$306)))</f>
        <v>1.6432627325863502</v>
      </c>
      <c r="J271" s="4"/>
      <c r="K271" s="10">
        <f>J$304/(1+EXP(-J$305*(J271-J$306)))</f>
        <v>8.2767631923176235E-8</v>
      </c>
      <c r="L271" s="10"/>
      <c r="M271" s="10">
        <f>L$304/(1+EXP(-L$305*(L271-L$306)))</f>
        <v>0.12266891645523362</v>
      </c>
      <c r="O271">
        <f>(C271*$Q$2+E271*$Q$3+G271*$Q$4+I271*$Q$5+K271*$Q$6+M271*$Q$7)/$Q$8</f>
        <v>1.2192136543901466</v>
      </c>
    </row>
    <row r="272" spans="1:15" x14ac:dyDescent="0.2">
      <c r="A272" s="2" t="s">
        <v>94</v>
      </c>
      <c r="B272" s="10">
        <v>78</v>
      </c>
      <c r="C272" s="10">
        <f>B$304/(1+EXP(-B$305*(B272-B$306)))</f>
        <v>1.4436640309074784</v>
      </c>
      <c r="D272" s="10">
        <v>40</v>
      </c>
      <c r="E272" s="10">
        <f>D$304/(1+EXP(-D$305*(D272-D$306)))</f>
        <v>1.0599560006485416</v>
      </c>
      <c r="F272" s="10">
        <v>2558</v>
      </c>
      <c r="G272" s="10">
        <f>F$304/(1+EXP(-F$305*(F272-F$306)))</f>
        <v>1.7837158900831296</v>
      </c>
      <c r="H272" s="4">
        <v>0</v>
      </c>
      <c r="I272" s="10">
        <f>H$304/(1+EXP(-H$305*(H272-H$306)))</f>
        <v>1.6432627325863502</v>
      </c>
      <c r="J272" s="4"/>
      <c r="K272" s="10">
        <f>J$304/(1+EXP(-J$305*(J272-J$306)))</f>
        <v>8.2767631923176235E-8</v>
      </c>
      <c r="L272" s="10">
        <v>72</v>
      </c>
      <c r="M272" s="10">
        <f>L$304/(1+EXP(-L$305*(L272-L$306)))</f>
        <v>0.68440996939207466</v>
      </c>
      <c r="O272">
        <f>(C272*$Q$2+E272*$Q$3+G272*$Q$4+I272*$Q$5+K272*$Q$6+M272*$Q$7)/$Q$8</f>
        <v>1.2113716253360396</v>
      </c>
    </row>
    <row r="273" spans="1:15" x14ac:dyDescent="0.2">
      <c r="A273" s="2" t="s">
        <v>4</v>
      </c>
      <c r="B273" s="10">
        <v>104</v>
      </c>
      <c r="C273" s="10">
        <f>B$304/(1+EXP(-B$305*(B273-B$306)))</f>
        <v>2.1367028612168473</v>
      </c>
      <c r="D273" s="10">
        <v>28</v>
      </c>
      <c r="E273" s="10">
        <f>D$304/(1+EXP(-D$305*(D273-D$306)))</f>
        <v>0.45401020244436474</v>
      </c>
      <c r="F273" s="10">
        <v>2671</v>
      </c>
      <c r="G273" s="10">
        <f>F$304/(1+EXP(-F$305*(F273-F$306)))</f>
        <v>1.9505870460816781</v>
      </c>
      <c r="H273" s="4">
        <v>0</v>
      </c>
      <c r="I273" s="10">
        <f>H$304/(1+EXP(-H$305*(H273-H$306)))</f>
        <v>1.6432627325863502</v>
      </c>
      <c r="J273" s="4"/>
      <c r="K273" s="10">
        <f>J$304/(1+EXP(-J$305*(J273-J$306)))</f>
        <v>8.2767631923176235E-8</v>
      </c>
      <c r="L273" s="10"/>
      <c r="M273" s="10">
        <f>L$304/(1+EXP(-L$305*(L273-L$306)))</f>
        <v>0.12266891645523362</v>
      </c>
      <c r="O273">
        <f>(C273*$Q$2+E273*$Q$3+G273*$Q$4+I273*$Q$5+K273*$Q$6+M273*$Q$7)/$Q$8</f>
        <v>1.2053924390327775</v>
      </c>
    </row>
    <row r="274" spans="1:15" x14ac:dyDescent="0.2">
      <c r="A274" s="2" t="s">
        <v>55</v>
      </c>
      <c r="B274" s="10">
        <v>75</v>
      </c>
      <c r="C274" s="10">
        <f>B$304/(1+EXP(-B$305*(B274-B$306)))</f>
        <v>1.3726125166851577</v>
      </c>
      <c r="D274" s="10">
        <v>40</v>
      </c>
      <c r="E274" s="10">
        <f>D$304/(1+EXP(-D$305*(D274-D$306)))</f>
        <v>1.0599560006485416</v>
      </c>
      <c r="F274" s="10">
        <v>1565</v>
      </c>
      <c r="G274" s="10">
        <f>F$304/(1+EXP(-F$305*(F274-F$306)))</f>
        <v>0.68312993218566054</v>
      </c>
      <c r="H274" s="4">
        <v>3</v>
      </c>
      <c r="I274" s="10">
        <f>H$304/(1+EXP(-H$305*(H274-H$306)))</f>
        <v>4.0333931509884566</v>
      </c>
      <c r="J274" s="4"/>
      <c r="K274" s="10">
        <f>J$304/(1+EXP(-J$305*(J274-J$306)))</f>
        <v>8.2767631923176235E-8</v>
      </c>
      <c r="L274" s="10">
        <v>64</v>
      </c>
      <c r="M274" s="10">
        <f>L$304/(1+EXP(-L$305*(L274-L$306)))</f>
        <v>0.57226777160391595</v>
      </c>
      <c r="O274">
        <f>(C274*$Q$2+E274*$Q$3+G274*$Q$4+I274*$Q$5+K274*$Q$6+M274*$Q$7)/$Q$8</f>
        <v>1.2041175449331918</v>
      </c>
    </row>
    <row r="275" spans="1:15" x14ac:dyDescent="0.2">
      <c r="A275" s="2" t="s">
        <v>162</v>
      </c>
      <c r="B275" s="10">
        <v>80.5</v>
      </c>
      <c r="C275" s="10">
        <f>B$304/(1+EXP(-B$305*(B275-B$306)))</f>
        <v>1.5045119294527016</v>
      </c>
      <c r="D275" s="10">
        <v>45.6</v>
      </c>
      <c r="E275" s="10">
        <f>D$304/(1+EXP(-D$305*(D275-D$306)))</f>
        <v>1.4966013741150384</v>
      </c>
      <c r="F275" s="10">
        <v>2379</v>
      </c>
      <c r="G275" s="10">
        <f>F$304/(1+EXP(-F$305*(F275-F$306)))</f>
        <v>1.5335035437753635</v>
      </c>
      <c r="H275" s="4">
        <v>0</v>
      </c>
      <c r="I275" s="10">
        <f>H$304/(1+EXP(-H$305*(H275-H$306)))</f>
        <v>1.6432627325863502</v>
      </c>
      <c r="J275" s="4"/>
      <c r="K275" s="10">
        <f>J$304/(1+EXP(-J$305*(J275-J$306)))</f>
        <v>8.2767631923176235E-8</v>
      </c>
      <c r="L275" s="10"/>
      <c r="M275" s="10">
        <f>L$304/(1+EXP(-L$305*(L275-L$306)))</f>
        <v>0.12266891645523362</v>
      </c>
      <c r="O275">
        <f>(C275*$Q$2+E275*$Q$3+G275*$Q$4+I275*$Q$5+K275*$Q$6+M275*$Q$7)/$Q$8</f>
        <v>1.2039072696106028</v>
      </c>
    </row>
    <row r="276" spans="1:15" x14ac:dyDescent="0.2">
      <c r="A276" s="2" t="s">
        <v>148</v>
      </c>
      <c r="B276" s="10">
        <v>98.4</v>
      </c>
      <c r="C276" s="10">
        <f>B$304/(1+EXP(-B$305*(B276-B$306)))</f>
        <v>1.9779865118832824</v>
      </c>
      <c r="D276" s="10">
        <v>49.7</v>
      </c>
      <c r="E276" s="10">
        <f>D$304/(1+EXP(-D$305*(D276-D$306)))</f>
        <v>1.8736549371505764</v>
      </c>
      <c r="F276" s="10">
        <v>1279.5</v>
      </c>
      <c r="G276" s="10">
        <f>F$304/(1+EXP(-F$305*(F276-F$306)))</f>
        <v>0.49688655970158857</v>
      </c>
      <c r="H276" s="4">
        <v>0</v>
      </c>
      <c r="I276" s="10">
        <f>H$304/(1+EXP(-H$305*(H276-H$306)))</f>
        <v>1.6432627325863502</v>
      </c>
      <c r="J276" s="4"/>
      <c r="K276" s="10">
        <f>J$304/(1+EXP(-J$305*(J276-J$306)))</f>
        <v>8.2767631923176235E-8</v>
      </c>
      <c r="L276" s="10"/>
      <c r="M276" s="10">
        <f>L$304/(1+EXP(-L$305*(L276-L$306)))</f>
        <v>0.12266891645523362</v>
      </c>
      <c r="O276">
        <f>(C276*$Q$2+E276*$Q$3+G276*$Q$4+I276*$Q$5+K276*$Q$6+M276*$Q$7)/$Q$8</f>
        <v>1.1625541943644571</v>
      </c>
    </row>
    <row r="277" spans="1:15" x14ac:dyDescent="0.2">
      <c r="A277" s="2" t="s">
        <v>295</v>
      </c>
      <c r="B277" s="10"/>
      <c r="C277" s="10">
        <f>B$304/(1+EXP(-B$305*(B277-B$306)))</f>
        <v>0.30668993627513097</v>
      </c>
      <c r="D277" s="10">
        <v>54.1</v>
      </c>
      <c r="E277" s="10">
        <f>D$304/(1+EXP(-D$305*(D277-D$306)))</f>
        <v>2.3145444529576888</v>
      </c>
      <c r="F277" s="10"/>
      <c r="G277" s="10">
        <f>F$304/(1+EXP(-F$305*(F277-F$306)))</f>
        <v>0.10728013766841454</v>
      </c>
      <c r="H277" s="4">
        <v>6</v>
      </c>
      <c r="I277" s="10">
        <f>H$304/(1+EXP(-H$305*(H277-H$306)))</f>
        <v>4.8632660660190856</v>
      </c>
      <c r="J277" s="4"/>
      <c r="K277" s="10">
        <f>J$304/(1+EXP(-J$305*(J277-J$306)))</f>
        <v>8.2767631923176235E-8</v>
      </c>
      <c r="L277" s="10"/>
      <c r="M277" s="10">
        <f>L$304/(1+EXP(-L$305*(L277-L$306)))</f>
        <v>0.12266891645523362</v>
      </c>
      <c r="O277">
        <f>(C277*$Q$2+E277*$Q$3+G277*$Q$4+I277*$Q$5+K277*$Q$6+M277*$Q$7)/$Q$8</f>
        <v>1.1603293465604914</v>
      </c>
    </row>
    <row r="278" spans="1:15" x14ac:dyDescent="0.2">
      <c r="A278" s="2" t="s">
        <v>489</v>
      </c>
      <c r="B278" s="10">
        <v>72</v>
      </c>
      <c r="C278" s="10">
        <f>B$304/(1+EXP(-B$305*(B278-B$306)))</f>
        <v>1.3037759025387721</v>
      </c>
      <c r="D278" s="10">
        <v>45</v>
      </c>
      <c r="E278" s="10">
        <f>D$304/(1+EXP(-D$305*(D278-D$306)))</f>
        <v>1.4451676409924097</v>
      </c>
      <c r="F278" s="10">
        <v>1050</v>
      </c>
      <c r="G278" s="10">
        <f>F$304/(1+EXP(-F$305*(F278-F$306)))</f>
        <v>0.38139896168381715</v>
      </c>
      <c r="H278" s="4">
        <v>3</v>
      </c>
      <c r="I278" s="10">
        <f>H$304/(1+EXP(-H$305*(H278-H$306)))</f>
        <v>4.0333931509884566</v>
      </c>
      <c r="J278" s="4"/>
      <c r="K278" s="10">
        <f>J$304/(1+EXP(-J$305*(J278-J$306)))</f>
        <v>8.2767631923176235E-8</v>
      </c>
      <c r="L278" s="10"/>
      <c r="M278" s="10">
        <f>L$304/(1+EXP(-L$305*(L278-L$306)))</f>
        <v>0.12266891645523362</v>
      </c>
      <c r="O278">
        <f>(C278*$Q$2+E278*$Q$3+G278*$Q$4+I278*$Q$5+K278*$Q$6+M278*$Q$7)/$Q$8</f>
        <v>1.157416351182369</v>
      </c>
    </row>
    <row r="279" spans="1:15" x14ac:dyDescent="0.2">
      <c r="A279" s="2" t="s">
        <v>588</v>
      </c>
      <c r="B279" s="10">
        <v>96</v>
      </c>
      <c r="C279" s="10">
        <f>B$304/(1+EXP(-B$305*(B279-B$306)))</f>
        <v>1.9112084276231569</v>
      </c>
      <c r="D279" s="10">
        <v>41</v>
      </c>
      <c r="E279" s="10">
        <f>D$304/(1+EXP(-D$305*(D279-D$306)))</f>
        <v>1.1305675239853392</v>
      </c>
      <c r="F279" s="10"/>
      <c r="G279" s="10">
        <f>F$304/(1+EXP(-F$305*(F279-F$306)))</f>
        <v>0.10728013766841454</v>
      </c>
      <c r="H279" s="4">
        <v>2</v>
      </c>
      <c r="I279" s="10">
        <f>H$304/(1+EXP(-H$305*(H279-H$306)))</f>
        <v>3.3567372674136502</v>
      </c>
      <c r="J279" s="4"/>
      <c r="K279" s="10">
        <f>J$304/(1+EXP(-J$305*(J279-J$306)))</f>
        <v>8.2767631923176235E-8</v>
      </c>
      <c r="L279" s="10"/>
      <c r="M279" s="10">
        <f>L$304/(1+EXP(-L$305*(L279-L$306)))</f>
        <v>0.12266891645523362</v>
      </c>
      <c r="O279">
        <f>(C279*$Q$2+E279*$Q$3+G279*$Q$4+I279*$Q$5+K279*$Q$6+M279*$Q$7)/$Q$8</f>
        <v>1.0863909383544821</v>
      </c>
    </row>
    <row r="280" spans="1:15" x14ac:dyDescent="0.2">
      <c r="A280" s="2" t="s">
        <v>587</v>
      </c>
      <c r="B280" s="10">
        <v>98.4</v>
      </c>
      <c r="C280" s="10">
        <f>B$304/(1+EXP(-B$305*(B280-B$306)))</f>
        <v>1.9779865118832824</v>
      </c>
      <c r="D280" s="10"/>
      <c r="E280" s="10">
        <f>D$304/(1+EXP(-D$305*(D280-D$306)))</f>
        <v>4.8975975864392486E-2</v>
      </c>
      <c r="F280" s="10">
        <v>1279.5</v>
      </c>
      <c r="G280" s="10">
        <f>F$304/(1+EXP(-F$305*(F280-F$306)))</f>
        <v>0.49688655970158857</v>
      </c>
      <c r="H280" s="4">
        <v>2</v>
      </c>
      <c r="I280" s="10">
        <f>H$304/(1+EXP(-H$305*(H280-H$306)))</f>
        <v>3.3567372674136502</v>
      </c>
      <c r="J280" s="4"/>
      <c r="K280" s="10">
        <f>J$304/(1+EXP(-J$305*(J280-J$306)))</f>
        <v>8.2767631923176235E-8</v>
      </c>
      <c r="L280" s="10">
        <v>98</v>
      </c>
      <c r="M280" s="10">
        <f>L$304/(1+EXP(-L$305*(L280-L$306)))</f>
        <v>1.1784369358912645</v>
      </c>
      <c r="O280">
        <f>(C280*$Q$2+E280*$Q$3+G280*$Q$4+I280*$Q$5+K280*$Q$6+M280*$Q$7)/$Q$8</f>
        <v>1.0647635978856751</v>
      </c>
    </row>
    <row r="281" spans="1:15" x14ac:dyDescent="0.2">
      <c r="A281" s="2" t="s">
        <v>78</v>
      </c>
      <c r="B281" s="10">
        <v>73</v>
      </c>
      <c r="C281" s="10">
        <f>B$304/(1+EXP(-B$305*(B281-B$306)))</f>
        <v>1.3264713404849773</v>
      </c>
      <c r="D281" s="10">
        <v>35</v>
      </c>
      <c r="E281" s="10">
        <f>D$304/(1+EXP(-D$305*(D281-D$306)))</f>
        <v>0.75559820561140789</v>
      </c>
      <c r="F281" s="10">
        <v>2400</v>
      </c>
      <c r="G281" s="10">
        <f>F$304/(1+EXP(-F$305*(F281-F$306)))</f>
        <v>1.5618438755293784</v>
      </c>
      <c r="H281" s="4">
        <v>0</v>
      </c>
      <c r="I281" s="10">
        <f>H$304/(1+EXP(-H$305*(H281-H$306)))</f>
        <v>1.6432627325863502</v>
      </c>
      <c r="J281" s="4"/>
      <c r="K281" s="10">
        <f>J$304/(1+EXP(-J$305*(J281-J$306)))</f>
        <v>8.2767631923176235E-8</v>
      </c>
      <c r="L281" s="10">
        <v>67</v>
      </c>
      <c r="M281" s="10">
        <f>L$304/(1+EXP(-L$305*(L281-L$306)))</f>
        <v>0.61231538324077361</v>
      </c>
      <c r="O281">
        <f>(C281*$Q$2+E281*$Q$3+G281*$Q$4+I281*$Q$5+K281*$Q$6+M281*$Q$7)/$Q$8</f>
        <v>1.0603783379829204</v>
      </c>
    </row>
    <row r="282" spans="1:15" x14ac:dyDescent="0.2">
      <c r="A282" s="2" t="s">
        <v>506</v>
      </c>
      <c r="B282" s="10">
        <v>63</v>
      </c>
      <c r="C282" s="10">
        <f>B$304/(1+EXP(-B$305*(B282-B$306)))</f>
        <v>1.1110805723965327</v>
      </c>
      <c r="D282" s="10">
        <v>45</v>
      </c>
      <c r="E282" s="10">
        <f>D$304/(1+EXP(-D$305*(D282-D$306)))</f>
        <v>1.4451676409924097</v>
      </c>
      <c r="F282" s="10">
        <v>1775</v>
      </c>
      <c r="G282" s="10">
        <f>F$304/(1+EXP(-F$305*(F282-F$306)))</f>
        <v>0.8551187799098432</v>
      </c>
      <c r="H282" s="4">
        <v>1</v>
      </c>
      <c r="I282" s="10">
        <f>H$304/(1+EXP(-H$305*(H282-H$306)))</f>
        <v>2.5</v>
      </c>
      <c r="J282" s="4"/>
      <c r="K282" s="10">
        <f>J$304/(1+EXP(-J$305*(J282-J$306)))</f>
        <v>8.2767631923176235E-8</v>
      </c>
      <c r="L282" s="10"/>
      <c r="M282" s="10">
        <f>L$304/(1+EXP(-L$305*(L282-L$306)))</f>
        <v>0.12266891645523362</v>
      </c>
      <c r="O282">
        <f>(C282*$Q$2+E282*$Q$3+G282*$Q$4+I282*$Q$5+K282*$Q$6+M282*$Q$7)/$Q$8</f>
        <v>1.0494892206467155</v>
      </c>
    </row>
    <row r="283" spans="1:15" x14ac:dyDescent="0.2">
      <c r="A283" s="2" t="s">
        <v>97</v>
      </c>
      <c r="B283" s="10">
        <v>48</v>
      </c>
      <c r="C283" s="10">
        <f>B$304/(1+EXP(-B$305*(B283-B$306)))</f>
        <v>0.83708154483315655</v>
      </c>
      <c r="D283" s="10">
        <v>42</v>
      </c>
      <c r="E283" s="10">
        <f>D$304/(1+EXP(-D$305*(D283-D$306)))</f>
        <v>1.2044450360583847</v>
      </c>
      <c r="F283" s="10">
        <v>2540</v>
      </c>
      <c r="G283" s="10">
        <f>F$304/(1+EXP(-F$305*(F283-F$306)))</f>
        <v>1.7577187566370243</v>
      </c>
      <c r="H283" s="4">
        <v>0</v>
      </c>
      <c r="I283" s="10">
        <f>H$304/(1+EXP(-H$305*(H283-H$306)))</f>
        <v>1.6432627325863502</v>
      </c>
      <c r="J283" s="4"/>
      <c r="K283" s="10">
        <f>J$304/(1+EXP(-J$305*(J283-J$306)))</f>
        <v>8.2767631923176235E-8</v>
      </c>
      <c r="L283" s="10"/>
      <c r="M283" s="10">
        <f>L$304/(1+EXP(-L$305*(L283-L$306)))</f>
        <v>0.12266891645523362</v>
      </c>
      <c r="O283">
        <f>(C283*$Q$2+E283*$Q$3+G283*$Q$4+I283*$Q$5+K283*$Q$6+M283*$Q$7)/$Q$8</f>
        <v>1.0404913785407053</v>
      </c>
    </row>
    <row r="284" spans="1:15" x14ac:dyDescent="0.2">
      <c r="A284" s="2" t="s">
        <v>117</v>
      </c>
      <c r="B284" s="10">
        <v>56</v>
      </c>
      <c r="C284" s="10">
        <f>B$304/(1+EXP(-B$305*(B284-B$306)))</f>
        <v>0.97588476152515324</v>
      </c>
      <c r="D284" s="10">
        <v>45</v>
      </c>
      <c r="E284" s="10">
        <f>D$304/(1+EXP(-D$305*(D284-D$306)))</f>
        <v>1.4451676409924097</v>
      </c>
      <c r="F284" s="10">
        <v>635</v>
      </c>
      <c r="G284" s="10">
        <f>F$304/(1+EXP(-F$305*(F284-F$306)))</f>
        <v>0.23307194577915646</v>
      </c>
      <c r="H284" s="4">
        <v>1</v>
      </c>
      <c r="I284" s="10">
        <f>H$304/(1+EXP(-H$305*(H284-H$306)))</f>
        <v>2.5</v>
      </c>
      <c r="J284" s="4">
        <v>4</v>
      </c>
      <c r="K284" s="10">
        <f>J$304/(1+EXP(-J$305*(J284-J$306)))</f>
        <v>1.1135006941265451</v>
      </c>
      <c r="L284" s="10"/>
      <c r="M284" s="10">
        <f>L$304/(1+EXP(-L$305*(L284-L$306)))</f>
        <v>0.12266891645523362</v>
      </c>
      <c r="O284">
        <f>(C284*$Q$2+E284*$Q$3+G284*$Q$4+I284*$Q$5+K284*$Q$6+M284*$Q$7)/$Q$8</f>
        <v>1.0049353674639132</v>
      </c>
    </row>
    <row r="285" spans="1:15" x14ac:dyDescent="0.2">
      <c r="A285" s="2" t="s">
        <v>28</v>
      </c>
      <c r="B285" s="10">
        <v>95</v>
      </c>
      <c r="C285" s="10">
        <f>B$304/(1+EXP(-B$305*(B285-B$306)))</f>
        <v>1.8836383297216612</v>
      </c>
      <c r="D285" s="10">
        <v>42</v>
      </c>
      <c r="E285" s="10">
        <f>D$304/(1+EXP(-D$305*(D285-D$306)))</f>
        <v>1.2044450360583847</v>
      </c>
      <c r="F285" s="10"/>
      <c r="G285" s="10">
        <f>F$304/(1+EXP(-F$305*(F285-F$306)))</f>
        <v>0.10728013766841454</v>
      </c>
      <c r="H285" s="4">
        <v>0</v>
      </c>
      <c r="I285" s="10">
        <f>H$304/(1+EXP(-H$305*(H285-H$306)))</f>
        <v>1.6432627325863502</v>
      </c>
      <c r="J285" s="4">
        <v>3</v>
      </c>
      <c r="K285" s="10">
        <f>J$304/(1+EXP(-J$305*(J285-J$306)))</f>
        <v>2.21114247634767E-2</v>
      </c>
      <c r="L285" s="10">
        <v>70</v>
      </c>
      <c r="M285" s="10">
        <f>L$304/(1+EXP(-L$305*(L285-L$306)))</f>
        <v>0.65475112086678622</v>
      </c>
      <c r="O285">
        <f>(C285*$Q$2+E285*$Q$3+G285*$Q$4+I285*$Q$5+K285*$Q$6+M285*$Q$7)/$Q$8</f>
        <v>0.96787247612372596</v>
      </c>
    </row>
    <row r="286" spans="1:15" x14ac:dyDescent="0.2">
      <c r="A286" s="2" t="s">
        <v>515</v>
      </c>
      <c r="B286" s="10">
        <v>72.2</v>
      </c>
      <c r="C286" s="10">
        <f>B$304/(1+EXP(-B$305*(B286-B$306)))</f>
        <v>1.3082948230547413</v>
      </c>
      <c r="D286" s="10">
        <v>40.4</v>
      </c>
      <c r="E286" s="10">
        <f>D$304/(1+EXP(-D$305*(D286-D$306)))</f>
        <v>1.0878073442428062</v>
      </c>
      <c r="F286" s="10">
        <v>1738.8</v>
      </c>
      <c r="G286" s="10">
        <f>F$304/(1+EXP(-F$305*(F286-F$306)))</f>
        <v>0.82319656766597293</v>
      </c>
      <c r="H286" s="4">
        <v>0</v>
      </c>
      <c r="I286" s="10">
        <f>H$304/(1+EXP(-H$305*(H286-H$306)))</f>
        <v>1.6432627325863502</v>
      </c>
      <c r="J286" s="4">
        <v>3.7</v>
      </c>
      <c r="K286" s="10">
        <f>J$304/(1+EXP(-J$305*(J286-J$306)))</f>
        <v>0.37929090010621835</v>
      </c>
      <c r="L286" s="10"/>
      <c r="M286" s="10">
        <f>L$304/(1+EXP(-L$305*(L286-L$306)))</f>
        <v>0.12266891645523362</v>
      </c>
      <c r="O286">
        <f>(C286*$Q$2+E286*$Q$3+G286*$Q$4+I286*$Q$5+K286*$Q$6+M286*$Q$7)/$Q$8</f>
        <v>0.95375777989720489</v>
      </c>
    </row>
    <row r="287" spans="1:15" x14ac:dyDescent="0.2">
      <c r="A287" s="2" t="s">
        <v>126</v>
      </c>
      <c r="B287" s="10">
        <v>64</v>
      </c>
      <c r="C287" s="10">
        <f>B$304/(1+EXP(-B$305*(B287-B$306)))</f>
        <v>1.1314484663823265</v>
      </c>
      <c r="D287" s="10">
        <v>37.299999999999997</v>
      </c>
      <c r="E287" s="10">
        <f>D$304/(1+EXP(-D$305*(D287-D$306)))</f>
        <v>0.88564531877997854</v>
      </c>
      <c r="F287" s="10">
        <v>1148.3</v>
      </c>
      <c r="G287" s="10">
        <f>F$304/(1+EXP(-F$305*(F287-F$306)))</f>
        <v>0.42750168352805618</v>
      </c>
      <c r="H287" s="4">
        <v>2</v>
      </c>
      <c r="I287" s="10">
        <f>H$304/(1+EXP(-H$305*(H287-H$306)))</f>
        <v>3.3567372674136502</v>
      </c>
      <c r="J287" s="4"/>
      <c r="K287" s="10">
        <f>J$304/(1+EXP(-J$305*(J287-J$306)))</f>
        <v>8.2767631923176235E-8</v>
      </c>
      <c r="L287" s="10"/>
      <c r="M287" s="10">
        <f>L$304/(1+EXP(-L$305*(L287-L$306)))</f>
        <v>0.12266891645523362</v>
      </c>
      <c r="O287">
        <f>(C287*$Q$2+E287*$Q$3+G287*$Q$4+I287*$Q$5+K287*$Q$6+M287*$Q$7)/$Q$8</f>
        <v>0.92984413377969333</v>
      </c>
    </row>
    <row r="288" spans="1:15" x14ac:dyDescent="0.2">
      <c r="A288" s="2" t="s">
        <v>434</v>
      </c>
      <c r="B288" s="10">
        <v>64</v>
      </c>
      <c r="C288" s="10">
        <f>B$304/(1+EXP(-B$305*(B288-B$306)))</f>
        <v>1.1314484663823265</v>
      </c>
      <c r="D288" s="10">
        <v>37.299999999999997</v>
      </c>
      <c r="E288" s="10">
        <f>D$304/(1+EXP(-D$305*(D288-D$306)))</f>
        <v>0.88564531877997854</v>
      </c>
      <c r="F288" s="10">
        <v>1148.3</v>
      </c>
      <c r="G288" s="10">
        <f>F$304/(1+EXP(-F$305*(F288-F$306)))</f>
        <v>0.42750168352805618</v>
      </c>
      <c r="H288" s="4">
        <v>2</v>
      </c>
      <c r="I288" s="10">
        <f>H$304/(1+EXP(-H$305*(H288-H$306)))</f>
        <v>3.3567372674136502</v>
      </c>
      <c r="J288" s="4"/>
      <c r="K288" s="10">
        <f>J$304/(1+EXP(-J$305*(J288-J$306)))</f>
        <v>8.2767631923176235E-8</v>
      </c>
      <c r="L288" s="10"/>
      <c r="M288" s="10">
        <f>L$304/(1+EXP(-L$305*(L288-L$306)))</f>
        <v>0.12266891645523362</v>
      </c>
      <c r="O288">
        <f>(C288*$Q$2+E288*$Q$3+G288*$Q$4+I288*$Q$5+K288*$Q$6+M288*$Q$7)/$Q$8</f>
        <v>0.92984413377969333</v>
      </c>
    </row>
    <row r="289" spans="1:15" x14ac:dyDescent="0.2">
      <c r="A289" s="2" t="s">
        <v>129</v>
      </c>
      <c r="B289" s="10">
        <v>64</v>
      </c>
      <c r="C289" s="10">
        <f>B$304/(1+EXP(-B$305*(B289-B$306)))</f>
        <v>1.1314484663823265</v>
      </c>
      <c r="D289" s="10">
        <v>37.299999999999997</v>
      </c>
      <c r="E289" s="10">
        <f>D$304/(1+EXP(-D$305*(D289-D$306)))</f>
        <v>0.88564531877997854</v>
      </c>
      <c r="F289" s="10">
        <v>1148.3</v>
      </c>
      <c r="G289" s="10">
        <f>F$304/(1+EXP(-F$305*(F289-F$306)))</f>
        <v>0.42750168352805618</v>
      </c>
      <c r="H289" s="4">
        <v>2</v>
      </c>
      <c r="I289" s="10">
        <f>H$304/(1+EXP(-H$305*(H289-H$306)))</f>
        <v>3.3567372674136502</v>
      </c>
      <c r="J289" s="4"/>
      <c r="K289" s="10">
        <f>J$304/(1+EXP(-J$305*(J289-J$306)))</f>
        <v>8.2767631923176235E-8</v>
      </c>
      <c r="L289" s="10"/>
      <c r="M289" s="10">
        <f>L$304/(1+EXP(-L$305*(L289-L$306)))</f>
        <v>0.12266891645523362</v>
      </c>
      <c r="O289">
        <f>(C289*$Q$2+E289*$Q$3+G289*$Q$4+I289*$Q$5+K289*$Q$6+M289*$Q$7)/$Q$8</f>
        <v>0.92984413377969333</v>
      </c>
    </row>
    <row r="290" spans="1:15" x14ac:dyDescent="0.2">
      <c r="A290" s="2" t="s">
        <v>110</v>
      </c>
      <c r="B290" s="10">
        <v>64</v>
      </c>
      <c r="C290" s="10">
        <f>B$304/(1+EXP(-B$305*(B290-B$306)))</f>
        <v>1.1314484663823265</v>
      </c>
      <c r="D290" s="10">
        <v>37.299999999999997</v>
      </c>
      <c r="E290" s="10">
        <f>D$304/(1+EXP(-D$305*(D290-D$306)))</f>
        <v>0.88564531877997854</v>
      </c>
      <c r="F290" s="10">
        <v>1148.3</v>
      </c>
      <c r="G290" s="10">
        <f>F$304/(1+EXP(-F$305*(F290-F$306)))</f>
        <v>0.42750168352805618</v>
      </c>
      <c r="H290" s="4">
        <v>2</v>
      </c>
      <c r="I290" s="10">
        <f>H$304/(1+EXP(-H$305*(H290-H$306)))</f>
        <v>3.3567372674136502</v>
      </c>
      <c r="J290" s="4"/>
      <c r="K290" s="10">
        <f>J$304/(1+EXP(-J$305*(J290-J$306)))</f>
        <v>8.2767631923176235E-8</v>
      </c>
      <c r="L290" s="10"/>
      <c r="M290" s="10">
        <f>L$304/(1+EXP(-L$305*(L290-L$306)))</f>
        <v>0.12266891645523362</v>
      </c>
      <c r="O290">
        <f>(C290*$Q$2+E290*$Q$3+G290*$Q$4+I290*$Q$5+K290*$Q$6+M290*$Q$7)/$Q$8</f>
        <v>0.92984413377969333</v>
      </c>
    </row>
    <row r="291" spans="1:15" x14ac:dyDescent="0.2">
      <c r="A291" s="13" t="s">
        <v>564</v>
      </c>
      <c r="B291" s="10">
        <v>64</v>
      </c>
      <c r="C291" s="10">
        <f>B$304/(1+EXP(-B$305*(B291-B$306)))</f>
        <v>1.1314484663823265</v>
      </c>
      <c r="D291" s="10">
        <v>37.299999999999997</v>
      </c>
      <c r="E291" s="10">
        <f>D$304/(1+EXP(-D$305*(D291-D$306)))</f>
        <v>0.88564531877997854</v>
      </c>
      <c r="F291" s="10">
        <v>1148</v>
      </c>
      <c r="G291" s="10">
        <f>F$304/(1+EXP(-F$305*(F291-F$306)))</f>
        <v>0.4273535859473292</v>
      </c>
      <c r="H291" s="4">
        <v>2</v>
      </c>
      <c r="I291" s="10">
        <f>H$304/(1+EXP(-H$305*(H291-H$306)))</f>
        <v>3.3567372674136502</v>
      </c>
      <c r="J291" s="4"/>
      <c r="K291" s="10">
        <f>J$304/(1+EXP(-J$305*(J291-J$306)))</f>
        <v>8.2767631923176235E-8</v>
      </c>
      <c r="L291" s="10"/>
      <c r="M291" s="10">
        <f>L$304/(1+EXP(-L$305*(L291-L$306)))</f>
        <v>0.12266891645523362</v>
      </c>
      <c r="O291">
        <f>(C291*$Q$2+E291*$Q$3+G291*$Q$4+I291*$Q$5+K291*$Q$6+M291*$Q$7)/$Q$8</f>
        <v>0.92981122320619825</v>
      </c>
    </row>
    <row r="292" spans="1:15" x14ac:dyDescent="0.2">
      <c r="A292" s="2" t="s">
        <v>92</v>
      </c>
      <c r="B292" s="10">
        <v>45.2</v>
      </c>
      <c r="C292" s="10">
        <f>B$304/(1+EXP(-B$305*(B292-B$306)))</f>
        <v>0.79237612527679457</v>
      </c>
      <c r="D292" s="10">
        <v>40</v>
      </c>
      <c r="E292" s="10">
        <f>D$304/(1+EXP(-D$305*(D292-D$306)))</f>
        <v>1.0599560006485416</v>
      </c>
      <c r="F292" s="10">
        <v>1960</v>
      </c>
      <c r="G292" s="10">
        <f>F$304/(1+EXP(-F$305*(F292-F$306)))</f>
        <v>1.0336499830927142</v>
      </c>
      <c r="H292" s="4">
        <v>0</v>
      </c>
      <c r="I292" s="10">
        <f>H$304/(1+EXP(-H$305*(H292-H$306)))</f>
        <v>1.6432627325863502</v>
      </c>
      <c r="J292" s="4"/>
      <c r="K292" s="10">
        <f>J$304/(1+EXP(-J$305*(J292-J$306)))</f>
        <v>8.2767631923176235E-8</v>
      </c>
      <c r="L292" s="10">
        <v>31.2</v>
      </c>
      <c r="M292" s="10">
        <f>L$304/(1+EXP(-L$305*(L292-L$306)))</f>
        <v>0.26452276193527241</v>
      </c>
      <c r="O292">
        <f>(C292*$Q$2+E292*$Q$3+G292*$Q$4+I292*$Q$5+K292*$Q$6+M292*$Q$7)/$Q$8</f>
        <v>0.85330553281392829</v>
      </c>
    </row>
    <row r="293" spans="1:15" x14ac:dyDescent="0.2">
      <c r="A293" s="2" t="s">
        <v>180</v>
      </c>
      <c r="B293" s="10">
        <v>57.1</v>
      </c>
      <c r="C293" s="10">
        <f>B$304/(1+EXP(-B$305*(B293-B$306)))</f>
        <v>0.99627480916829259</v>
      </c>
      <c r="D293" s="10">
        <v>41</v>
      </c>
      <c r="E293" s="10">
        <f>D$304/(1+EXP(-D$305*(D293-D$306)))</f>
        <v>1.1305675239853392</v>
      </c>
      <c r="F293" s="10">
        <v>1526.6</v>
      </c>
      <c r="G293" s="10">
        <f>F$304/(1+EXP(-F$305*(F293-F$306)))</f>
        <v>0.6550279556213674</v>
      </c>
      <c r="H293" s="4">
        <v>0</v>
      </c>
      <c r="I293" s="10">
        <f>H$304/(1+EXP(-H$305*(H293-H$306)))</f>
        <v>1.6432627325863502</v>
      </c>
      <c r="J293" s="4"/>
      <c r="K293" s="10">
        <f>J$304/(1+EXP(-J$305*(J293-J$306)))</f>
        <v>8.2767631923176235E-8</v>
      </c>
      <c r="L293" s="10">
        <v>52.5</v>
      </c>
      <c r="M293" s="10">
        <f>L$304/(1+EXP(-L$305*(L293-L$306)))</f>
        <v>0.43925808659236681</v>
      </c>
      <c r="O293">
        <f>(C293*$Q$2+E293*$Q$3+G293*$Q$4+I293*$Q$5+K293*$Q$6+M293*$Q$7)/$Q$8</f>
        <v>0.84958460883292752</v>
      </c>
    </row>
    <row r="294" spans="1:15" x14ac:dyDescent="0.2">
      <c r="A294" s="2" t="s">
        <v>549</v>
      </c>
      <c r="B294" s="10">
        <v>44.4</v>
      </c>
      <c r="C294" s="10">
        <f>B$304/(1+EXP(-B$305*(B294-B$306)))</f>
        <v>0.77996436739600206</v>
      </c>
      <c r="D294" s="10">
        <v>40</v>
      </c>
      <c r="E294" s="10">
        <f>D$304/(1+EXP(-D$305*(D294-D$306)))</f>
        <v>1.0599560006485416</v>
      </c>
      <c r="F294" s="10">
        <v>1906</v>
      </c>
      <c r="G294" s="10">
        <f>F$304/(1+EXP(-F$305*(F294-F$306)))</f>
        <v>0.97884796117892792</v>
      </c>
      <c r="H294" s="4">
        <v>0</v>
      </c>
      <c r="I294" s="10">
        <f>H$304/(1+EXP(-H$305*(H294-H$306)))</f>
        <v>1.6432627325863502</v>
      </c>
      <c r="J294" s="4"/>
      <c r="K294" s="10">
        <f>J$304/(1+EXP(-J$305*(J294-J$306)))</f>
        <v>8.2767631923176235E-8</v>
      </c>
      <c r="L294" s="10"/>
      <c r="M294" s="10">
        <f>L$304/(1+EXP(-L$305*(L294-L$306)))</f>
        <v>0.12266891645523362</v>
      </c>
      <c r="O294">
        <f>(C294*$Q$2+E294*$Q$3+G294*$Q$4+I294*$Q$5+K294*$Q$6+M294*$Q$7)/$Q$8</f>
        <v>0.82260759891735091</v>
      </c>
    </row>
    <row r="295" spans="1:15" x14ac:dyDescent="0.2">
      <c r="A295" s="2" t="s">
        <v>514</v>
      </c>
      <c r="B295" s="10">
        <v>70</v>
      </c>
      <c r="C295" s="10">
        <f>B$304/(1+EXP(-B$305*(B295-B$306)))</f>
        <v>1.2591454754139744</v>
      </c>
      <c r="D295" s="10"/>
      <c r="E295" s="10">
        <f>D$304/(1+EXP(-D$305*(D295-D$306)))</f>
        <v>4.8975975864392486E-2</v>
      </c>
      <c r="F295" s="10">
        <v>1250</v>
      </c>
      <c r="G295" s="10">
        <f>F$304/(1+EXP(-F$305*(F295-F$306)))</f>
        <v>0.48046130947917948</v>
      </c>
      <c r="H295" s="4">
        <v>2</v>
      </c>
      <c r="I295" s="10">
        <f>H$304/(1+EXP(-H$305*(H295-H$306)))</f>
        <v>3.3567372674136502</v>
      </c>
      <c r="J295" s="4"/>
      <c r="K295" s="10">
        <f>J$304/(1+EXP(-J$305*(J295-J$306)))</f>
        <v>8.2767631923176235E-8</v>
      </c>
      <c r="L295" s="10"/>
      <c r="M295" s="10">
        <f>L$304/(1+EXP(-L$305*(L295-L$306)))</f>
        <v>0.12266891645523362</v>
      </c>
      <c r="O295">
        <f>(C295*$Q$2+E295*$Q$3+G295*$Q$4+I295*$Q$5+K295*$Q$6+M295*$Q$7)/$Q$8</f>
        <v>0.78406353201684531</v>
      </c>
    </row>
    <row r="296" spans="1:15" x14ac:dyDescent="0.2">
      <c r="A296" s="2" t="s">
        <v>560</v>
      </c>
      <c r="B296" s="10">
        <v>57.4</v>
      </c>
      <c r="C296" s="10">
        <f>B$304/(1+EXP(-B$305*(B296-B$306)))</f>
        <v>1.0018909600928767</v>
      </c>
      <c r="D296" s="10">
        <v>34.200000000000003</v>
      </c>
      <c r="E296" s="10">
        <f>D$304/(1+EXP(-D$305*(D296-D$306)))</f>
        <v>0.71419507914572444</v>
      </c>
      <c r="F296" s="10">
        <v>1745.4</v>
      </c>
      <c r="G296" s="10">
        <f>F$304/(1+EXP(-F$305*(F296-F$306)))</f>
        <v>0.82894445460960486</v>
      </c>
      <c r="H296" s="4">
        <v>0</v>
      </c>
      <c r="I296" s="10">
        <f>H$304/(1+EXP(-H$305*(H296-H$306)))</f>
        <v>1.6432627325863502</v>
      </c>
      <c r="J296" s="4"/>
      <c r="K296" s="10">
        <f>J$304/(1+EXP(-J$305*(J296-J$306)))</f>
        <v>8.2767631923176235E-8</v>
      </c>
      <c r="L296" s="10"/>
      <c r="M296" s="10">
        <f>L$304/(1+EXP(-L$305*(L296-L$306)))</f>
        <v>0.12266891645523362</v>
      </c>
      <c r="O296">
        <f>(C296*$Q$2+E296*$Q$3+G296*$Q$4+I296*$Q$5+K296*$Q$6+M296*$Q$7)/$Q$8</f>
        <v>0.76177696883395862</v>
      </c>
    </row>
    <row r="297" spans="1:15" x14ac:dyDescent="0.2">
      <c r="A297" s="2" t="s">
        <v>28</v>
      </c>
      <c r="B297" s="10">
        <v>100</v>
      </c>
      <c r="C297" s="10">
        <f>B$304/(1+EXP(-B$305*(B297-B$306)))</f>
        <v>2.0229487803562707</v>
      </c>
      <c r="D297" s="10"/>
      <c r="E297" s="10">
        <f>D$304/(1+EXP(-D$305*(D297-D$306)))</f>
        <v>4.8975975864392486E-2</v>
      </c>
      <c r="F297" s="10">
        <v>780</v>
      </c>
      <c r="G297" s="10">
        <f>F$304/(1+EXP(-F$305*(F297-F$306)))</f>
        <v>0.27731263705705861</v>
      </c>
      <c r="H297" s="4">
        <v>0</v>
      </c>
      <c r="I297" s="10">
        <f>H$304/(1+EXP(-H$305*(H297-H$306)))</f>
        <v>1.6432627325863502</v>
      </c>
      <c r="J297" s="4"/>
      <c r="K297" s="10">
        <f>J$304/(1+EXP(-J$305*(J297-J$306)))</f>
        <v>8.2767631923176235E-8</v>
      </c>
      <c r="L297" s="10"/>
      <c r="M297" s="10">
        <f>L$304/(1+EXP(-L$305*(L297-L$306)))</f>
        <v>0.12266891645523362</v>
      </c>
      <c r="O297">
        <f>(C297*$Q$2+E297*$Q$3+G297*$Q$4+I297*$Q$5+K297*$Q$6+M297*$Q$7)/$Q$8</f>
        <v>0.7182673909294065</v>
      </c>
    </row>
    <row r="298" spans="1:15" x14ac:dyDescent="0.2">
      <c r="A298" s="2" t="s">
        <v>527</v>
      </c>
      <c r="B298" s="10">
        <v>53</v>
      </c>
      <c r="C298" s="10">
        <f>B$304/(1+EXP(-B$305*(B298-B$306)))</f>
        <v>0.92188759383398355</v>
      </c>
      <c r="D298" s="10">
        <v>31</v>
      </c>
      <c r="E298" s="10">
        <f>D$304/(1+EXP(-D$305*(D298-D$306)))</f>
        <v>0.56716118151122341</v>
      </c>
      <c r="F298" s="10">
        <v>1351</v>
      </c>
      <c r="G298" s="10">
        <f>F$304/(1+EXP(-F$305*(F298-F$306)))</f>
        <v>0.53878286694717326</v>
      </c>
      <c r="H298" s="4">
        <v>0</v>
      </c>
      <c r="I298" s="10">
        <f>H$304/(1+EXP(-H$305*(H298-H$306)))</f>
        <v>1.6432627325863502</v>
      </c>
      <c r="J298" s="4"/>
      <c r="K298" s="10">
        <f>J$304/(1+EXP(-J$305*(J298-J$306)))</f>
        <v>8.2767631923176235E-8</v>
      </c>
      <c r="L298" s="10">
        <v>27</v>
      </c>
      <c r="M298" s="10">
        <f>L$304/(1+EXP(-L$305*(L298-L$306)))</f>
        <v>0.23886851638284831</v>
      </c>
      <c r="O298">
        <f>(C298*$Q$2+E298*$Q$3+G298*$Q$4+I298*$Q$5+K298*$Q$6+M298*$Q$7)/$Q$8</f>
        <v>0.65975495736906575</v>
      </c>
    </row>
    <row r="299" spans="1:15" x14ac:dyDescent="0.2">
      <c r="A299" s="2" t="s">
        <v>527</v>
      </c>
      <c r="B299" s="10">
        <v>48</v>
      </c>
      <c r="C299" s="10">
        <f>B$304/(1+EXP(-B$305*(B299-B$306)))</f>
        <v>0.83708154483315655</v>
      </c>
      <c r="D299" s="10">
        <v>31</v>
      </c>
      <c r="E299" s="10">
        <f>D$304/(1+EXP(-D$305*(D299-D$306)))</f>
        <v>0.56716118151122341</v>
      </c>
      <c r="F299" s="10">
        <v>1351</v>
      </c>
      <c r="G299" s="10">
        <f>F$304/(1+EXP(-F$305*(F299-F$306)))</f>
        <v>0.53878286694717326</v>
      </c>
      <c r="H299" s="4">
        <v>0</v>
      </c>
      <c r="I299" s="10">
        <f>H$304/(1+EXP(-H$305*(H299-H$306)))</f>
        <v>1.6432627325863502</v>
      </c>
      <c r="J299" s="4"/>
      <c r="K299" s="10">
        <f>J$304/(1+EXP(-J$305*(J299-J$306)))</f>
        <v>8.2767631923176235E-8</v>
      </c>
      <c r="L299" s="10"/>
      <c r="M299" s="10">
        <f>L$304/(1+EXP(-L$305*(L299-L$306)))</f>
        <v>0.12266891645523362</v>
      </c>
      <c r="O299">
        <f>(C299*$Q$2+E299*$Q$3+G299*$Q$4+I299*$Q$5+K299*$Q$6+M299*$Q$7)/$Q$8</f>
        <v>0.62799810204359141</v>
      </c>
    </row>
    <row r="300" spans="1:15" x14ac:dyDescent="0.2">
      <c r="A300" s="2" t="s">
        <v>177</v>
      </c>
      <c r="B300" s="10">
        <v>45.9</v>
      </c>
      <c r="C300" s="10">
        <f>B$304/(1+EXP(-B$305*(B300-B$306)))</f>
        <v>0.80336750010866353</v>
      </c>
      <c r="D300" s="10">
        <v>28</v>
      </c>
      <c r="E300" s="10">
        <f>D$304/(1+EXP(-D$305*(D300-D$306)))</f>
        <v>0.45401020244436474</v>
      </c>
      <c r="F300" s="10">
        <v>1213.9000000000001</v>
      </c>
      <c r="G300" s="10">
        <f>F$304/(1+EXP(-F$305*(F300-F$306)))</f>
        <v>0.46102271877511097</v>
      </c>
      <c r="H300" s="4">
        <v>0</v>
      </c>
      <c r="I300" s="10">
        <f>H$304/(1+EXP(-H$305*(H300-H$306)))</f>
        <v>1.6432627325863502</v>
      </c>
      <c r="J300" s="4"/>
      <c r="K300" s="10">
        <f>J$304/(1+EXP(-J$305*(J300-J$306)))</f>
        <v>8.2767631923176235E-8</v>
      </c>
      <c r="L300" s="10"/>
      <c r="M300" s="10">
        <f>L$304/(1+EXP(-L$305*(L300-L$306)))</f>
        <v>0.12266891645523362</v>
      </c>
      <c r="O300">
        <f>(C300*$Q$2+E300*$Q$3+G300*$Q$4+I300*$Q$5+K300*$Q$6+M300*$Q$7)/$Q$8</f>
        <v>0.57808139716283269</v>
      </c>
    </row>
    <row r="301" spans="1:15" x14ac:dyDescent="0.2">
      <c r="A301" s="2" t="s">
        <v>553</v>
      </c>
      <c r="B301" s="10">
        <v>36.1</v>
      </c>
      <c r="C301" s="10">
        <f>B$304/(1+EXP(-B$305*(B301-B$306)))</f>
        <v>0.66038954911787506</v>
      </c>
      <c r="D301" s="10"/>
      <c r="E301" s="10">
        <f>D$304/(1+EXP(-D$305*(D301-D$306)))</f>
        <v>4.8975975864392486E-2</v>
      </c>
      <c r="F301" s="10">
        <v>1197.5</v>
      </c>
      <c r="G301" s="10">
        <f>F$304/(1+EXP(-F$305*(F301-F$306)))</f>
        <v>0.45242744730346102</v>
      </c>
      <c r="H301" s="4">
        <v>1</v>
      </c>
      <c r="I301" s="10">
        <f>H$304/(1+EXP(-H$305*(H301-H$306)))</f>
        <v>2.5</v>
      </c>
      <c r="J301" s="4"/>
      <c r="K301" s="10">
        <f>J$304/(1+EXP(-J$305*(J301-J$306)))</f>
        <v>8.2767631923176235E-8</v>
      </c>
      <c r="L301" s="10"/>
      <c r="M301" s="10">
        <f>L$304/(1+EXP(-L$305*(L301-L$306)))</f>
        <v>0.12266891645523362</v>
      </c>
      <c r="O301">
        <f>(C301*$Q$2+E301*$Q$3+G301*$Q$4+I301*$Q$5+K301*$Q$6+M301*$Q$7)/$Q$8</f>
        <v>0.54958388264381364</v>
      </c>
    </row>
    <row r="303" spans="1:15" x14ac:dyDescent="0.2">
      <c r="A303" s="23" t="s">
        <v>689</v>
      </c>
    </row>
    <row r="304" spans="1:15" x14ac:dyDescent="0.2">
      <c r="A304" s="23" t="s">
        <v>681</v>
      </c>
      <c r="B304" s="6">
        <v>5</v>
      </c>
      <c r="D304" s="6">
        <v>5</v>
      </c>
      <c r="F304" s="6">
        <v>5</v>
      </c>
      <c r="H304" s="6">
        <v>5</v>
      </c>
      <c r="J304" s="6">
        <v>5</v>
      </c>
      <c r="L304" s="6">
        <v>5</v>
      </c>
    </row>
    <row r="305" spans="1:12" x14ac:dyDescent="0.2">
      <c r="A305" s="23" t="s">
        <v>690</v>
      </c>
      <c r="B305" s="6">
        <f>10/(MAX(B2:B301)-MIN(B2:B301))</f>
        <v>2.3416790775657777E-2</v>
      </c>
      <c r="D305" s="6">
        <f>10/(MAX(D2:D301)-MIN(D2:D301))</f>
        <v>8.2576383154417843E-2</v>
      </c>
      <c r="F305" s="6">
        <f>10/(MAX(F2:F301)-MIN(F2:F301))</f>
        <v>1.2629132883736204E-3</v>
      </c>
      <c r="H305" s="6">
        <f>10/(MAX(H2:H301)-MIN(H2:H301))</f>
        <v>0.7142857142857143</v>
      </c>
      <c r="J305" s="6">
        <f>10/(MAX(J2:J301)-MIN(J2:J301))</f>
        <v>4.1666666666666661</v>
      </c>
      <c r="L305" s="6">
        <f>10/(MAX(L2:L301)-MIN(L2:L301))</f>
        <v>2.557544757033248E-2</v>
      </c>
    </row>
    <row r="306" spans="1:12" x14ac:dyDescent="0.2">
      <c r="A306" s="23" t="s">
        <v>683</v>
      </c>
      <c r="B306" s="24">
        <f>MEDIAN(B2:B301)</f>
        <v>116.5</v>
      </c>
      <c r="D306" s="24">
        <f>MEDIAN(D2:D301)</f>
        <v>55.9</v>
      </c>
      <c r="F306" s="24">
        <f>MEDIAN(F2:F301)</f>
        <v>3024.8</v>
      </c>
      <c r="H306" s="24">
        <f>MEDIAN(H2:H301)</f>
        <v>1</v>
      </c>
      <c r="J306" s="24">
        <f>MEDIAN(J2:J301)</f>
        <v>4.3</v>
      </c>
      <c r="L306" s="24">
        <f>MEDIAN(L2:L301)</f>
        <v>144</v>
      </c>
    </row>
  </sheetData>
  <sortState ref="A2:O301">
    <sortCondition descending="1" ref="O2:O3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RollerCoasterData</vt:lpstr>
      <vt:lpstr>Sheet1</vt:lpstr>
      <vt:lpstr>Formal</vt:lpstr>
      <vt:lpstr>RollerCoasterData!Print_Area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Liu, Yunsong (Leo)</cp:lastModifiedBy>
  <cp:lastPrinted>2018-10-16T13:54:30Z</cp:lastPrinted>
  <dcterms:created xsi:type="dcterms:W3CDTF">2017-09-21T13:52:38Z</dcterms:created>
  <dcterms:modified xsi:type="dcterms:W3CDTF">2018-11-16T16:09:24Z</dcterms:modified>
</cp:coreProperties>
</file>