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A5B51A4-396D-4236-809C-7C91F69FBB34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21" i="8" l="1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O54" i="16" l="1"/>
  <c r="O14" i="16"/>
  <c r="O20" i="16"/>
  <c r="O12" i="16"/>
  <c r="O36" i="16"/>
  <c r="O132" i="16"/>
  <c r="O68" i="16"/>
  <c r="O104" i="16"/>
  <c r="O52" i="16"/>
  <c r="O88" i="16"/>
  <c r="O184" i="16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P7" i="8" l="1"/>
  <c r="L4" i="8"/>
  <c r="P6" i="8"/>
  <c r="P5" i="8"/>
  <c r="M5" i="8"/>
  <c r="L7" i="8"/>
  <c r="M6" i="8"/>
  <c r="H50" i="1" l="1"/>
  <c r="H49" i="1"/>
  <c r="H48" i="1"/>
  <c r="I6" i="8" l="1"/>
  <c r="Q6" i="8" l="1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<sst xmlns="http://schemas.openxmlformats.org/spreadsheetml/2006/main" count="242" uniqueCount="154">
  <si>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</si>
  <si>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</si>
  <si>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</si>
  <si>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</si>
  <si>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</si>
  <si>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</si>
  <si>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</si>
  <si>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</si>
  <si>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</si>
  <si>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</si>
  <si>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</si>
  <si>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</si>
  <si>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</si>
  <si>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</si>
  <si>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</si>
  <si>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</si>
  <si>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</si>
  <si>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</si>
  <si>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</si>
  <si>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</si>
  <si>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</si>
  <si>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</si>
  <si>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</si>
  <si>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</si>
  <si>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</si>
  <si>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</si>
  <si>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 xml:space="preserve">Min </t>
  </si>
  <si>
    <t>Max</t>
  </si>
  <si>
    <t>0.03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</si>
  <si>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</si>
  <si>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</si>
  <si>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</si>
  <si>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</si>
  <si>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</si>
  <si>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</si>
  <si>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</si>
  <si>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</si>
  <si>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</si>
  <si>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</si>
  <si>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</si>
  <si>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</si>
  <si>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</si>
  <si>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</si>
  <si>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</si>
  <si>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</si>
  <si>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</si>
  <si>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</si>
  <si>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</si>
  <si>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</si>
  <si>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</si>
  <si>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</si>
  <si>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</si>
  <si>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</si>
  <si>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</si>
  <si>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</si>
  <si>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</si>
  <si>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</si>
  <si>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</si>
  <si>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</si>
  <si>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</si>
  <si>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</si>
  <si>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</si>
  <si>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</si>
  <si>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</si>
  <si>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</si>
  <si>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</si>
  <si>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</si>
  <si>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</si>
  <si>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</si>
  <si>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</si>
  <si>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</si>
  <si>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</si>
  <si>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</si>
  <si>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</si>
  <si>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</si>
  <si>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</si>
  <si>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</si>
  <si>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</si>
  <si>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</si>
  <si>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</si>
  <si>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</si>
  <si>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</si>
  <si>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</si>
  <si>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</si>
  <si>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</si>
  <si>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</si>
  <si>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</si>
  <si>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</si>
  <si>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</si>
  <si>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</si>
  <si>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</si>
  <si>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</si>
  <si>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</si>
  <si>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</si>
  <si>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</si>
  <si>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</si>
  <si>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</si>
  <si>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</si>
  <si>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</si>
  <si>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</si>
  <si>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</si>
  <si>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</si>
  <si>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</si>
  <si>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</si>
  <si>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</si>
  <si>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</si>
  <si>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</si>
  <si>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</si>
  <si>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</si>
  <si>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</si>
  <si>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</si>
  <si>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</si>
  <si>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</si>
  <si>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</si>
  <si>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</si>
  <si>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</si>
  <si>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</si>
  <si>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</si>
  <si>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</si>
  <si>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</si>
  <si>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</si>
  <si>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</si>
  <si>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</si>
  <si>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</si>
  <si>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</si>
  <si>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</si>
  <si>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</si>
  <si>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</si>
  <si>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</si>
  <si>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</si>
  <si>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</si>
  <si>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</si>
  <si>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</si>
  <si>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</si>
  <si>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</si>
  <si>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</si>
  <si>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</si>
  <si>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</si>
  <si>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</si>
  <si>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</si>
  <si>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</si>
  <si>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</si>
  <si>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</si>
  <si>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</si>
  <si>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</si>
  <si>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</si>
  <si>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</si>
  <si>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</si>
  <si>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</si>
  <si>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</si>
  <si>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SXXXXXX69</t>
  </si>
  <si>
    <t>CAXXXXXA00</t>
  </si>
  <si>
    <t>DD-MM-YYYY</t>
  </si>
  <si>
    <t>The TXT file is created in CalibratedCurve folder?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</si>
</sst>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  <xf numFmtId="0" fontId="12" fillId="0" borderId="0" xfId="0" applyFont="1"/>
    <xf numFmtId="2" fontId="8" fillId="0" borderId="0" xfId="0" applyNumberFormat="1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8" fillId="0" borderId="1" xfId="0" applyNumberFormat="1" applyFont="1" applyBorder="1" applyAlignment="1">
      <alignment horizontal="right"/>
    </xf>
    <xf numFmtId="164" fontId="0" fillId="0" borderId="0" xfId="0" applyNumberFormat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right"/>
    </xf>
    <xf numFmtId="0" fontId="13" fillId="0" borderId="1" xfId="0" applyFont="1" applyBorder="1"/>
    <xf numFmtId="0" fontId="12" fillId="0" borderId="1" xfId="0" applyFont="1" applyBorder="1"/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tabSelected="1" workbookViewId="0">
      <selection activeCell="N9" sqref="N9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1" customWidth="1"/>
    <col min="9" max="9" width="9.7109375" style="22" customWidth="1"/>
    <col min="10" max="11" width="3.42578125" customWidth="1"/>
    <col min="12" max="12" width="15.7109375" style="16" customWidth="1"/>
    <col min="13" max="13" width="19.28515625" customWidth="1"/>
    <col min="14" max="14" width="22.140625" customWidth="1"/>
  </cols>
  <sheetData>
    <row r="1" spans="2:14" s="15" customFormat="1" ht="18.75" customHeight="1" x14ac:dyDescent="0.25">
      <c r="B1" s="53" t="s">
        <v>129</v>
      </c>
      <c r="D1" s="70" t="s">
        <v>26</v>
      </c>
      <c r="E1" s="16"/>
      <c r="F1" s="70" t="s">
        <v>27</v>
      </c>
      <c r="G1" s="16"/>
      <c r="H1" s="71" t="s">
        <v>1</v>
      </c>
      <c r="I1" s="72" t="s">
        <v>2</v>
      </c>
      <c r="L1" s="70" t="s">
        <v>0</v>
      </c>
      <c r="M1" s="53" t="s">
        <v>146</v>
      </c>
      <c r="N1" s="53" t="s">
        <v>145</v>
      </c>
    </row>
    <row r="4" spans="2:14" ht="18.75" customHeight="1" x14ac:dyDescent="0.25">
      <c r="I4" s="23"/>
      <c r="L4" s="24" t="s">
        <v>150</v>
      </c>
      <c r="M4" s="24" t="s">
        <v>151</v>
      </c>
      <c r="N4" s="24" t="s">
        <v>152</v>
      </c>
    </row>
    <row r="5" spans="2:14" ht="18.75" customHeight="1" x14ac:dyDescent="0.25">
      <c r="I5"/>
      <c r="L5"/>
    </row>
    <row r="6" spans="2:14" ht="18.75" customHeight="1" x14ac:dyDescent="0.25">
      <c r="B6" s="68" t="s">
        <v>89</v>
      </c>
      <c r="H6" s="62" t="s">
        <v>88</v>
      </c>
      <c r="I6"/>
      <c r="L6"/>
    </row>
    <row r="7" spans="2:14" ht="18.75" customHeight="1" x14ac:dyDescent="0.25">
      <c r="B7" s="1" t="s">
        <v>91</v>
      </c>
      <c r="C7" s="55"/>
      <c r="D7" s="20"/>
      <c r="E7" s="20"/>
      <c r="F7" s="20">
        <v>30</v>
      </c>
      <c r="H7" s="63">
        <f>UniformityWhite!B15</f>
        <v>70</v>
      </c>
      <c r="I7" s="67" t="str">
        <f>IF(H7&gt;F7,"FAIL","PASS")</f>
        <v>FAIL</v>
      </c>
      <c r="L7"/>
    </row>
    <row r="8" spans="2:14" ht="18.75" customHeight="1" x14ac:dyDescent="0.25">
      <c r="B8" s="1" t="s">
        <v>94</v>
      </c>
      <c r="C8" s="55"/>
      <c r="D8" s="20"/>
      <c r="E8" s="20"/>
      <c r="F8" s="20">
        <v>30</v>
      </c>
      <c r="H8" s="63">
        <f>UniformityBlack!B15</f>
        <v>7.6603135662882876E-2</v>
      </c>
      <c r="I8" s="67" t="str">
        <f>IF(H8&gt;F8,"FAIL","PASS")</f>
        <v>PASS</v>
      </c>
      <c r="L8"/>
    </row>
    <row r="9" spans="2:14" ht="18.75" customHeight="1" x14ac:dyDescent="0.25">
      <c r="C9" s="55"/>
      <c r="H9" s="64"/>
      <c r="I9" s="57"/>
      <c r="L9"/>
    </row>
    <row r="10" spans="2:14" ht="18.75" customHeight="1" x14ac:dyDescent="0.25">
      <c r="B10" s="68" t="s">
        <v>90</v>
      </c>
      <c r="H10" s="62" t="s">
        <v>88</v>
      </c>
      <c r="I10"/>
      <c r="L10"/>
    </row>
    <row r="11" spans="2:14" ht="18.75" customHeight="1" x14ac:dyDescent="0.25">
      <c r="B11" s="1" t="s">
        <v>91</v>
      </c>
      <c r="C11" s="55"/>
      <c r="D11" s="20"/>
      <c r="E11" s="20"/>
      <c r="F11" s="20">
        <v>30</v>
      </c>
      <c r="H11" s="63">
        <f>UniformityWhite!I15</f>
        <v>7.8166732090319685E-2</v>
      </c>
      <c r="I11" s="67" t="str">
        <f>IF(H11&gt;F11,"FAIL","PASS")</f>
        <v>PASS</v>
      </c>
      <c r="L11"/>
    </row>
    <row r="12" spans="2:14" ht="18.75" customHeight="1" x14ac:dyDescent="0.25">
      <c r="B12" s="1" t="s">
        <v>94</v>
      </c>
      <c r="C12" s="55"/>
      <c r="D12" s="20"/>
      <c r="E12" s="20"/>
      <c r="F12" s="20">
        <v>30</v>
      </c>
      <c r="H12" s="63">
        <f>UniformityBlack!I15</f>
        <v>7.8166732090319685E-2</v>
      </c>
      <c r="I12" s="67" t="str">
        <f>IF(H12&gt;F12,"FAIL","PASS")</f>
        <v>PASS</v>
      </c>
      <c r="L12"/>
    </row>
    <row r="13" spans="2:14" ht="18.75" customHeight="1" x14ac:dyDescent="0.25">
      <c r="C13" s="55"/>
      <c r="H13" s="56"/>
      <c r="I13" s="57"/>
      <c r="L13"/>
    </row>
    <row r="14" spans="2:14" ht="15" x14ac:dyDescent="0.25">
      <c r="B14" s="68" t="s">
        <v>95</v>
      </c>
      <c r="H14" s="14"/>
      <c r="I14" s="57"/>
      <c r="L14"/>
    </row>
    <row r="15" spans="2:14" ht="15" x14ac:dyDescent="0.25">
      <c r="B15" s="1" t="s">
        <v>110</v>
      </c>
      <c r="D15" s="20">
        <v>622.84236912038477</v>
      </c>
      <c r="E15" s="20"/>
      <c r="F15" s="20">
        <v>761.25178448047041</v>
      </c>
      <c r="H15" s="65"/>
      <c r="I15" s="67" t="str">
        <f>IF(H15="","N/A",IF(OR(H15&lt;D15,H15&gt;F15),"FAIL","PASS"))</f>
        <v>N/A</v>
      </c>
      <c r="L15"/>
    </row>
    <row r="16" spans="2:14" ht="15" x14ac:dyDescent="0.25">
      <c r="B16" s="1" t="s">
        <v>96</v>
      </c>
      <c r="D16" s="20">
        <v>1.5290554455392587</v>
      </c>
      <c r="E16" s="20"/>
      <c r="F16" s="20">
        <v>1.8688455445479828</v>
      </c>
      <c r="H16" s="65"/>
      <c r="I16" s="67" t="str">
        <f t="shared" ref="I16:I29" si="0">IF(H16="","N/A",IF(OR(H16&lt;D16,H16&gt;F16),"FAIL","PASS"))</f>
        <v>N/A</v>
      </c>
      <c r="L16"/>
    </row>
    <row r="17" spans="2:9" customFormat="1" ht="15" x14ac:dyDescent="0.25">
      <c r="B17" s="1" t="s">
        <v>97</v>
      </c>
      <c r="D17" s="20">
        <v>2.4914713395424224</v>
      </c>
      <c r="E17" s="20"/>
      <c r="F17" s="20">
        <v>3.0451316372185158</v>
      </c>
      <c r="H17" s="65"/>
      <c r="I17" s="67" t="str">
        <f t="shared" si="0"/>
        <v>N/A</v>
      </c>
    </row>
    <row r="18" spans="2:9" customFormat="1" ht="15" x14ac:dyDescent="0.25">
      <c r="B18" s="1" t="s">
        <v>98</v>
      </c>
      <c r="D18" s="20">
        <v>2.8261665402546168</v>
      </c>
      <c r="E18" s="20"/>
      <c r="F18" s="20">
        <v>3.4542035492000878</v>
      </c>
      <c r="H18" s="65"/>
      <c r="I18" s="67" t="str">
        <f t="shared" si="0"/>
        <v>N/A</v>
      </c>
    </row>
    <row r="19" spans="2:9" customFormat="1" ht="15" x14ac:dyDescent="0.25">
      <c r="B19" s="1" t="s">
        <v>99</v>
      </c>
      <c r="D19" s="20">
        <v>4.0072211106242541</v>
      </c>
      <c r="E19" s="20"/>
      <c r="F19" s="20">
        <v>4.8977146907629763</v>
      </c>
      <c r="H19" s="65"/>
      <c r="I19" s="67" t="str">
        <f t="shared" si="0"/>
        <v>N/A</v>
      </c>
    </row>
    <row r="20" spans="2:9" customFormat="1" ht="15" x14ac:dyDescent="0.25">
      <c r="B20" s="1" t="s">
        <v>100</v>
      </c>
      <c r="D20" s="20">
        <v>8.6623599093917623</v>
      </c>
      <c r="E20" s="20"/>
      <c r="F20" s="20">
        <v>10.587328778145489</v>
      </c>
      <c r="H20" s="65"/>
      <c r="I20" s="67" t="str">
        <f t="shared" si="0"/>
        <v>N/A</v>
      </c>
    </row>
    <row r="21" spans="2:9" customFormat="1" ht="15" x14ac:dyDescent="0.25">
      <c r="B21" s="1" t="s">
        <v>101</v>
      </c>
      <c r="D21" s="20">
        <v>15.986320773302308</v>
      </c>
      <c r="E21" s="20"/>
      <c r="F21" s="20">
        <v>19.538836500702821</v>
      </c>
      <c r="H21" s="65"/>
      <c r="I21" s="67" t="str">
        <f t="shared" si="0"/>
        <v>N/A</v>
      </c>
    </row>
    <row r="22" spans="2:9" customFormat="1" ht="15" x14ac:dyDescent="0.25">
      <c r="B22" s="1" t="s">
        <v>102</v>
      </c>
      <c r="D22" s="20">
        <v>17.119587498222945</v>
      </c>
      <c r="E22" s="20"/>
      <c r="F22" s="20">
        <v>20.923940275605819</v>
      </c>
      <c r="H22" s="65"/>
      <c r="I22" s="67" t="str">
        <f t="shared" si="0"/>
        <v>N/A</v>
      </c>
    </row>
    <row r="23" spans="2:9" customFormat="1" ht="15" x14ac:dyDescent="0.25">
      <c r="B23" s="1" t="s">
        <v>103</v>
      </c>
      <c r="D23" s="20">
        <v>26.583867369961386</v>
      </c>
      <c r="E23" s="20"/>
      <c r="F23" s="20">
        <v>32.491393452175025</v>
      </c>
      <c r="H23" s="65"/>
      <c r="I23" s="67" t="str">
        <f t="shared" si="0"/>
        <v>N/A</v>
      </c>
    </row>
    <row r="24" spans="2:9" customFormat="1" ht="15" x14ac:dyDescent="0.25">
      <c r="B24" s="1" t="s">
        <v>104</v>
      </c>
      <c r="D24" s="20">
        <v>45.355600202330592</v>
      </c>
      <c r="E24" s="20"/>
      <c r="F24" s="20">
        <v>55.434622469515162</v>
      </c>
      <c r="H24" s="65"/>
      <c r="I24" s="67" t="str">
        <f t="shared" si="0"/>
        <v>N/A</v>
      </c>
    </row>
    <row r="25" spans="2:9" customFormat="1" ht="15" x14ac:dyDescent="0.25">
      <c r="B25" s="1" t="s">
        <v>105</v>
      </c>
      <c r="D25" s="20">
        <v>65.529881857356443</v>
      </c>
      <c r="E25" s="20"/>
      <c r="F25" s="20">
        <v>80.092077825657881</v>
      </c>
      <c r="H25" s="65"/>
      <c r="I25" s="67" t="str">
        <f t="shared" si="0"/>
        <v>N/A</v>
      </c>
    </row>
    <row r="26" spans="2:9" customFormat="1" ht="15" x14ac:dyDescent="0.25">
      <c r="B26" s="1" t="s">
        <v>106</v>
      </c>
      <c r="D26" s="20">
        <v>71.368433011044914</v>
      </c>
      <c r="E26" s="20"/>
      <c r="F26" s="20">
        <v>87.228084791277126</v>
      </c>
      <c r="H26" s="65"/>
      <c r="I26" s="67" t="str">
        <f t="shared" si="0"/>
        <v>N/A</v>
      </c>
    </row>
    <row r="27" spans="2:9" customFormat="1" ht="15" x14ac:dyDescent="0.25">
      <c r="B27" s="1" t="s">
        <v>107</v>
      </c>
      <c r="D27" s="20">
        <v>113.80518443619286</v>
      </c>
      <c r="E27" s="20"/>
      <c r="F27" s="20">
        <v>139.0952254220135</v>
      </c>
      <c r="H27" s="65"/>
      <c r="I27" s="67" t="str">
        <f t="shared" si="0"/>
        <v>N/A</v>
      </c>
    </row>
    <row r="28" spans="2:9" customFormat="1" ht="15" x14ac:dyDescent="0.25">
      <c r="B28" s="1" t="s">
        <v>108</v>
      </c>
      <c r="D28" s="20">
        <v>257.08257827159116</v>
      </c>
      <c r="E28" s="20"/>
      <c r="F28" s="20">
        <v>314.21204010972247</v>
      </c>
      <c r="H28" s="65"/>
      <c r="I28" s="67" t="str">
        <f t="shared" si="0"/>
        <v>N/A</v>
      </c>
    </row>
    <row r="29" spans="2:9" customFormat="1" ht="15" x14ac:dyDescent="0.25">
      <c r="B29" s="1" t="s">
        <v>109</v>
      </c>
      <c r="D29" s="20">
        <v>369.05914986848319</v>
      </c>
      <c r="E29" s="20"/>
      <c r="F29" s="20">
        <v>451.07229428370164</v>
      </c>
      <c r="H29" s="65"/>
      <c r="I29" s="67" t="str">
        <f t="shared" si="0"/>
        <v>N/A</v>
      </c>
    </row>
    <row r="30" spans="2:9" customFormat="1" ht="15" x14ac:dyDescent="0.25">
      <c r="B30" s="1" t="s">
        <v>125</v>
      </c>
      <c r="D30" s="20">
        <v>11.088000672921789</v>
      </c>
      <c r="E30" s="20"/>
      <c r="F30" s="20">
        <v>13.552000822459965</v>
      </c>
      <c r="H30" s="65"/>
      <c r="I30" s="67" t="str">
        <f>IF(H30="","N/A",IF(OR(H30&lt;D30,H30&gt;F30),"FAIL","PASS"))</f>
        <v>N/A</v>
      </c>
    </row>
    <row r="31" spans="2:9" customFormat="1" ht="15" x14ac:dyDescent="0.25">
      <c r="B31" s="1" t="s">
        <v>111</v>
      </c>
      <c r="D31" s="20">
        <v>1.3860000841152246E-2</v>
      </c>
      <c r="E31" s="20"/>
      <c r="F31" s="20">
        <v>1.6940001028074966E-2</v>
      </c>
      <c r="H31" s="65"/>
      <c r="I31" s="67" t="str">
        <f>IF(H31="","N/A",IF(OR(H31&lt;D31,H31&gt;F31),"FAIL","PASS"))</f>
        <v>N/A</v>
      </c>
    </row>
    <row r="32" spans="2:9" customFormat="1" ht="15" x14ac:dyDescent="0.25">
      <c r="B32" s="1" t="s">
        <v>112</v>
      </c>
      <c r="D32" s="20">
        <v>1.6663632288538389E-2</v>
      </c>
      <c r="E32" s="20"/>
      <c r="F32" s="20">
        <v>2.0366661685991366E-2</v>
      </c>
      <c r="H32" s="65"/>
      <c r="I32" s="67" t="str">
        <f t="shared" ref="I32:I44" si="1">IF(H32="","N/A",IF(OR(H32&lt;D32,H32&gt;F32),"FAIL","PASS"))</f>
        <v>N/A</v>
      </c>
    </row>
    <row r="33" spans="2:12" ht="15" x14ac:dyDescent="0.25">
      <c r="B33" s="1" t="s">
        <v>113</v>
      </c>
      <c r="D33" s="20">
        <v>1.7564211169914436E-2</v>
      </c>
      <c r="E33" s="20"/>
      <c r="F33" s="20">
        <v>2.1467369207673202E-2</v>
      </c>
      <c r="H33" s="65"/>
      <c r="I33" s="67" t="str">
        <f t="shared" si="1"/>
        <v>N/A</v>
      </c>
      <c r="L33"/>
    </row>
    <row r="34" spans="2:12" ht="15" x14ac:dyDescent="0.25">
      <c r="B34" s="1" t="s">
        <v>114</v>
      </c>
      <c r="D34" s="20">
        <v>2.0568640077601424E-2</v>
      </c>
      <c r="E34" s="20"/>
      <c r="F34" s="20">
        <v>2.5139448983735074E-2</v>
      </c>
      <c r="H34" s="65"/>
      <c r="I34" s="67" t="str">
        <f t="shared" si="1"/>
        <v>N/A</v>
      </c>
      <c r="L34"/>
    </row>
    <row r="35" spans="2:12" ht="15" x14ac:dyDescent="0.25">
      <c r="B35" s="1" t="s">
        <v>115</v>
      </c>
      <c r="D35" s="20">
        <v>3.1338441084586048E-2</v>
      </c>
      <c r="E35" s="20"/>
      <c r="F35" s="20">
        <v>3.8302539103382945E-2</v>
      </c>
      <c r="H35" s="65"/>
      <c r="I35" s="67" t="str">
        <f t="shared" si="1"/>
        <v>N/A</v>
      </c>
      <c r="L35"/>
    </row>
    <row r="36" spans="2:12" ht="15" x14ac:dyDescent="0.25">
      <c r="B36" s="1" t="s">
        <v>116</v>
      </c>
      <c r="D36" s="20">
        <v>4.7747341871256864E-2</v>
      </c>
      <c r="E36" s="20"/>
      <c r="F36" s="20">
        <v>5.8357862287091729E-2</v>
      </c>
      <c r="H36" s="65"/>
      <c r="I36" s="67" t="str">
        <f t="shared" si="1"/>
        <v>N/A</v>
      </c>
      <c r="L36"/>
    </row>
    <row r="37" spans="2:12" ht="15" x14ac:dyDescent="0.25">
      <c r="B37" s="1" t="s">
        <v>117</v>
      </c>
      <c r="D37" s="20">
        <v>5.032782654509791E-2</v>
      </c>
      <c r="E37" s="20"/>
      <c r="F37" s="20">
        <v>6.1511787999564117E-2</v>
      </c>
      <c r="H37" s="65"/>
      <c r="I37" s="67" t="str">
        <f t="shared" si="1"/>
        <v>N/A</v>
      </c>
      <c r="L37"/>
    </row>
    <row r="38" spans="2:12" ht="15" x14ac:dyDescent="0.25">
      <c r="B38" s="1" t="s">
        <v>118</v>
      </c>
      <c r="D38" s="20">
        <v>7.2747991823116337E-2</v>
      </c>
      <c r="E38" s="20"/>
      <c r="F38" s="20">
        <v>8.8914212228253298E-2</v>
      </c>
      <c r="H38" s="65"/>
      <c r="I38" s="67" t="str">
        <f t="shared" si="1"/>
        <v>N/A</v>
      </c>
      <c r="L38"/>
    </row>
    <row r="39" spans="2:12" ht="15" x14ac:dyDescent="0.25">
      <c r="B39" s="1" t="s">
        <v>119</v>
      </c>
      <c r="D39" s="20">
        <v>0.1231432955799395</v>
      </c>
      <c r="E39" s="20"/>
      <c r="F39" s="20">
        <v>0.15050847237548162</v>
      </c>
      <c r="H39" s="65"/>
      <c r="I39" s="67" t="str">
        <f t="shared" si="1"/>
        <v>N/A</v>
      </c>
      <c r="L39"/>
    </row>
    <row r="40" spans="2:12" ht="15" x14ac:dyDescent="0.25">
      <c r="B40" s="1" t="s">
        <v>120</v>
      </c>
      <c r="D40" s="20">
        <v>0.18762149072247869</v>
      </c>
      <c r="E40" s="20"/>
      <c r="F40" s="20">
        <v>0.22931515532747393</v>
      </c>
      <c r="H40" s="65"/>
      <c r="I40" s="67" t="str">
        <f t="shared" si="1"/>
        <v>N/A</v>
      </c>
      <c r="L40"/>
    </row>
    <row r="41" spans="2:12" ht="15" x14ac:dyDescent="0.25">
      <c r="B41" s="1" t="s">
        <v>121</v>
      </c>
      <c r="D41" s="20">
        <v>0.20844934500954507</v>
      </c>
      <c r="E41" s="20"/>
      <c r="F41" s="20">
        <v>0.25477142167833289</v>
      </c>
      <c r="H41" s="65"/>
      <c r="I41" s="67" t="str">
        <f t="shared" si="1"/>
        <v>N/A</v>
      </c>
      <c r="L41"/>
    </row>
    <row r="42" spans="2:12" ht="15" x14ac:dyDescent="0.25">
      <c r="B42" s="1" t="s">
        <v>122</v>
      </c>
      <c r="D42" s="20">
        <v>0.39202002328120017</v>
      </c>
      <c r="E42" s="20"/>
      <c r="F42" s="20">
        <v>0.47913558401035578</v>
      </c>
      <c r="H42" s="65"/>
      <c r="I42" s="67" t="str">
        <f t="shared" si="1"/>
        <v>N/A</v>
      </c>
      <c r="L42"/>
    </row>
    <row r="43" spans="2:12" ht="15" x14ac:dyDescent="0.25">
      <c r="B43" s="1" t="s">
        <v>123</v>
      </c>
      <c r="D43" s="20">
        <v>1.5404288129672046</v>
      </c>
      <c r="E43" s="20"/>
      <c r="F43" s="20">
        <v>1.8827463269599165</v>
      </c>
      <c r="H43" s="65"/>
      <c r="I43" s="67" t="str">
        <f t="shared" si="1"/>
        <v>N/A</v>
      </c>
      <c r="L43"/>
    </row>
    <row r="44" spans="2:12" ht="15" x14ac:dyDescent="0.25">
      <c r="B44" s="1" t="s">
        <v>124</v>
      </c>
      <c r="D44" s="20">
        <v>3.2186021803635811</v>
      </c>
      <c r="E44" s="20"/>
      <c r="F44" s="20">
        <v>3.9338471093332656</v>
      </c>
      <c r="H44" s="65"/>
      <c r="I44" s="67" t="str">
        <f t="shared" si="1"/>
        <v>N/A</v>
      </c>
      <c r="L44"/>
    </row>
    <row r="45" spans="2:12" ht="15" x14ac:dyDescent="0.25">
      <c r="H45" s="64"/>
      <c r="I45" s="57"/>
      <c r="L45"/>
    </row>
    <row r="46" spans="2:12" ht="18.75" customHeight="1" x14ac:dyDescent="0.25">
      <c r="B46" s="53" t="s">
        <v>126</v>
      </c>
      <c r="D46" s="14" t="s">
        <v>7</v>
      </c>
      <c r="E46" s="14" t="s">
        <v>8</v>
      </c>
      <c r="F46" s="14" t="s">
        <v>29</v>
      </c>
      <c r="H46" s="59"/>
      <c r="I46" s="58"/>
    </row>
    <row r="47" spans="2:12" ht="18.75" customHeight="1" x14ac:dyDescent="0.25">
      <c r="B47" s="1" t="s">
        <v>30</v>
      </c>
      <c r="D47" s="20">
        <f>ChromaticityCoordinates!C4</f>
        <v>0.184</v>
      </c>
      <c r="E47" s="20">
        <f>ChromaticityCoordinates!D4</f>
        <v>0.5</v>
      </c>
      <c r="F47" s="20" t="s">
        <v>28</v>
      </c>
      <c r="H47" s="66">
        <f>ChromaticityCoordinates!H4</f>
        <v>0</v>
      </c>
      <c r="I47" s="69" t="str">
        <f>ChromaticityCoordinates!Q4</f>
        <v>PASS</v>
      </c>
    </row>
    <row r="48" spans="2:12" ht="18.75" customHeight="1" x14ac:dyDescent="0.25">
      <c r="B48" s="1" t="s">
        <v>31</v>
      </c>
      <c r="D48" s="20">
        <f>ChromaticityCoordinates!C5</f>
        <v>0.432</v>
      </c>
      <c r="E48" s="20">
        <f>ChromaticityCoordinates!D5</f>
        <v>0.53300000000000003</v>
      </c>
      <c r="F48" s="20" t="s">
        <v>28</v>
      </c>
      <c r="H48" s="66">
        <f>ChromaticityCoordinates!H5</f>
        <v>1.6360663189492046</v>
      </c>
      <c r="I48" s="69" t="str">
        <f>ChromaticityCoordinates!Q5</f>
        <v>FAIL</v>
      </c>
    </row>
    <row r="49" spans="2:12" ht="18.75" customHeight="1" x14ac:dyDescent="0.25">
      <c r="B49" s="1" t="s">
        <v>32</v>
      </c>
      <c r="D49" s="20">
        <f>ChromaticityCoordinates!C6</f>
        <v>0.11700000000000001</v>
      </c>
      <c r="E49" s="20">
        <f>ChromaticityCoordinates!D6</f>
        <v>0.56599999999999995</v>
      </c>
      <c r="F49" s="20" t="s">
        <v>28</v>
      </c>
      <c r="H49" s="66">
        <f>ChromaticityCoordinates!H6</f>
        <v>3.2199448753045448</v>
      </c>
      <c r="I49" s="69" t="str">
        <f>ChromaticityCoordinates!Q6</f>
        <v>FAIL</v>
      </c>
    </row>
    <row r="50" spans="2:12" ht="18.75" customHeight="1" x14ac:dyDescent="0.25">
      <c r="B50" s="1" t="s">
        <v>33</v>
      </c>
      <c r="D50" s="20">
        <f>ChromaticityCoordinates!C7</f>
        <v>0.13</v>
      </c>
      <c r="E50" s="20">
        <f>ChromaticityCoordinates!D7</f>
        <v>0.27400000000000002</v>
      </c>
      <c r="F50" s="20" t="s">
        <v>28</v>
      </c>
      <c r="H50" s="66">
        <f>ChromaticityCoordinates!H7</f>
        <v>4.7337063702768889</v>
      </c>
      <c r="I50" s="69" t="str">
        <f>ChromaticityCoordinates!Q7</f>
        <v>FAIL</v>
      </c>
    </row>
    <row r="51" spans="2:12" ht="18.75" customHeight="1" x14ac:dyDescent="0.25">
      <c r="H51" s="59"/>
      <c r="I51" s="58"/>
    </row>
    <row r="52" spans="2:12" ht="18.75" customHeight="1" x14ac:dyDescent="0.25">
      <c r="B52" s="53" t="s">
        <v>127</v>
      </c>
      <c r="D52" s="14" t="s">
        <v>7</v>
      </c>
      <c r="E52" s="14" t="s">
        <v>8</v>
      </c>
      <c r="F52" s="14" t="s">
        <v>29</v>
      </c>
      <c r="H52" s="59"/>
      <c r="I52" s="58"/>
    </row>
    <row r="53" spans="2:12" ht="18.75" customHeight="1" x14ac:dyDescent="0.25">
      <c r="B53" s="1" t="s">
        <v>30</v>
      </c>
      <c r="D53" s="20">
        <f>ChromaticityCoordinates!C20</f>
        <v>0.17199999999999999</v>
      </c>
      <c r="E53" s="20">
        <f>ChromaticityCoordinates!D20</f>
        <v>0.498</v>
      </c>
      <c r="F53" s="20" t="s">
        <v>28</v>
      </c>
      <c r="H53" s="66">
        <f>ChromaticityCoordinates!H20</f>
        <v>0.9662235766115419</v>
      </c>
      <c r="I53" s="69" t="str">
        <f>ChromaticityCoordinates!Q20</f>
        <v>FAIL</v>
      </c>
    </row>
    <row r="54" spans="2:12" ht="18.75" customHeight="1" x14ac:dyDescent="0.25">
      <c r="B54" s="1" t="s">
        <v>31</v>
      </c>
      <c r="D54" s="20">
        <f>ChromaticityCoordinates!C21</f>
        <v>0.38100000000000001</v>
      </c>
      <c r="E54" s="20">
        <f>ChromaticityCoordinates!D21</f>
        <v>0.53900000000000003</v>
      </c>
      <c r="F54" s="20" t="s">
        <v>28</v>
      </c>
      <c r="H54" s="66">
        <f>ChromaticityCoordinates!H21</f>
        <v>1.6833543893072545</v>
      </c>
      <c r="I54" s="69" t="str">
        <f>ChromaticityCoordinates!Q21</f>
        <v>FAIL</v>
      </c>
    </row>
    <row r="55" spans="2:12" ht="18.75" customHeight="1" x14ac:dyDescent="0.25">
      <c r="B55" s="1" t="s">
        <v>32</v>
      </c>
      <c r="D55" s="20">
        <f>ChromaticityCoordinates!C22</f>
        <v>0.13</v>
      </c>
      <c r="E55" s="20">
        <f>ChromaticityCoordinates!D22</f>
        <v>0.56999999999999995</v>
      </c>
      <c r="F55" s="20" t="s">
        <v>28</v>
      </c>
      <c r="H55" s="66">
        <f>ChromaticityCoordinates!H22</f>
        <v>3.2065245983775021</v>
      </c>
      <c r="I55" s="69" t="str">
        <f>ChromaticityCoordinates!Q22</f>
        <v>FAIL</v>
      </c>
    </row>
    <row r="56" spans="2:12" ht="18.75" customHeight="1" x14ac:dyDescent="0.25">
      <c r="B56" s="1" t="s">
        <v>33</v>
      </c>
      <c r="D56" s="20">
        <f>ChromaticityCoordinates!C23</f>
        <v>0.155</v>
      </c>
      <c r="E56" s="20">
        <f>ChromaticityCoordinates!D23</f>
        <v>0.22700000000000001</v>
      </c>
      <c r="F56" s="20" t="s">
        <v>28</v>
      </c>
      <c r="H56" s="66">
        <f>ChromaticityCoordinates!H23</f>
        <v>4.7406280174677287</v>
      </c>
      <c r="I56" s="69" t="str">
        <f>ChromaticityCoordinates!Q23</f>
        <v>FAIL</v>
      </c>
    </row>
    <row r="57" spans="2:12" ht="18.75" customHeight="1" x14ac:dyDescent="0.25">
      <c r="H57" s="59"/>
      <c r="I57" s="58"/>
    </row>
    <row r="58" spans="2:12" ht="15" x14ac:dyDescent="0.25">
      <c r="B58" s="68" t="s">
        <v>128</v>
      </c>
      <c r="H58" s="14"/>
      <c r="I58" s="57"/>
      <c r="L58"/>
    </row>
    <row r="59" spans="2:12" ht="15.75" x14ac:dyDescent="0.25">
      <c r="B59" s="1"/>
      <c r="D59" s="20"/>
      <c r="E59" s="20"/>
      <c r="F59" s="20">
        <f>ContrastOnAxis!B3</f>
        <v>500</v>
      </c>
      <c r="H59" s="66">
        <f>ContrastOnAxis!D3</f>
        <v>182.79411506039997</v>
      </c>
      <c r="I59" s="67" t="str">
        <f>IF(H59&lt;=F59,"FAIL","PASS")</f>
        <v>FAIL</v>
      </c>
      <c r="L59"/>
    </row>
    <row r="60" spans="2:12" ht="15.75" x14ac:dyDescent="0.25">
      <c r="H60" s="59"/>
      <c r="I60" s="57"/>
      <c r="L60"/>
    </row>
    <row r="61" spans="2:12" ht="15" x14ac:dyDescent="0.25">
      <c r="B61" s="68" t="s">
        <v>140</v>
      </c>
      <c r="H61" s="14"/>
      <c r="I61"/>
      <c r="L61"/>
    </row>
    <row r="62" spans="2:12" ht="15.75" x14ac:dyDescent="0.25">
      <c r="B62" s="1" t="s">
        <v>130</v>
      </c>
      <c r="D62" s="18">
        <v>75</v>
      </c>
      <c r="E62" s="20"/>
      <c r="F62" s="20"/>
      <c r="H62" s="66">
        <f>AnglesLuminance!C5</f>
        <v>1</v>
      </c>
      <c r="I62" s="67" t="str">
        <f>IF(H62&lt;=D62,"FAIL","PASS")</f>
        <v>FAIL</v>
      </c>
      <c r="L62"/>
    </row>
    <row r="63" spans="2:12" ht="15.75" x14ac:dyDescent="0.25">
      <c r="B63" s="1" t="s">
        <v>131</v>
      </c>
      <c r="D63" s="20"/>
      <c r="E63" s="20"/>
      <c r="F63" s="20">
        <v>25</v>
      </c>
      <c r="H63" s="66">
        <f>AnglesLuminance!C6</f>
        <v>2</v>
      </c>
      <c r="I63" s="67" t="str">
        <f>IF(H63&gt;=F63,"FAIL","PASS")</f>
        <v>PASS</v>
      </c>
      <c r="L63"/>
    </row>
    <row r="64" spans="2:12" ht="15.75" x14ac:dyDescent="0.25">
      <c r="B64" s="1" t="s">
        <v>132</v>
      </c>
      <c r="D64" s="20">
        <v>80</v>
      </c>
      <c r="E64" s="20"/>
      <c r="F64" s="20"/>
      <c r="H64" s="66">
        <f>AnglesLuminance!C7</f>
        <v>3</v>
      </c>
      <c r="I64" s="67" t="str">
        <f>IF(H64&lt;=D64,"FAIL","PASS")</f>
        <v>FAIL</v>
      </c>
      <c r="L64"/>
    </row>
    <row r="65" spans="2:12" ht="15.75" x14ac:dyDescent="0.25">
      <c r="B65" s="1" t="s">
        <v>133</v>
      </c>
      <c r="D65" s="20"/>
      <c r="E65" s="20"/>
      <c r="F65" s="20">
        <v>25</v>
      </c>
      <c r="H65" s="66">
        <f>AnglesLuminance!C8</f>
        <v>4</v>
      </c>
      <c r="I65" s="67" t="str">
        <f>IF(H65&gt;=F65,"FAIL","PASS")</f>
        <v>PASS</v>
      </c>
      <c r="L65"/>
    </row>
    <row r="66" spans="2:12" ht="15.75" x14ac:dyDescent="0.25">
      <c r="B66" s="1" t="s">
        <v>134</v>
      </c>
      <c r="D66" s="20"/>
      <c r="E66" s="20"/>
      <c r="F66" s="20">
        <v>20</v>
      </c>
      <c r="H66" s="66">
        <f>AnglesLuminance!C9</f>
        <v>5</v>
      </c>
      <c r="I66" s="67" t="str">
        <f>IF(H66&gt;=F66,"FAIL","PASS")</f>
        <v>PASS</v>
      </c>
      <c r="L66"/>
    </row>
    <row r="67" spans="2:12" ht="15.75" x14ac:dyDescent="0.25">
      <c r="B67" s="1" t="s">
        <v>135</v>
      </c>
      <c r="D67" s="20">
        <v>60</v>
      </c>
      <c r="E67" s="20"/>
      <c r="F67" s="20"/>
      <c r="H67" s="66">
        <f>AnglesLuminance!C10</f>
        <v>6</v>
      </c>
      <c r="I67" s="67" t="str">
        <f>IF(H67&lt;=D67,"FAIL","PASS")</f>
        <v>FAIL</v>
      </c>
      <c r="L67"/>
    </row>
    <row r="68" spans="2:12" ht="15.75" x14ac:dyDescent="0.25">
      <c r="B68" s="1" t="s">
        <v>136</v>
      </c>
      <c r="D68" s="20">
        <v>75</v>
      </c>
      <c r="E68" s="20"/>
      <c r="F68" s="20"/>
      <c r="H68" s="66">
        <f>AnglesLuminance!C11</f>
        <v>7</v>
      </c>
      <c r="I68" s="67" t="str">
        <f>IF(H68&lt;=D68,"FAIL","PASS")</f>
        <v>FAIL</v>
      </c>
      <c r="L68"/>
    </row>
    <row r="69" spans="2:12" ht="15.75" x14ac:dyDescent="0.25">
      <c r="B69" s="1" t="s">
        <v>137</v>
      </c>
      <c r="D69" s="20">
        <v>75</v>
      </c>
      <c r="E69" s="20"/>
      <c r="F69" s="20"/>
      <c r="H69" s="66">
        <f>AnglesLuminance!C12</f>
        <v>8</v>
      </c>
      <c r="I69" s="67" t="str">
        <f>IF(H69&lt;=D69,"FAIL","PASS")</f>
        <v>FAIL</v>
      </c>
      <c r="L69"/>
    </row>
    <row r="70" spans="2:12" ht="15.75" x14ac:dyDescent="0.25">
      <c r="B70" s="1" t="s">
        <v>138</v>
      </c>
      <c r="D70" s="20">
        <v>60</v>
      </c>
      <c r="E70" s="20"/>
      <c r="F70" s="20"/>
      <c r="H70" s="66">
        <f>AnglesLuminance!C13</f>
        <v>9</v>
      </c>
      <c r="I70" s="67" t="str">
        <f>IF(H70&lt;=D70,"FAIL","PASS")</f>
        <v>FAIL</v>
      </c>
      <c r="L70"/>
    </row>
    <row r="71" spans="2:12" ht="15.75" x14ac:dyDescent="0.25">
      <c r="B71" s="1" t="s">
        <v>139</v>
      </c>
      <c r="D71" s="20"/>
      <c r="E71" s="20"/>
      <c r="F71" s="20">
        <v>20</v>
      </c>
      <c r="H71" s="66">
        <f>AnglesLuminance!C14</f>
        <v>10</v>
      </c>
      <c r="I71" s="67" t="str">
        <f>IF(H71&gt;=F71,"FAIL","PASS")</f>
        <v>PASS</v>
      </c>
      <c r="L71"/>
    </row>
    <row r="72" spans="2:12" ht="18.75" customHeight="1" x14ac:dyDescent="0.25">
      <c r="C72" s="55"/>
      <c r="H72" s="56"/>
      <c r="I72" s="57"/>
      <c r="L72"/>
    </row>
    <row r="73" spans="2:12" ht="18.75" customHeight="1" x14ac:dyDescent="0.25">
      <c r="B73" s="15"/>
    </row>
    <row r="74" spans="2:12" ht="18.75" customHeight="1" x14ac:dyDescent="0.25">
      <c r="H74" s="56"/>
      <c r="I74" s="58"/>
    </row>
    <row r="75" spans="2:12" ht="18.75" customHeight="1" x14ac:dyDescent="0.25">
      <c r="H75" s="59"/>
      <c r="I75" s="58"/>
    </row>
    <row r="76" spans="2:12" ht="18.75" customHeight="1" x14ac:dyDescent="0.25">
      <c r="B76" s="15"/>
      <c r="H76" s="59"/>
      <c r="I76" s="58"/>
    </row>
    <row r="77" spans="2:12" ht="18.75" customHeight="1" x14ac:dyDescent="0.25">
      <c r="H77" s="60"/>
      <c r="I77" s="58"/>
    </row>
    <row r="78" spans="2:12" ht="18.75" customHeight="1" x14ac:dyDescent="0.25">
      <c r="H78" s="59"/>
      <c r="I78" s="58"/>
    </row>
    <row r="79" spans="2:12" ht="18.75" customHeight="1" x14ac:dyDescent="0.25">
      <c r="B79" s="15"/>
      <c r="H79" s="59"/>
      <c r="I79" s="58"/>
    </row>
    <row r="80" spans="2:12" ht="18.75" customHeight="1" x14ac:dyDescent="0.25">
      <c r="H80" s="56"/>
      <c r="I80" s="58"/>
    </row>
    <row r="81" spans="2:9" ht="18.75" customHeight="1" x14ac:dyDescent="0.25">
      <c r="H81" s="59"/>
      <c r="I81" s="58"/>
    </row>
    <row r="82" spans="2:9" ht="18.75" customHeight="1" x14ac:dyDescent="0.25">
      <c r="H82" s="59"/>
      <c r="I82" s="58"/>
    </row>
    <row r="83" spans="2:9" ht="18.75" customHeight="1" x14ac:dyDescent="0.25">
      <c r="B83" s="15"/>
      <c r="H83" s="59"/>
      <c r="I83" s="58"/>
    </row>
    <row r="84" spans="2:9" ht="18.75" customHeight="1" x14ac:dyDescent="0.25">
      <c r="H84" s="60"/>
      <c r="I84" s="61"/>
    </row>
    <row r="85" spans="2:9" ht="18.75" customHeight="1" x14ac:dyDescent="0.25">
      <c r="H85" s="59"/>
      <c r="I85" s="58"/>
    </row>
    <row r="86" spans="2:9" ht="18.75" customHeight="1" x14ac:dyDescent="0.25">
      <c r="B86" s="15"/>
      <c r="H86" s="59"/>
      <c r="I86" s="58"/>
    </row>
    <row r="87" spans="2:9" ht="18.75" customHeight="1" x14ac:dyDescent="0.25">
      <c r="H87" s="56"/>
      <c r="I87" s="61"/>
    </row>
    <row r="88" spans="2:9" ht="18.75" customHeight="1" x14ac:dyDescent="0.25">
      <c r="H88" s="59"/>
      <c r="I88" s="58"/>
    </row>
    <row r="89" spans="2:9" ht="18.75" customHeight="1" x14ac:dyDescent="0.25">
      <c r="B89" s="15"/>
      <c r="H89" s="59"/>
      <c r="I89" s="58"/>
    </row>
    <row r="90" spans="2:9" ht="18.75" customHeight="1" x14ac:dyDescent="0.25">
      <c r="H90" s="56"/>
      <c r="I90" s="61"/>
    </row>
    <row r="96" spans="2:9" ht="16.5" customHeight="1" x14ac:dyDescent="0.25">
      <c r="B96" s="15"/>
    </row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65</v>
      </c>
    </row>
    <row r="3" spans="2:6" ht="13.5" thickBot="1" x14ac:dyDescent="0.25">
      <c r="B3" s="27" t="s">
        <v>66</v>
      </c>
      <c r="C3" s="27" t="s">
        <v>67</v>
      </c>
      <c r="D3" s="27" t="s">
        <v>68</v>
      </c>
      <c r="E3" s="27" t="s">
        <v>69</v>
      </c>
      <c r="F3" s="39" t="s">
        <v>15</v>
      </c>
    </row>
    <row r="4" spans="2:6" ht="13.5" thickBot="1" x14ac:dyDescent="0.25">
      <c r="B4" s="30" t="s">
        <v>70</v>
      </c>
      <c r="C4" s="40">
        <v>0</v>
      </c>
      <c r="D4" s="30" t="s">
        <v>71</v>
      </c>
      <c r="E4" s="30" t="s">
        <v>71</v>
      </c>
      <c r="F4" s="30"/>
    </row>
    <row r="5" spans="2:6" ht="13.5" thickBot="1" x14ac:dyDescent="0.25">
      <c r="B5" s="30" t="s">
        <v>72</v>
      </c>
      <c r="C5" s="40">
        <v>1</v>
      </c>
      <c r="D5" s="30" t="s">
        <v>73</v>
      </c>
      <c r="E5" s="41" t="e">
        <f>100*C5/C4</f>
        <v>#DIV/0!</v>
      </c>
      <c r="F5" s="41" t="e">
        <f>IF(E5&gt;=75,"PASS","FAIL")</f>
        <v>#DIV/0!</v>
      </c>
    </row>
    <row r="6" spans="2:6" ht="13.5" thickBot="1" x14ac:dyDescent="0.25">
      <c r="B6" s="30" t="s">
        <v>74</v>
      </c>
      <c r="C6" s="40">
        <v>2</v>
      </c>
      <c r="D6" s="30" t="s">
        <v>75</v>
      </c>
      <c r="E6" s="41" t="e">
        <f>100*C6/C4</f>
        <v>#DIV/0!</v>
      </c>
      <c r="F6" s="41" t="e">
        <f>IF(E6&lt;=25,"PASS","FAIL")</f>
        <v>#DIV/0!</v>
      </c>
    </row>
    <row r="7" spans="2:6" ht="13.5" thickBot="1" x14ac:dyDescent="0.25">
      <c r="B7" s="30" t="s">
        <v>76</v>
      </c>
      <c r="C7" s="40">
        <v>3</v>
      </c>
      <c r="D7" s="30" t="s">
        <v>77</v>
      </c>
      <c r="E7" s="41" t="e">
        <f>100*C7/C4</f>
        <v>#DIV/0!</v>
      </c>
      <c r="F7" s="41" t="e">
        <f>IF(E7&gt;=80,"PASS","FAIL")</f>
        <v>#DIV/0!</v>
      </c>
    </row>
    <row r="8" spans="2:6" ht="13.5" thickBot="1" x14ac:dyDescent="0.25">
      <c r="B8" s="30" t="s">
        <v>78</v>
      </c>
      <c r="C8" s="40">
        <v>4</v>
      </c>
      <c r="D8" s="30" t="s">
        <v>75</v>
      </c>
      <c r="E8" s="41" t="e">
        <f>100*C8/C4</f>
        <v>#DIV/0!</v>
      </c>
      <c r="F8" s="41" t="e">
        <f>IF(E8&lt;=25,"PASS","FAIL")</f>
        <v>#DIV/0!</v>
      </c>
    </row>
    <row r="9" spans="2:6" ht="13.5" thickBot="1" x14ac:dyDescent="0.25">
      <c r="B9" s="30" t="s">
        <v>79</v>
      </c>
      <c r="C9" s="40">
        <v>5</v>
      </c>
      <c r="D9" s="30" t="s">
        <v>80</v>
      </c>
      <c r="E9" s="41" t="e">
        <f>100*C9/C4</f>
        <v>#DIV/0!</v>
      </c>
      <c r="F9" s="41" t="e">
        <f>IF(E9&lt;=20,"PASS","FAIL")</f>
        <v>#DIV/0!</v>
      </c>
    </row>
    <row r="10" spans="2:6" ht="13.5" thickBot="1" x14ac:dyDescent="0.25">
      <c r="B10" s="30" t="s">
        <v>81</v>
      </c>
      <c r="C10" s="40">
        <v>6</v>
      </c>
      <c r="D10" s="30" t="s">
        <v>82</v>
      </c>
      <c r="E10" s="41" t="e">
        <f>100*C10/C4</f>
        <v>#DIV/0!</v>
      </c>
      <c r="F10" s="41" t="e">
        <f>IF(E10&gt;=60,"PASS","FAIL")</f>
        <v>#DIV/0!</v>
      </c>
    </row>
    <row r="11" spans="2:6" ht="13.5" thickBot="1" x14ac:dyDescent="0.25">
      <c r="B11" s="30" t="s">
        <v>83</v>
      </c>
      <c r="C11" s="40">
        <v>7</v>
      </c>
      <c r="D11" s="30" t="s">
        <v>73</v>
      </c>
      <c r="E11" s="41" t="e">
        <f>100*C11/C4</f>
        <v>#DIV/0!</v>
      </c>
      <c r="F11" s="41" t="e">
        <f>IF(E11&gt;=75,"PASS","FAIL")</f>
        <v>#DIV/0!</v>
      </c>
    </row>
    <row r="12" spans="2:6" ht="13.5" thickBot="1" x14ac:dyDescent="0.25">
      <c r="B12" s="30" t="s">
        <v>84</v>
      </c>
      <c r="C12" s="40">
        <v>8</v>
      </c>
      <c r="D12" s="30" t="s">
        <v>73</v>
      </c>
      <c r="E12" s="41" t="e">
        <f>100*C12/C4</f>
        <v>#DIV/0!</v>
      </c>
      <c r="F12" s="41" t="e">
        <f>IF(E12&gt;=75,"PASS","FAIL")</f>
        <v>#DIV/0!</v>
      </c>
    </row>
    <row r="13" spans="2:6" ht="13.5" thickBot="1" x14ac:dyDescent="0.25">
      <c r="B13" s="30" t="s">
        <v>85</v>
      </c>
      <c r="C13" s="40">
        <v>9</v>
      </c>
      <c r="D13" s="30" t="s">
        <v>82</v>
      </c>
      <c r="E13" s="41" t="e">
        <f>100*C13/C4</f>
        <v>#DIV/0!</v>
      </c>
      <c r="F13" s="41" t="e">
        <f>IF(E13&gt;=60,"PASS","FAIL")</f>
        <v>#DIV/0!</v>
      </c>
    </row>
    <row r="14" spans="2:6" ht="13.5" thickBot="1" x14ac:dyDescent="0.25">
      <c r="B14" s="30" t="s">
        <v>86</v>
      </c>
      <c r="C14" s="40">
        <v>10</v>
      </c>
      <c r="D14" s="30" t="s">
        <v>80</v>
      </c>
      <c r="E14" s="41" t="e">
        <f>100*C14/C4</f>
        <v>#DIV/0!</v>
      </c>
      <c r="F14" s="41" t="e">
        <f>IF(E14&lt;=20,"PASS","FAIL")</f>
        <v>#DIV/0!</v>
      </c>
    </row>
    <row r="17" spans="2:11" x14ac:dyDescent="0.2">
      <c r="B17" s="29"/>
      <c r="C17" s="26"/>
      <c r="D17" s="26"/>
      <c r="E17" s="26"/>
      <c r="F17" s="26"/>
      <c r="G17" s="26"/>
      <c r="H17" s="42"/>
      <c r="I17" s="42"/>
      <c r="J17" s="26"/>
      <c r="K17" s="43"/>
    </row>
    <row r="18" spans="2:11" x14ac:dyDescent="0.2">
      <c r="B18" s="29"/>
      <c r="C18" s="29"/>
      <c r="D18" s="29"/>
      <c r="E18" s="29"/>
      <c r="F18" s="29"/>
      <c r="G18" s="26"/>
      <c r="H18" s="42"/>
      <c r="I18" s="42"/>
      <c r="J18" s="26"/>
    </row>
    <row r="19" spans="2:11" x14ac:dyDescent="0.2">
      <c r="B19" s="26"/>
      <c r="C19" s="26"/>
      <c r="D19" s="26"/>
      <c r="E19" s="26"/>
      <c r="F19" s="26"/>
      <c r="G19" s="26"/>
      <c r="H19" s="42"/>
      <c r="I19" s="42"/>
      <c r="J19" s="26"/>
    </row>
    <row r="20" spans="2:11" x14ac:dyDescent="0.2">
      <c r="B20" s="26"/>
      <c r="C20" s="26"/>
      <c r="D20" s="26"/>
      <c r="E20" s="44"/>
      <c r="F20" s="44"/>
      <c r="G20" s="26"/>
      <c r="H20" s="42"/>
      <c r="I20" s="42"/>
      <c r="J20" s="26"/>
    </row>
    <row r="21" spans="2:11" x14ac:dyDescent="0.2">
      <c r="C21" s="29" t="s">
        <v>87</v>
      </c>
      <c r="E21" s="44"/>
      <c r="F21" s="44"/>
    </row>
    <row r="22" spans="2:11" x14ac:dyDescent="0.2">
      <c r="B22" s="26"/>
      <c r="C22" s="26"/>
      <c r="D22" s="26"/>
      <c r="E22" s="44"/>
      <c r="F22" s="44"/>
    </row>
    <row r="23" spans="2:11" x14ac:dyDescent="0.2">
      <c r="B23" s="26"/>
      <c r="C23" s="26"/>
      <c r="D23" s="26"/>
      <c r="E23" s="44"/>
      <c r="F23" s="44"/>
      <c r="H23" s="45"/>
    </row>
    <row r="24" spans="2:11" x14ac:dyDescent="0.2">
      <c r="B24" s="29"/>
    </row>
    <row r="25" spans="2:11" x14ac:dyDescent="0.2">
      <c r="B2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7"/>
  <sheetViews>
    <sheetView workbookViewId="0">
      <selection activeCell="E6" sqref="E6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53" t="s">
        <v>35</v>
      </c>
      <c r="C5" s="53" t="s">
        <v>34</v>
      </c>
      <c r="D5" s="53" t="s">
        <v>141</v>
      </c>
      <c r="E5" s="53" t="s">
        <v>143</v>
      </c>
      <c r="F5" s="53" t="s">
        <v>142</v>
      </c>
    </row>
    <row r="6" spans="2:6" x14ac:dyDescent="0.25">
      <c r="B6" s="1" t="s">
        <v>36</v>
      </c>
      <c r="C6" s="1">
        <v>255</v>
      </c>
      <c r="D6" s="1">
        <v>1</v>
      </c>
      <c r="E6" s="1"/>
      <c r="F6" s="1"/>
    </row>
    <row r="7" spans="2:6" x14ac:dyDescent="0.25">
      <c r="B7" s="1" t="s">
        <v>37</v>
      </c>
      <c r="C7" s="1">
        <v>255</v>
      </c>
      <c r="D7" s="1">
        <v>1</v>
      </c>
      <c r="E7" s="1"/>
      <c r="F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O5" sqref="O5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26" bestFit="1" customWidth="1"/>
    <col min="14" max="14" width="12" style="26" bestFit="1" customWidth="1"/>
    <col min="15" max="15" width="6.140625" style="26" bestFit="1" customWidth="1"/>
    <col min="16" max="17" width="1.7109375" style="26" customWidth="1"/>
    <col min="18" max="18" width="1.85546875" style="26" customWidth="1"/>
    <col min="19" max="19" width="8.7109375" style="26"/>
    <col min="20" max="20" width="9.42578125" style="26" customWidth="1"/>
    <col min="21" max="21" width="8.7109375" style="26"/>
    <col min="22" max="23" width="2.28515625" style="26" customWidth="1"/>
    <col min="24" max="24" width="1.85546875" style="26" customWidth="1"/>
    <col min="25" max="25" width="2.85546875" style="26" customWidth="1"/>
    <col min="26" max="26" width="2.7109375" style="8" customWidth="1"/>
    <col min="27" max="16384" width="8.7109375" style="8"/>
  </cols>
  <sheetData>
    <row r="1" spans="2:27" ht="13.5" thickBot="1" x14ac:dyDescent="0.25">
      <c r="B1" s="28" t="s">
        <v>38</v>
      </c>
      <c r="C1" s="28"/>
      <c r="D1" s="28"/>
      <c r="E1" s="31"/>
      <c r="F1" s="28"/>
      <c r="G1" s="31"/>
      <c r="J1" s="28" t="s">
        <v>3</v>
      </c>
      <c r="K1" s="28"/>
      <c r="L1" s="28"/>
      <c r="M1" s="31"/>
      <c r="N1" s="28"/>
      <c r="O1" s="40"/>
      <c r="P1" s="25"/>
      <c r="Q1" s="25"/>
      <c r="T1" s="52" t="s">
        <v>144</v>
      </c>
      <c r="U1" s="30">
        <v>0.1</v>
      </c>
    </row>
    <row r="2" spans="2:27" ht="13.5" thickBot="1" x14ac:dyDescent="0.25">
      <c r="B2" s="28" t="s">
        <v>46</v>
      </c>
      <c r="C2" s="28"/>
      <c r="D2" s="28" t="s">
        <v>39</v>
      </c>
      <c r="E2" s="31">
        <v>0</v>
      </c>
      <c r="F2" s="28" t="s">
        <v>40</v>
      </c>
      <c r="G2" s="31">
        <v>3.1749999999999998</v>
      </c>
      <c r="J2" s="28" t="s">
        <v>46</v>
      </c>
      <c r="K2" s="28">
        <v>15</v>
      </c>
      <c r="L2" s="28" t="s">
        <v>39</v>
      </c>
      <c r="M2" s="31">
        <v>0</v>
      </c>
      <c r="N2" s="28" t="s">
        <v>40</v>
      </c>
      <c r="O2" s="40">
        <v>-3.75</v>
      </c>
      <c r="P2" s="25"/>
      <c r="Q2" s="25"/>
    </row>
    <row r="3" spans="2:27" ht="15.75" thickBot="1" x14ac:dyDescent="0.3">
      <c r="B3" s="27" t="s">
        <v>41</v>
      </c>
      <c r="C3" s="27" t="s">
        <v>42</v>
      </c>
      <c r="D3" s="27" t="s">
        <v>43</v>
      </c>
      <c r="E3" s="27" t="s">
        <v>44</v>
      </c>
      <c r="F3" s="27" t="s">
        <v>45</v>
      </c>
      <c r="G3" s="28"/>
      <c r="J3" s="27" t="s">
        <v>41</v>
      </c>
      <c r="K3" s="27" t="s">
        <v>42</v>
      </c>
      <c r="L3" s="27" t="s">
        <v>43</v>
      </c>
      <c r="M3" s="27" t="s">
        <v>44</v>
      </c>
      <c r="N3" s="27" t="s">
        <v>45</v>
      </c>
      <c r="O3" s="27"/>
      <c r="P3"/>
      <c r="Q3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2:27" ht="15.75" thickBot="1" x14ac:dyDescent="0.3">
      <c r="B4" s="30">
        <v>0</v>
      </c>
      <c r="C4" s="30">
        <v>0</v>
      </c>
      <c r="D4" s="30">
        <v>0</v>
      </c>
      <c r="E4" s="30">
        <v>0</v>
      </c>
      <c r="F4" s="31"/>
      <c r="G4" s="28"/>
      <c r="J4" s="30">
        <v>0</v>
      </c>
      <c r="K4" s="30">
        <v>0</v>
      </c>
      <c r="L4" s="30">
        <v>0</v>
      </c>
      <c r="M4" s="30">
        <v>0</v>
      </c>
      <c r="N4" s="31"/>
      <c r="O4" s="30"/>
      <c r="P4"/>
      <c r="Q4"/>
    </row>
    <row r="5" spans="2:27" ht="15.75" thickBot="1" x14ac:dyDescent="0.25">
      <c r="B5" s="30">
        <v>1</v>
      </c>
      <c r="C5" s="51">
        <v>1.5400000934613606E-2</v>
      </c>
      <c r="D5" s="30">
        <f>C5-C5*$U$1</f>
        <v>1.3860000841152246E-2</v>
      </c>
      <c r="E5" s="30">
        <f>C5+C5*$U$1</f>
        <v>1.6940001028074966E-2</v>
      </c>
      <c r="F5" s="31"/>
      <c r="G5" s="28" t="str">
        <f>IF(F5="","N/A",IF(F5&gt;0.015,"FAIL","PASS"))</f>
        <v>N/A</v>
      </c>
      <c r="J5" s="30">
        <v>1</v>
      </c>
      <c r="K5" s="51">
        <v>1.6989504950436207</v>
      </c>
      <c r="L5" s="30">
        <f>K5-K5*$U$1</f>
        <v>1.5290554455392587</v>
      </c>
      <c r="M5" s="30">
        <f>K5+K5*$U$1</f>
        <v>1.8688455445479828</v>
      </c>
      <c r="N5" s="31"/>
      <c r="O5" s="28" t="str">
        <f>IF(N5="","N/A",IF(OR(N5&gt;M5,N5&lt;L5),"FAIL","PASS"))</f>
        <v>N/A</v>
      </c>
      <c r="Z5" s="26"/>
      <c r="AA5" s="26"/>
    </row>
    <row r="6" spans="2:27" ht="15.75" thickBot="1" x14ac:dyDescent="0.25">
      <c r="B6" s="30">
        <v>2</v>
      </c>
      <c r="C6" s="51">
        <v>1.5810668585739991E-2</v>
      </c>
      <c r="D6" s="30">
        <f>C6-C6*$U$1</f>
        <v>1.4229601727165992E-2</v>
      </c>
      <c r="E6" s="30">
        <f>C6+C6*$U$1</f>
        <v>1.739173544431399E-2</v>
      </c>
      <c r="F6" s="31"/>
      <c r="G6" s="28" t="str">
        <f>IF(F6="","N/A",IF(OR(F6&gt;E6,F6&lt;D6),"FAIL","PASS"))</f>
        <v>N/A</v>
      </c>
      <c r="J6" s="30">
        <v>2</v>
      </c>
      <c r="K6" s="51">
        <v>1.8309091101142354</v>
      </c>
      <c r="L6" s="30">
        <f t="shared" ref="L6:L69" si="0">K6-K6*$U$1</f>
        <v>1.6478181991028118</v>
      </c>
      <c r="M6" s="30">
        <f t="shared" ref="M6:M69" si="1">K6+K6*$U$1</f>
        <v>2.0140000211256588</v>
      </c>
      <c r="N6" s="31"/>
      <c r="O6" s="28" t="str">
        <f t="shared" ref="O6:O68" si="2">IF(N6="","N/A",IF(OR(N6&gt;M6,N6&lt;L6),"FAIL","PASS"))</f>
        <v>N/A</v>
      </c>
    </row>
    <row r="7" spans="2:27" ht="15.75" thickBot="1" x14ac:dyDescent="0.25">
      <c r="B7" s="30">
        <v>3</v>
      </c>
      <c r="C7" s="51">
        <v>1.62322873998175E-2</v>
      </c>
      <c r="D7" s="30">
        <f t="shared" ref="D7:D70" si="3">C7-C7*$U$1</f>
        <v>1.460905865983575E-2</v>
      </c>
      <c r="E7" s="30">
        <f t="shared" ref="E7:E70" si="4">C7+C7*$U$1</f>
        <v>1.785551613979925E-2</v>
      </c>
      <c r="F7" s="31"/>
      <c r="G7" s="28" t="str">
        <f t="shared" ref="G7:G70" si="5">IF(F7="","N/A",IF(OR(F7&gt;E7,F7&lt;D7),"FAIL","PASS"))</f>
        <v>N/A</v>
      </c>
      <c r="J7" s="30">
        <v>3</v>
      </c>
      <c r="K7" s="51">
        <v>1.9695295749608144</v>
      </c>
      <c r="L7" s="30">
        <f t="shared" si="0"/>
        <v>1.7725766174647331</v>
      </c>
      <c r="M7" s="30">
        <f t="shared" si="1"/>
        <v>2.1664825324568957</v>
      </c>
      <c r="N7" s="31"/>
      <c r="O7" s="28" t="str">
        <f t="shared" si="2"/>
        <v>N/A</v>
      </c>
    </row>
    <row r="8" spans="2:27" ht="15.75" thickBot="1" x14ac:dyDescent="0.25">
      <c r="B8" s="30">
        <v>4</v>
      </c>
      <c r="C8" s="51">
        <v>1.6665149408540362E-2</v>
      </c>
      <c r="D8" s="30">
        <f t="shared" si="3"/>
        <v>1.4998634467686326E-2</v>
      </c>
      <c r="E8" s="30">
        <f t="shared" si="4"/>
        <v>1.83316643493944E-2</v>
      </c>
      <c r="F8" s="31"/>
      <c r="G8" s="28" t="str">
        <f t="shared" si="5"/>
        <v>N/A</v>
      </c>
      <c r="J8" s="30">
        <v>4</v>
      </c>
      <c r="K8" s="51">
        <v>2.1149759422275687</v>
      </c>
      <c r="L8" s="30">
        <f t="shared" si="0"/>
        <v>1.9034783480048119</v>
      </c>
      <c r="M8" s="30">
        <f t="shared" si="1"/>
        <v>2.3264735364503255</v>
      </c>
      <c r="N8" s="31"/>
      <c r="O8" s="28" t="str">
        <f t="shared" si="2"/>
        <v>N/A</v>
      </c>
    </row>
    <row r="9" spans="2:27" ht="15.75" thickBot="1" x14ac:dyDescent="0.25">
      <c r="B9" s="30">
        <v>5</v>
      </c>
      <c r="C9" s="51">
        <v>1.7109554431133128E-2</v>
      </c>
      <c r="D9" s="30">
        <f t="shared" si="3"/>
        <v>1.5398598988019815E-2</v>
      </c>
      <c r="E9" s="30">
        <f t="shared" si="4"/>
        <v>1.8820509874246442E-2</v>
      </c>
      <c r="F9" s="31"/>
      <c r="G9" s="28" t="str">
        <f t="shared" si="5"/>
        <v>N/A</v>
      </c>
      <c r="J9" s="30">
        <v>5</v>
      </c>
      <c r="K9" s="51">
        <v>2.2674122645587036</v>
      </c>
      <c r="L9" s="30">
        <f t="shared" si="0"/>
        <v>2.0406710381028335</v>
      </c>
      <c r="M9" s="30">
        <f t="shared" si="1"/>
        <v>2.4941534910145737</v>
      </c>
      <c r="N9" s="31"/>
      <c r="O9" s="28" t="str">
        <f t="shared" si="2"/>
        <v>N/A</v>
      </c>
    </row>
    <row r="10" spans="2:27" ht="15.75" thickBot="1" x14ac:dyDescent="0.25">
      <c r="B10" s="30">
        <v>6</v>
      </c>
      <c r="C10" s="51">
        <v>1.756581028201817E-2</v>
      </c>
      <c r="D10" s="30">
        <f t="shared" si="3"/>
        <v>1.5809229253816354E-2</v>
      </c>
      <c r="E10" s="30">
        <f t="shared" si="4"/>
        <v>1.9322391310219986E-2</v>
      </c>
      <c r="F10" s="31"/>
      <c r="G10" s="28" t="str">
        <f t="shared" si="5"/>
        <v>N/A</v>
      </c>
      <c r="J10" s="30">
        <v>6</v>
      </c>
      <c r="K10" s="51">
        <v>2.4270025945984273</v>
      </c>
      <c r="L10" s="30">
        <f t="shared" si="0"/>
        <v>2.1843023351385846</v>
      </c>
      <c r="M10" s="30">
        <f t="shared" si="1"/>
        <v>2.6697028540582699</v>
      </c>
      <c r="N10" s="31"/>
      <c r="O10" s="28" t="str">
        <f t="shared" si="2"/>
        <v>N/A</v>
      </c>
    </row>
    <row r="11" spans="2:27" ht="15.75" thickBot="1" x14ac:dyDescent="0.25">
      <c r="B11" s="30">
        <v>7</v>
      </c>
      <c r="C11" s="51">
        <v>1.803423298402167E-2</v>
      </c>
      <c r="D11" s="30">
        <f t="shared" si="3"/>
        <v>1.6230809685619504E-2</v>
      </c>
      <c r="E11" s="30">
        <f t="shared" si="4"/>
        <v>1.9837656282423836E-2</v>
      </c>
      <c r="F11" s="31"/>
      <c r="G11" s="28" t="str">
        <f t="shared" si="5"/>
        <v>N/A</v>
      </c>
      <c r="J11" s="30">
        <v>7</v>
      </c>
      <c r="K11" s="51">
        <v>2.5939109849909467</v>
      </c>
      <c r="L11" s="30">
        <f t="shared" si="0"/>
        <v>2.3345198864918522</v>
      </c>
      <c r="M11" s="30">
        <f t="shared" si="1"/>
        <v>2.8533020834900413</v>
      </c>
      <c r="N11" s="31"/>
      <c r="O11" s="28" t="str">
        <f t="shared" si="2"/>
        <v>N/A</v>
      </c>
      <c r="Z11" s="26"/>
      <c r="AA11" s="26"/>
    </row>
    <row r="12" spans="2:27" ht="15.75" thickBot="1" x14ac:dyDescent="0.25">
      <c r="B12" s="30">
        <v>8</v>
      </c>
      <c r="C12" s="51">
        <v>1.8515146987264877E-2</v>
      </c>
      <c r="D12" s="30">
        <f t="shared" si="3"/>
        <v>1.6663632288538389E-2</v>
      </c>
      <c r="E12" s="30">
        <f t="shared" si="4"/>
        <v>2.0366661685991366E-2</v>
      </c>
      <c r="F12" s="31"/>
      <c r="G12" s="28" t="str">
        <f>IF(F12="","N/A",IF(OR(F12&gt;E12,F12&lt;D12),"FAIL","PASS"))</f>
        <v>N/A</v>
      </c>
      <c r="J12" s="30">
        <v>8</v>
      </c>
      <c r="K12" s="51">
        <v>2.7683014883804691</v>
      </c>
      <c r="L12" s="30">
        <f t="shared" si="0"/>
        <v>2.4914713395424224</v>
      </c>
      <c r="M12" s="30">
        <f t="shared" si="1"/>
        <v>3.0451316372185158</v>
      </c>
      <c r="N12" s="31"/>
      <c r="O12" s="28" t="str">
        <f t="shared" si="2"/>
        <v>N/A</v>
      </c>
    </row>
    <row r="13" spans="2:27" ht="15.75" thickBot="1" x14ac:dyDescent="0.25">
      <c r="B13" s="30">
        <v>9</v>
      </c>
      <c r="C13" s="51">
        <v>1.9008885393892495E-2</v>
      </c>
      <c r="D13" s="30">
        <f t="shared" si="3"/>
        <v>1.7107996854503246E-2</v>
      </c>
      <c r="E13" s="30">
        <f t="shared" si="4"/>
        <v>2.0909773933281743E-2</v>
      </c>
      <c r="F13" s="31"/>
      <c r="G13" s="28" t="str">
        <f t="shared" si="5"/>
        <v>N/A</v>
      </c>
      <c r="J13" s="30">
        <v>9</v>
      </c>
      <c r="K13" s="51">
        <v>2.9503381574112013</v>
      </c>
      <c r="L13" s="30">
        <f t="shared" si="0"/>
        <v>2.6553043416700812</v>
      </c>
      <c r="M13" s="30">
        <f t="shared" si="1"/>
        <v>3.2453719731523214</v>
      </c>
      <c r="N13" s="31"/>
      <c r="O13" s="28" t="str">
        <f t="shared" si="2"/>
        <v>N/A</v>
      </c>
    </row>
    <row r="14" spans="2:27" ht="15.75" thickBot="1" x14ac:dyDescent="0.25">
      <c r="B14" s="30">
        <v>10</v>
      </c>
      <c r="C14" s="51">
        <v>1.9515790188793819E-2</v>
      </c>
      <c r="D14" s="30">
        <f t="shared" si="3"/>
        <v>1.7564211169914436E-2</v>
      </c>
      <c r="E14" s="30">
        <f t="shared" si="4"/>
        <v>2.1467369207673202E-2</v>
      </c>
      <c r="F14" s="31"/>
      <c r="G14" s="28" t="str">
        <f t="shared" si="5"/>
        <v>N/A</v>
      </c>
      <c r="J14" s="30">
        <v>10</v>
      </c>
      <c r="K14" s="51">
        <v>3.1401850447273523</v>
      </c>
      <c r="L14" s="30">
        <f t="shared" si="0"/>
        <v>2.8261665402546168</v>
      </c>
      <c r="M14" s="30">
        <f t="shared" si="1"/>
        <v>3.4542035492000878</v>
      </c>
      <c r="N14" s="31"/>
      <c r="O14" s="28" t="str">
        <f t="shared" si="2"/>
        <v>N/A</v>
      </c>
    </row>
    <row r="15" spans="2:27" ht="15.75" thickBot="1" x14ac:dyDescent="0.25">
      <c r="B15" s="30">
        <v>11</v>
      </c>
      <c r="C15" s="51">
        <v>2.0036212476476519E-2</v>
      </c>
      <c r="D15" s="30">
        <f t="shared" si="3"/>
        <v>1.8032591228828866E-2</v>
      </c>
      <c r="E15" s="30">
        <f t="shared" si="4"/>
        <v>2.2039833724124172E-2</v>
      </c>
      <c r="F15" s="31"/>
      <c r="G15" s="28" t="str">
        <f t="shared" si="5"/>
        <v>N/A</v>
      </c>
      <c r="J15" s="30">
        <v>11</v>
      </c>
      <c r="K15" s="51">
        <v>3.3380062029731246</v>
      </c>
      <c r="L15" s="30">
        <f t="shared" si="0"/>
        <v>3.0042055826758123</v>
      </c>
      <c r="M15" s="30">
        <f t="shared" si="1"/>
        <v>3.6718068232704368</v>
      </c>
      <c r="N15" s="31"/>
      <c r="O15" s="28" t="str">
        <f t="shared" si="2"/>
        <v>N/A</v>
      </c>
    </row>
    <row r="16" spans="2:27" ht="15.75" thickBot="1" x14ac:dyDescent="0.25">
      <c r="B16" s="30">
        <v>12</v>
      </c>
      <c r="C16" s="51">
        <v>2.0570512724257015E-2</v>
      </c>
      <c r="D16" s="30">
        <f t="shared" si="3"/>
        <v>1.8513461451831314E-2</v>
      </c>
      <c r="E16" s="30">
        <f t="shared" si="4"/>
        <v>2.2627563996682715E-2</v>
      </c>
      <c r="F16" s="31"/>
      <c r="G16" s="28" t="str">
        <f t="shared" si="5"/>
        <v>N/A</v>
      </c>
      <c r="J16" s="30">
        <v>12</v>
      </c>
      <c r="K16" s="51">
        <v>3.5439656847927306</v>
      </c>
      <c r="L16" s="30">
        <f t="shared" si="0"/>
        <v>3.1895691163134576</v>
      </c>
      <c r="M16" s="30">
        <f t="shared" si="1"/>
        <v>3.8983622532720035</v>
      </c>
      <c r="N16" s="31"/>
      <c r="O16" s="28" t="str">
        <f t="shared" si="2"/>
        <v>N/A</v>
      </c>
    </row>
    <row r="17" spans="2:27" ht="15.75" thickBot="1" x14ac:dyDescent="0.25">
      <c r="B17" s="30">
        <v>13</v>
      </c>
      <c r="C17" s="51">
        <v>2.1119061011935936E-2</v>
      </c>
      <c r="D17" s="30">
        <f t="shared" si="3"/>
        <v>1.9007154910742341E-2</v>
      </c>
      <c r="E17" s="30">
        <f t="shared" si="4"/>
        <v>2.3230967113129532E-2</v>
      </c>
      <c r="F17" s="31"/>
      <c r="G17" s="28" t="str">
        <f t="shared" si="5"/>
        <v>N/A</v>
      </c>
      <c r="J17" s="30">
        <v>13</v>
      </c>
      <c r="K17" s="51">
        <v>3.7582275428303751</v>
      </c>
      <c r="L17" s="30">
        <f t="shared" si="0"/>
        <v>3.3824047885473374</v>
      </c>
      <c r="M17" s="30">
        <f t="shared" si="1"/>
        <v>4.1340502971134123</v>
      </c>
      <c r="N17" s="31"/>
      <c r="O17" s="28" t="str">
        <f t="shared" si="2"/>
        <v>N/A</v>
      </c>
    </row>
    <row r="18" spans="2:27" ht="15.75" thickBot="1" x14ac:dyDescent="0.25">
      <c r="B18" s="30">
        <v>14</v>
      </c>
      <c r="C18" s="51">
        <v>2.1682237288131675E-2</v>
      </c>
      <c r="D18" s="30">
        <f t="shared" si="3"/>
        <v>1.9514013559318508E-2</v>
      </c>
      <c r="E18" s="30">
        <f t="shared" si="4"/>
        <v>2.3850461016944841E-2</v>
      </c>
      <c r="F18" s="31"/>
      <c r="G18" s="28" t="str">
        <f t="shared" si="5"/>
        <v>N/A</v>
      </c>
      <c r="J18" s="30">
        <v>14</v>
      </c>
      <c r="K18" s="51">
        <v>3.9809558297302656</v>
      </c>
      <c r="L18" s="30">
        <f t="shared" si="0"/>
        <v>3.5828602467572388</v>
      </c>
      <c r="M18" s="30">
        <f>K18+K18*$U$1</f>
        <v>4.3790514127032925</v>
      </c>
      <c r="N18" s="31"/>
      <c r="O18" s="28" t="str">
        <f t="shared" si="2"/>
        <v>N/A</v>
      </c>
    </row>
    <row r="19" spans="2:27" ht="15.75" thickBot="1" x14ac:dyDescent="0.25">
      <c r="B19" s="30">
        <v>15</v>
      </c>
      <c r="C19" s="51">
        <v>2.226043163344945E-2</v>
      </c>
      <c r="D19" s="30">
        <f t="shared" si="3"/>
        <v>2.0034388470104504E-2</v>
      </c>
      <c r="E19" s="30">
        <f t="shared" si="4"/>
        <v>2.4486474796794395E-2</v>
      </c>
      <c r="F19" s="31"/>
      <c r="G19" s="28" t="str">
        <f t="shared" si="5"/>
        <v>N/A</v>
      </c>
      <c r="J19" s="30">
        <v>15</v>
      </c>
      <c r="K19" s="51">
        <v>4.2123145981366097</v>
      </c>
      <c r="L19" s="30">
        <f t="shared" si="0"/>
        <v>3.7910831383229486</v>
      </c>
      <c r="M19" s="30">
        <f t="shared" si="1"/>
        <v>4.6335460579502703</v>
      </c>
      <c r="N19" s="31"/>
      <c r="O19" s="28" t="str">
        <f t="shared" si="2"/>
        <v>N/A</v>
      </c>
    </row>
    <row r="20" spans="2:27" ht="15.75" thickBot="1" x14ac:dyDescent="0.25">
      <c r="B20" s="30">
        <v>16</v>
      </c>
      <c r="C20" s="51">
        <v>2.2854044530668249E-2</v>
      </c>
      <c r="D20" s="30">
        <f t="shared" si="3"/>
        <v>2.0568640077601424E-2</v>
      </c>
      <c r="E20" s="30">
        <f t="shared" si="4"/>
        <v>2.5139448983735074E-2</v>
      </c>
      <c r="F20" s="31"/>
      <c r="G20" s="28" t="str">
        <f t="shared" si="5"/>
        <v>N/A</v>
      </c>
      <c r="J20" s="30">
        <v>16</v>
      </c>
      <c r="K20" s="51">
        <v>4.4524679006936152</v>
      </c>
      <c r="L20" s="30">
        <f t="shared" si="0"/>
        <v>4.0072211106242541</v>
      </c>
      <c r="M20" s="30">
        <f t="shared" si="1"/>
        <v>4.8977146907629763</v>
      </c>
      <c r="N20" s="31"/>
      <c r="O20" s="28" t="str">
        <f t="shared" si="2"/>
        <v>N/A</v>
      </c>
    </row>
    <row r="21" spans="2:27" ht="15.75" thickBot="1" x14ac:dyDescent="0.25">
      <c r="B21" s="30">
        <v>17</v>
      </c>
      <c r="C21" s="51">
        <v>2.3463487142132804E-2</v>
      </c>
      <c r="D21" s="30">
        <f t="shared" si="3"/>
        <v>2.1117138427919523E-2</v>
      </c>
      <c r="E21" s="30">
        <f t="shared" si="4"/>
        <v>2.5809835856346084E-2</v>
      </c>
      <c r="F21" s="31"/>
      <c r="G21" s="28" t="str">
        <f t="shared" si="5"/>
        <v>N/A</v>
      </c>
      <c r="J21" s="30">
        <v>17</v>
      </c>
      <c r="K21" s="51">
        <v>4.7015797900454892</v>
      </c>
      <c r="L21" s="30">
        <f t="shared" si="0"/>
        <v>4.2314218110409403</v>
      </c>
      <c r="M21" s="30">
        <f t="shared" si="1"/>
        <v>5.1717377690500381</v>
      </c>
      <c r="N21" s="31"/>
      <c r="O21" s="28" t="str">
        <f t="shared" si="2"/>
        <v>N/A</v>
      </c>
    </row>
    <row r="22" spans="2:27" ht="15.75" thickBot="1" x14ac:dyDescent="0.25">
      <c r="B22" s="30">
        <v>18</v>
      </c>
      <c r="C22" s="51">
        <v>2.4089181594542628E-2</v>
      </c>
      <c r="D22" s="30">
        <f t="shared" si="3"/>
        <v>2.1680263435088366E-2</v>
      </c>
      <c r="E22" s="30">
        <f t="shared" si="4"/>
        <v>2.649809975399689E-2</v>
      </c>
      <c r="F22" s="31"/>
      <c r="G22" s="28" t="str">
        <f t="shared" si="5"/>
        <v>N/A</v>
      </c>
      <c r="J22" s="30">
        <v>18</v>
      </c>
      <c r="K22" s="51">
        <v>4.959814318836437</v>
      </c>
      <c r="L22" s="30">
        <f t="shared" si="0"/>
        <v>4.463832886952793</v>
      </c>
      <c r="M22" s="30">
        <f t="shared" si="1"/>
        <v>5.4557957507200809</v>
      </c>
      <c r="N22" s="31"/>
      <c r="O22" s="28" t="str">
        <f t="shared" si="2"/>
        <v>N/A</v>
      </c>
    </row>
    <row r="23" spans="2:27" ht="15.75" thickBot="1" x14ac:dyDescent="0.25">
      <c r="B23" s="30">
        <v>19</v>
      </c>
      <c r="C23" s="51">
        <v>2.473156127133555E-2</v>
      </c>
      <c r="D23" s="30">
        <f t="shared" si="3"/>
        <v>2.2258405144201996E-2</v>
      </c>
      <c r="E23" s="30">
        <f t="shared" si="4"/>
        <v>2.7204717398469105E-2</v>
      </c>
      <c r="F23" s="31"/>
      <c r="G23" s="28" t="str">
        <f t="shared" si="5"/>
        <v>N/A</v>
      </c>
      <c r="J23" s="30">
        <v>19</v>
      </c>
      <c r="K23" s="51">
        <v>5.2273355397106647</v>
      </c>
      <c r="L23" s="30">
        <f t="shared" si="0"/>
        <v>4.7046019857395986</v>
      </c>
      <c r="M23" s="30">
        <f t="shared" si="1"/>
        <v>5.7500690936817307</v>
      </c>
      <c r="N23" s="31"/>
      <c r="O23" s="28" t="str">
        <f t="shared" si="2"/>
        <v>N/A</v>
      </c>
    </row>
    <row r="24" spans="2:27" ht="15.75" thickBot="1" x14ac:dyDescent="0.25">
      <c r="B24" s="30">
        <v>20</v>
      </c>
      <c r="C24" s="51">
        <v>2.5391071112868074E-2</v>
      </c>
      <c r="D24" s="30">
        <f t="shared" si="3"/>
        <v>2.2851964001581265E-2</v>
      </c>
      <c r="E24" s="30">
        <f t="shared" si="4"/>
        <v>2.7930178224154882E-2</v>
      </c>
      <c r="F24" s="31"/>
      <c r="G24" s="28" t="str">
        <f t="shared" si="5"/>
        <v>N/A</v>
      </c>
      <c r="J24" s="30">
        <v>20</v>
      </c>
      <c r="K24" s="51">
        <v>5.5043075053123847</v>
      </c>
      <c r="L24" s="30">
        <f t="shared" si="0"/>
        <v>4.9538767547811462</v>
      </c>
      <c r="M24" s="30">
        <f t="shared" si="1"/>
        <v>6.0547382558436231</v>
      </c>
      <c r="N24" s="31"/>
      <c r="O24" s="28" t="str">
        <f t="shared" si="2"/>
        <v>N/A</v>
      </c>
    </row>
    <row r="25" spans="2:27" ht="15.75" thickBot="1" x14ac:dyDescent="0.25">
      <c r="B25" s="30">
        <v>21</v>
      </c>
      <c r="C25" s="51">
        <v>2.606816792460059E-2</v>
      </c>
      <c r="D25" s="30">
        <f t="shared" si="3"/>
        <v>2.3461351132140533E-2</v>
      </c>
      <c r="E25" s="30">
        <f t="shared" si="4"/>
        <v>2.8674984717060648E-2</v>
      </c>
      <c r="F25" s="31"/>
      <c r="G25" s="28" t="str">
        <f t="shared" si="5"/>
        <v>N/A</v>
      </c>
      <c r="J25" s="30">
        <v>21</v>
      </c>
      <c r="K25" s="51">
        <v>5.7908942682858005</v>
      </c>
      <c r="L25" s="30">
        <f t="shared" si="0"/>
        <v>5.2118048414572202</v>
      </c>
      <c r="M25" s="30">
        <f t="shared" si="1"/>
        <v>6.3699836951143807</v>
      </c>
      <c r="N25" s="31"/>
      <c r="O25" s="28" t="str">
        <f t="shared" si="2"/>
        <v>N/A</v>
      </c>
    </row>
    <row r="26" spans="2:27" ht="15.75" thickBot="1" x14ac:dyDescent="0.25">
      <c r="B26" s="30">
        <v>22</v>
      </c>
      <c r="C26" s="51">
        <v>2.6763320693500892E-2</v>
      </c>
      <c r="D26" s="30">
        <f t="shared" si="3"/>
        <v>2.4086988624150804E-2</v>
      </c>
      <c r="E26" s="30">
        <f t="shared" si="4"/>
        <v>2.943965276285098E-2</v>
      </c>
      <c r="F26" s="31"/>
      <c r="G26" s="28" t="str">
        <f t="shared" si="5"/>
        <v>N/A</v>
      </c>
      <c r="J26" s="30">
        <v>22</v>
      </c>
      <c r="K26" s="51">
        <v>6.0872598812751209</v>
      </c>
      <c r="L26" s="30">
        <f t="shared" si="0"/>
        <v>5.4785338931476089</v>
      </c>
      <c r="M26" s="30">
        <f t="shared" si="1"/>
        <v>6.6959858694026329</v>
      </c>
      <c r="N26" s="31"/>
      <c r="O26" s="28" t="str">
        <f t="shared" si="2"/>
        <v>N/A</v>
      </c>
    </row>
    <row r="27" spans="2:27" ht="15.75" thickBot="1" x14ac:dyDescent="0.25">
      <c r="B27" s="30">
        <v>23</v>
      </c>
      <c r="C27" s="51">
        <v>2.7477010912885159E-2</v>
      </c>
      <c r="D27" s="30">
        <f t="shared" si="3"/>
        <v>2.4729309821596643E-2</v>
      </c>
      <c r="E27" s="30">
        <f t="shared" si="4"/>
        <v>3.0224712004173676E-2</v>
      </c>
      <c r="F27" s="31"/>
      <c r="G27" s="28" t="str">
        <f t="shared" si="5"/>
        <v>N/A</v>
      </c>
      <c r="J27" s="30">
        <v>23</v>
      </c>
      <c r="K27" s="51">
        <v>6.3935683969245511</v>
      </c>
      <c r="L27" s="30">
        <f t="shared" si="0"/>
        <v>5.7542115572320958</v>
      </c>
      <c r="M27" s="30">
        <f t="shared" si="1"/>
        <v>7.0329252366170065</v>
      </c>
      <c r="N27" s="31"/>
      <c r="O27" s="28" t="str">
        <f t="shared" si="2"/>
        <v>N/A</v>
      </c>
      <c r="Z27" s="26"/>
      <c r="AA27" s="26"/>
    </row>
    <row r="28" spans="2:27" ht="15.75" thickBot="1" x14ac:dyDescent="0.25">
      <c r="B28" s="30">
        <v>24</v>
      </c>
      <c r="C28" s="51">
        <v>2.8209732915921312E-2</v>
      </c>
      <c r="D28" s="30">
        <f t="shared" si="3"/>
        <v>2.5388759624329182E-2</v>
      </c>
      <c r="E28" s="30">
        <f t="shared" si="4"/>
        <v>3.1030706207513442E-2</v>
      </c>
      <c r="F28" s="31"/>
      <c r="G28" s="28" t="str">
        <f t="shared" si="5"/>
        <v>N/A</v>
      </c>
      <c r="J28" s="30">
        <v>24</v>
      </c>
      <c r="K28" s="51">
        <v>6.709983867878301</v>
      </c>
      <c r="L28" s="30">
        <f t="shared" si="0"/>
        <v>6.0389854810904708</v>
      </c>
      <c r="M28" s="30">
        <f t="shared" si="1"/>
        <v>7.3809822546661312</v>
      </c>
      <c r="N28" s="31"/>
      <c r="O28" s="28" t="str">
        <f t="shared" si="2"/>
        <v>N/A</v>
      </c>
    </row>
    <row r="29" spans="2:27" ht="15.75" thickBot="1" x14ac:dyDescent="0.25">
      <c r="B29" s="30">
        <v>25</v>
      </c>
      <c r="C29" s="51">
        <v>2.896199421802589E-2</v>
      </c>
      <c r="D29" s="30">
        <f t="shared" si="3"/>
        <v>2.6065794796223302E-2</v>
      </c>
      <c r="E29" s="30">
        <f t="shared" si="4"/>
        <v>3.1858193639828482E-2</v>
      </c>
      <c r="F29" s="31"/>
      <c r="G29" s="28" t="str">
        <f t="shared" si="5"/>
        <v>N/A</v>
      </c>
      <c r="J29" s="30">
        <v>25</v>
      </c>
      <c r="K29" s="51">
        <v>7.0366703467805785</v>
      </c>
      <c r="L29" s="30">
        <f t="shared" si="0"/>
        <v>6.3330033121025204</v>
      </c>
      <c r="M29" s="30">
        <f t="shared" si="1"/>
        <v>7.7403373814586365</v>
      </c>
      <c r="N29" s="31"/>
      <c r="O29" s="28" t="str">
        <f t="shared" si="2"/>
        <v>N/A</v>
      </c>
    </row>
    <row r="30" spans="2:27" ht="15.75" thickBot="1" x14ac:dyDescent="0.25">
      <c r="B30" s="30">
        <v>26</v>
      </c>
      <c r="C30" s="51">
        <v>2.9734315868391502E-2</v>
      </c>
      <c r="D30" s="30">
        <f t="shared" si="3"/>
        <v>2.676088428155235E-2</v>
      </c>
      <c r="E30" s="30">
        <f t="shared" si="4"/>
        <v>3.2707747455230654E-2</v>
      </c>
      <c r="F30" s="31"/>
      <c r="G30" s="28" t="str">
        <f t="shared" si="5"/>
        <v>N/A</v>
      </c>
      <c r="J30" s="30">
        <v>26</v>
      </c>
      <c r="K30" s="51">
        <v>7.3737918862755869</v>
      </c>
      <c r="L30" s="30">
        <f t="shared" si="0"/>
        <v>6.6364126976480282</v>
      </c>
      <c r="M30" s="30">
        <f t="shared" si="1"/>
        <v>8.1111710749031456</v>
      </c>
      <c r="N30" s="31"/>
      <c r="O30" s="28" t="str">
        <f t="shared" si="2"/>
        <v>N/A</v>
      </c>
    </row>
    <row r="31" spans="2:27" ht="15.75" thickBot="1" x14ac:dyDescent="0.25">
      <c r="B31" s="30">
        <v>27</v>
      </c>
      <c r="C31" s="51">
        <v>3.0527232810888347E-2</v>
      </c>
      <c r="D31" s="30">
        <f t="shared" si="3"/>
        <v>2.7474509529799511E-2</v>
      </c>
      <c r="E31" s="30">
        <f t="shared" si="4"/>
        <v>3.3579956091977184E-2</v>
      </c>
      <c r="F31" s="31"/>
      <c r="G31" s="28" t="str">
        <f t="shared" si="5"/>
        <v>N/A</v>
      </c>
      <c r="J31" s="30">
        <v>27</v>
      </c>
      <c r="K31" s="51">
        <v>7.7215125390075308</v>
      </c>
      <c r="L31" s="30">
        <f t="shared" si="0"/>
        <v>6.9493612851067779</v>
      </c>
      <c r="M31" s="30">
        <f t="shared" si="1"/>
        <v>8.4936637929082845</v>
      </c>
      <c r="N31" s="31"/>
      <c r="O31" s="28" t="str">
        <f t="shared" si="2"/>
        <v>N/A</v>
      </c>
    </row>
    <row r="32" spans="2:27" ht="15.75" thickBot="1" x14ac:dyDescent="0.25">
      <c r="B32" s="30">
        <v>28</v>
      </c>
      <c r="C32" s="51">
        <v>3.1341294254589848E-2</v>
      </c>
      <c r="D32" s="30">
        <f t="shared" si="3"/>
        <v>2.8207164829130861E-2</v>
      </c>
      <c r="E32" s="30">
        <f t="shared" si="4"/>
        <v>3.4475423680048835E-2</v>
      </c>
      <c r="F32" s="31"/>
      <c r="G32" s="28" t="str">
        <f t="shared" si="5"/>
        <v>N/A</v>
      </c>
      <c r="J32" s="30">
        <v>28</v>
      </c>
      <c r="K32" s="51">
        <v>8.079996357620626</v>
      </c>
      <c r="L32" s="30">
        <f t="shared" si="0"/>
        <v>7.2719967218585637</v>
      </c>
      <c r="M32" s="30">
        <f t="shared" si="1"/>
        <v>8.8879959933826882</v>
      </c>
      <c r="N32" s="31"/>
      <c r="O32" s="28" t="str">
        <f t="shared" si="2"/>
        <v>N/A</v>
      </c>
    </row>
    <row r="33" spans="2:16" ht="15.75" thickBot="1" x14ac:dyDescent="0.25">
      <c r="B33" s="30">
        <v>29</v>
      </c>
      <c r="C33" s="51">
        <v>3.217706405417891E-2</v>
      </c>
      <c r="D33" s="30">
        <f t="shared" si="3"/>
        <v>2.8959357648761019E-2</v>
      </c>
      <c r="E33" s="30">
        <f t="shared" si="4"/>
        <v>3.5394770459596797E-2</v>
      </c>
      <c r="F33" s="31"/>
      <c r="G33" s="28" t="str">
        <f t="shared" si="5"/>
        <v>N/A</v>
      </c>
      <c r="J33" s="30">
        <v>29</v>
      </c>
      <c r="K33" s="51">
        <v>8.449407394759076</v>
      </c>
      <c r="L33" s="30">
        <f t="shared" si="0"/>
        <v>7.6044666552831686</v>
      </c>
      <c r="M33" s="30">
        <f t="shared" si="1"/>
        <v>9.2943481342349834</v>
      </c>
      <c r="N33" s="31"/>
      <c r="O33" s="28" t="str">
        <f t="shared" si="2"/>
        <v>N/A</v>
      </c>
    </row>
    <row r="34" spans="2:16" ht="15.75" thickBot="1" x14ac:dyDescent="0.25">
      <c r="B34" s="30">
        <v>30</v>
      </c>
      <c r="C34" s="51">
        <v>3.3035121100498457E-2</v>
      </c>
      <c r="D34" s="30">
        <f t="shared" si="3"/>
        <v>2.9731608990448612E-2</v>
      </c>
      <c r="E34" s="30">
        <f t="shared" si="4"/>
        <v>3.6338633210548303E-2</v>
      </c>
      <c r="F34" s="31"/>
      <c r="G34" s="28" t="str">
        <f t="shared" si="5"/>
        <v>N/A</v>
      </c>
      <c r="J34" s="30">
        <v>30</v>
      </c>
      <c r="K34" s="51">
        <v>8.8299097030670879</v>
      </c>
      <c r="L34" s="30">
        <f t="shared" si="0"/>
        <v>7.9469187327603787</v>
      </c>
      <c r="M34" s="30">
        <f t="shared" si="1"/>
        <v>9.712900673373797</v>
      </c>
      <c r="N34" s="31"/>
      <c r="O34" s="28" t="str">
        <f t="shared" si="2"/>
        <v>N/A</v>
      </c>
    </row>
    <row r="35" spans="2:16" ht="15.75" thickBot="1" x14ac:dyDescent="0.25">
      <c r="B35" s="30">
        <v>31</v>
      </c>
      <c r="C35" s="51">
        <v>3.3916059721516657E-2</v>
      </c>
      <c r="D35" s="30">
        <f t="shared" si="3"/>
        <v>3.052445374936499E-2</v>
      </c>
      <c r="E35" s="30">
        <f t="shared" si="4"/>
        <v>3.7307665693668321E-2</v>
      </c>
      <c r="F35" s="31"/>
      <c r="G35" s="28" t="str">
        <f t="shared" si="5"/>
        <v>N/A</v>
      </c>
      <c r="J35" s="30">
        <v>31</v>
      </c>
      <c r="K35" s="51">
        <v>9.2216673351888705</v>
      </c>
      <c r="L35" s="30">
        <f t="shared" si="0"/>
        <v>8.2995006016699833</v>
      </c>
      <c r="M35" s="30">
        <f t="shared" si="1"/>
        <v>10.143834068707758</v>
      </c>
      <c r="N35" s="31"/>
      <c r="O35" s="28" t="str">
        <f t="shared" si="2"/>
        <v>N/A</v>
      </c>
    </row>
    <row r="36" spans="2:16" ht="15.75" thickBot="1" x14ac:dyDescent="0.25">
      <c r="B36" s="30">
        <v>32</v>
      </c>
      <c r="C36" s="51">
        <v>3.4820490093984496E-2</v>
      </c>
      <c r="D36" s="30">
        <f t="shared" si="3"/>
        <v>3.1338441084586048E-2</v>
      </c>
      <c r="E36" s="30">
        <f t="shared" si="4"/>
        <v>3.8302539103382945E-2</v>
      </c>
      <c r="F36" s="31"/>
      <c r="G36" s="28" t="str">
        <f t="shared" si="5"/>
        <v>N/A</v>
      </c>
      <c r="J36" s="30">
        <v>32</v>
      </c>
      <c r="K36" s="51">
        <v>9.6248443437686255</v>
      </c>
      <c r="L36" s="30">
        <f t="shared" si="0"/>
        <v>8.6623599093917623</v>
      </c>
      <c r="M36" s="30">
        <f t="shared" si="1"/>
        <v>10.587328778145489</v>
      </c>
      <c r="N36" s="31"/>
      <c r="O36" s="28" t="str">
        <f t="shared" si="2"/>
        <v>N/A</v>
      </c>
    </row>
    <row r="37" spans="2:16" ht="15.75" thickBot="1" x14ac:dyDescent="0.25">
      <c r="B37" s="30">
        <v>33</v>
      </c>
      <c r="C37" s="51">
        <v>3.5749038666070994E-2</v>
      </c>
      <c r="D37" s="30">
        <f t="shared" si="3"/>
        <v>3.2174134799463891E-2</v>
      </c>
      <c r="E37" s="30">
        <f t="shared" si="4"/>
        <v>3.9323942532678097E-2</v>
      </c>
      <c r="F37" s="31"/>
      <c r="G37" s="28" t="str">
        <f t="shared" si="5"/>
        <v>N/A</v>
      </c>
      <c r="J37" s="30">
        <v>33</v>
      </c>
      <c r="K37" s="51">
        <v>10.039604781450565</v>
      </c>
      <c r="L37" s="30">
        <f t="shared" si="0"/>
        <v>9.0356443033055083</v>
      </c>
      <c r="M37" s="30">
        <f t="shared" si="1"/>
        <v>11.043565259595622</v>
      </c>
      <c r="N37" s="31"/>
      <c r="O37" s="28" t="str">
        <f t="shared" si="2"/>
        <v>N/A</v>
      </c>
    </row>
    <row r="38" spans="2:16" ht="15.75" thickBot="1" x14ac:dyDescent="0.25">
      <c r="B38" s="30">
        <v>34</v>
      </c>
      <c r="C38" s="51">
        <v>3.6702348591268752E-2</v>
      </c>
      <c r="D38" s="30">
        <f t="shared" si="3"/>
        <v>3.3032113732141877E-2</v>
      </c>
      <c r="E38" s="30">
        <f t="shared" si="4"/>
        <v>4.0372583450395627E-2</v>
      </c>
      <c r="F38" s="31"/>
      <c r="G38" s="28" t="str">
        <f t="shared" si="5"/>
        <v>N/A</v>
      </c>
      <c r="J38" s="30">
        <v>34</v>
      </c>
      <c r="K38" s="51">
        <v>10.466112700878895</v>
      </c>
      <c r="L38" s="30">
        <f t="shared" si="0"/>
        <v>9.419501430791005</v>
      </c>
      <c r="M38" s="30">
        <f t="shared" si="1"/>
        <v>11.512723970966785</v>
      </c>
      <c r="N38" s="31"/>
      <c r="O38" s="28" t="str">
        <f t="shared" si="2"/>
        <v>N/A</v>
      </c>
    </row>
    <row r="39" spans="2:16" ht="15.75" thickBot="1" x14ac:dyDescent="0.25">
      <c r="B39" s="30">
        <v>35</v>
      </c>
      <c r="C39" s="51">
        <v>3.7681080173870202E-2</v>
      </c>
      <c r="D39" s="30">
        <f t="shared" si="3"/>
        <v>3.391297215648318E-2</v>
      </c>
      <c r="E39" s="30">
        <f t="shared" si="4"/>
        <v>4.1449188191257223E-2</v>
      </c>
      <c r="F39" s="31"/>
      <c r="G39" s="28" t="str">
        <f t="shared" si="5"/>
        <v>N/A</v>
      </c>
      <c r="J39" s="30">
        <v>35</v>
      </c>
      <c r="K39" s="51">
        <v>10.904532154697826</v>
      </c>
      <c r="L39" s="30">
        <f t="shared" si="0"/>
        <v>9.8140789392280432</v>
      </c>
      <c r="M39" s="30">
        <f t="shared" si="1"/>
        <v>11.994985370167608</v>
      </c>
      <c r="N39" s="31"/>
      <c r="O39" s="28" t="str">
        <f t="shared" si="2"/>
        <v>N/A</v>
      </c>
    </row>
    <row r="40" spans="2:16" ht="15.75" thickBot="1" x14ac:dyDescent="0.25">
      <c r="B40" s="30">
        <v>36</v>
      </c>
      <c r="C40" s="51">
        <v>3.8685911326323423E-2</v>
      </c>
      <c r="D40" s="30">
        <f t="shared" si="3"/>
        <v>3.4817320193691083E-2</v>
      </c>
      <c r="E40" s="30">
        <f t="shared" si="4"/>
        <v>4.2554502458955763E-2</v>
      </c>
      <c r="F40" s="31"/>
      <c r="G40" s="28" t="str">
        <f t="shared" si="5"/>
        <v>N/A</v>
      </c>
      <c r="J40" s="30">
        <v>36</v>
      </c>
      <c r="K40" s="51">
        <v>11.355027195551557</v>
      </c>
      <c r="L40" s="30">
        <f t="shared" si="0"/>
        <v>10.219524475996401</v>
      </c>
      <c r="M40" s="30">
        <f t="shared" si="1"/>
        <v>12.490529915106713</v>
      </c>
      <c r="N40" s="31"/>
      <c r="O40" s="28" t="str">
        <f t="shared" si="2"/>
        <v>N/A</v>
      </c>
    </row>
    <row r="41" spans="2:16" ht="15.75" thickBot="1" x14ac:dyDescent="0.25">
      <c r="B41" s="30">
        <v>37</v>
      </c>
      <c r="C41" s="51">
        <v>3.9717538038783973E-2</v>
      </c>
      <c r="D41" s="30">
        <f t="shared" si="3"/>
        <v>3.5745784234905577E-2</v>
      </c>
      <c r="E41" s="30">
        <f t="shared" si="4"/>
        <v>4.3689291842662369E-2</v>
      </c>
      <c r="F41" s="31"/>
      <c r="G41" s="28" t="str">
        <f t="shared" si="5"/>
        <v>N/A</v>
      </c>
      <c r="J41" s="30">
        <v>37</v>
      </c>
      <c r="K41" s="51">
        <v>11.817761876084303</v>
      </c>
      <c r="L41" s="30">
        <f t="shared" si="0"/>
        <v>10.635985688475873</v>
      </c>
      <c r="M41" s="30">
        <f t="shared" si="1"/>
        <v>12.999538063692732</v>
      </c>
      <c r="N41" s="31"/>
      <c r="O41" s="28" t="str">
        <f t="shared" si="2"/>
        <v>N/A</v>
      </c>
    </row>
    <row r="42" spans="2:16" ht="15.75" thickBot="1" x14ac:dyDescent="0.25">
      <c r="B42" s="30">
        <v>38</v>
      </c>
      <c r="C42" s="51">
        <v>4.07766748611883E-2</v>
      </c>
      <c r="D42" s="30">
        <f t="shared" si="3"/>
        <v>3.6699007375069467E-2</v>
      </c>
      <c r="E42" s="30">
        <f t="shared" si="4"/>
        <v>4.4854342347307133E-2</v>
      </c>
      <c r="F42" s="31"/>
      <c r="G42" s="28" t="str">
        <f t="shared" si="5"/>
        <v>N/A</v>
      </c>
      <c r="J42" s="30">
        <v>38</v>
      </c>
      <c r="K42" s="51">
        <v>12.292900248940258</v>
      </c>
      <c r="L42" s="30">
        <f t="shared" si="0"/>
        <v>11.063610224046233</v>
      </c>
      <c r="M42" s="30">
        <f t="shared" si="1"/>
        <v>13.522190273834283</v>
      </c>
      <c r="N42" s="31"/>
      <c r="O42" s="28" t="str">
        <f t="shared" si="2"/>
        <v>N/A</v>
      </c>
    </row>
    <row r="43" spans="2:16" ht="15.75" thickBot="1" x14ac:dyDescent="0.25">
      <c r="B43" s="30">
        <v>39</v>
      </c>
      <c r="C43" s="51">
        <v>4.1864055398182339E-2</v>
      </c>
      <c r="D43" s="30">
        <f t="shared" si="3"/>
        <v>3.7677649858364103E-2</v>
      </c>
      <c r="E43" s="30">
        <f t="shared" si="4"/>
        <v>4.6050460938000574E-2</v>
      </c>
      <c r="F43" s="31"/>
      <c r="G43" s="28" t="str">
        <f t="shared" si="5"/>
        <v>N/A</v>
      </c>
      <c r="J43" s="30">
        <v>39</v>
      </c>
      <c r="K43" s="51">
        <v>12.780606366763649</v>
      </c>
      <c r="L43" s="30">
        <f t="shared" si="0"/>
        <v>11.502545730087284</v>
      </c>
      <c r="M43" s="30">
        <f t="shared" si="1"/>
        <v>14.058667003440014</v>
      </c>
      <c r="N43" s="31"/>
      <c r="O43" s="28" t="str">
        <f t="shared" si="2"/>
        <v>N/A</v>
      </c>
      <c r="P43" s="8"/>
    </row>
    <row r="44" spans="2:16" ht="15.75" thickBot="1" x14ac:dyDescent="0.25">
      <c r="B44" s="30">
        <v>40</v>
      </c>
      <c r="C44" s="51">
        <v>4.298043281724824E-2</v>
      </c>
      <c r="D44" s="30">
        <f t="shared" si="3"/>
        <v>3.8682389535523415E-2</v>
      </c>
      <c r="E44" s="30">
        <f t="shared" si="4"/>
        <v>4.7278476098973066E-2</v>
      </c>
      <c r="F44" s="31"/>
      <c r="G44" s="28" t="str">
        <f t="shared" si="5"/>
        <v>N/A</v>
      </c>
      <c r="J44" s="30">
        <v>40</v>
      </c>
      <c r="K44" s="51">
        <v>13.281044282198675</v>
      </c>
      <c r="L44" s="30">
        <f t="shared" si="0"/>
        <v>11.952939853978807</v>
      </c>
      <c r="M44" s="30">
        <f t="shared" si="1"/>
        <v>14.609148710418543</v>
      </c>
      <c r="N44" s="31"/>
      <c r="O44" s="28" t="str">
        <f t="shared" si="2"/>
        <v>N/A</v>
      </c>
    </row>
    <row r="45" spans="2:16" ht="15.75" thickBot="1" x14ac:dyDescent="0.25">
      <c r="B45" s="30">
        <v>41</v>
      </c>
      <c r="C45" s="51">
        <v>4.4126580370381342E-2</v>
      </c>
      <c r="D45" s="30">
        <f t="shared" si="3"/>
        <v>3.9713922333343206E-2</v>
      </c>
      <c r="E45" s="30">
        <f t="shared" si="4"/>
        <v>4.8539238407419479E-2</v>
      </c>
      <c r="F45" s="31"/>
      <c r="G45" s="28" t="str">
        <f t="shared" si="5"/>
        <v>N/A</v>
      </c>
      <c r="J45" s="30">
        <v>41</v>
      </c>
      <c r="K45" s="51">
        <v>13.794378047889541</v>
      </c>
      <c r="L45" s="30">
        <f t="shared" si="0"/>
        <v>12.414940243100586</v>
      </c>
      <c r="M45" s="30">
        <f t="shared" si="1"/>
        <v>15.173815852678496</v>
      </c>
      <c r="N45" s="31"/>
      <c r="O45" s="28" t="str">
        <f t="shared" si="2"/>
        <v>N/A</v>
      </c>
    </row>
    <row r="46" spans="2:16" ht="15.75" thickBot="1" x14ac:dyDescent="0.25">
      <c r="B46" s="30">
        <v>42</v>
      </c>
      <c r="C46" s="51">
        <v>4.5303291929678337E-2</v>
      </c>
      <c r="D46" s="30">
        <f t="shared" si="3"/>
        <v>4.0772962736710501E-2</v>
      </c>
      <c r="E46" s="30">
        <f t="shared" si="4"/>
        <v>4.9833621122646173E-2</v>
      </c>
      <c r="F46" s="31"/>
      <c r="G46" s="28" t="str">
        <f t="shared" si="5"/>
        <v>N/A</v>
      </c>
      <c r="J46" s="30">
        <v>42</v>
      </c>
      <c r="K46" s="51">
        <v>14.320771716480463</v>
      </c>
      <c r="L46" s="30">
        <f t="shared" si="0"/>
        <v>12.888694544832417</v>
      </c>
      <c r="M46" s="30">
        <f t="shared" si="1"/>
        <v>15.75284888812851</v>
      </c>
      <c r="N46" s="31"/>
      <c r="O46" s="28" t="str">
        <f t="shared" si="2"/>
        <v>N/A</v>
      </c>
    </row>
    <row r="47" spans="2:16" ht="15.75" thickBot="1" x14ac:dyDescent="0.25">
      <c r="B47" s="30">
        <v>43</v>
      </c>
      <c r="C47" s="51">
        <v>4.6511382537207949E-2</v>
      </c>
      <c r="D47" s="30">
        <f t="shared" si="3"/>
        <v>4.1860244283487155E-2</v>
      </c>
      <c r="E47" s="30">
        <f t="shared" si="4"/>
        <v>5.1162520790928742E-2</v>
      </c>
      <c r="F47" s="31"/>
      <c r="G47" s="28" t="str">
        <f t="shared" si="5"/>
        <v>N/A</v>
      </c>
      <c r="J47" s="30">
        <v>43</v>
      </c>
      <c r="K47" s="51">
        <v>14.860389340615631</v>
      </c>
      <c r="L47" s="30">
        <f t="shared" si="0"/>
        <v>13.374350406554068</v>
      </c>
      <c r="M47" s="30">
        <f t="shared" si="1"/>
        <v>16.346428274677194</v>
      </c>
      <c r="N47" s="31"/>
      <c r="O47" s="28" t="str">
        <f t="shared" si="2"/>
        <v>N/A</v>
      </c>
    </row>
    <row r="48" spans="2:16" ht="15.75" thickBot="1" x14ac:dyDescent="0.25">
      <c r="B48" s="30">
        <v>44</v>
      </c>
      <c r="C48" s="51">
        <v>4.7751688969544882E-2</v>
      </c>
      <c r="D48" s="30">
        <f t="shared" si="3"/>
        <v>4.2976520072590396E-2</v>
      </c>
      <c r="E48" s="30">
        <f t="shared" si="4"/>
        <v>5.2526857866499368E-2</v>
      </c>
      <c r="F48" s="31"/>
      <c r="G48" s="28" t="str">
        <f t="shared" si="5"/>
        <v>N/A</v>
      </c>
      <c r="J48" s="30">
        <v>44</v>
      </c>
      <c r="K48" s="51">
        <v>15.413394972939267</v>
      </c>
      <c r="L48" s="30">
        <f t="shared" si="0"/>
        <v>13.87205547564534</v>
      </c>
      <c r="M48" s="30">
        <f t="shared" si="1"/>
        <v>16.954734470233195</v>
      </c>
      <c r="N48" s="31"/>
      <c r="O48" s="28" t="str">
        <f t="shared" si="2"/>
        <v>N/A</v>
      </c>
    </row>
    <row r="49" spans="2:27" ht="15.75" thickBot="1" x14ac:dyDescent="0.25">
      <c r="B49" s="30">
        <v>45</v>
      </c>
      <c r="C49" s="51">
        <v>4.9025070317357949E-2</v>
      </c>
      <c r="D49" s="30">
        <f t="shared" si="3"/>
        <v>4.4122563285622154E-2</v>
      </c>
      <c r="E49" s="30">
        <f t="shared" si="4"/>
        <v>5.3927577349093744E-2</v>
      </c>
      <c r="F49" s="31"/>
      <c r="G49" s="28" t="str">
        <f t="shared" si="5"/>
        <v>N/A</v>
      </c>
      <c r="J49" s="30">
        <v>45</v>
      </c>
      <c r="K49" s="51">
        <v>15.979952666095567</v>
      </c>
      <c r="L49" s="30">
        <f t="shared" si="0"/>
        <v>14.38195739948601</v>
      </c>
      <c r="M49" s="30">
        <f t="shared" si="1"/>
        <v>17.577947932705122</v>
      </c>
      <c r="N49" s="31"/>
      <c r="O49" s="28" t="str">
        <f t="shared" si="2"/>
        <v>N/A</v>
      </c>
    </row>
    <row r="50" spans="2:27" ht="15.75" thickBot="1" x14ac:dyDescent="0.25">
      <c r="B50" s="30">
        <v>46</v>
      </c>
      <c r="C50" s="51">
        <v>5.0332408580454013E-2</v>
      </c>
      <c r="D50" s="30">
        <f t="shared" si="3"/>
        <v>4.5299167722408613E-2</v>
      </c>
      <c r="E50" s="30">
        <f t="shared" si="4"/>
        <v>5.5365649438499413E-2</v>
      </c>
      <c r="F50" s="31"/>
      <c r="G50" s="28" t="str">
        <f t="shared" si="5"/>
        <v>N/A</v>
      </c>
      <c r="J50" s="30">
        <v>46</v>
      </c>
      <c r="K50" s="51">
        <v>16.560226472728747</v>
      </c>
      <c r="L50" s="30">
        <f t="shared" si="0"/>
        <v>14.904203825455872</v>
      </c>
      <c r="M50" s="30">
        <f t="shared" si="1"/>
        <v>18.216249120001621</v>
      </c>
      <c r="N50" s="31"/>
      <c r="O50" s="28" t="str">
        <f t="shared" si="2"/>
        <v>N/A</v>
      </c>
    </row>
    <row r="51" spans="2:27" ht="15.75" thickBot="1" x14ac:dyDescent="0.25">
      <c r="B51" s="30">
        <v>47</v>
      </c>
      <c r="C51" s="51">
        <v>5.1674609278689713E-2</v>
      </c>
      <c r="D51" s="30">
        <f t="shared" si="3"/>
        <v>4.6507148350820746E-2</v>
      </c>
      <c r="E51" s="30">
        <f t="shared" si="4"/>
        <v>5.6842070206558681E-2</v>
      </c>
      <c r="F51" s="31"/>
      <c r="G51" s="28" t="str">
        <f t="shared" si="5"/>
        <v>N/A</v>
      </c>
      <c r="J51" s="30">
        <v>47</v>
      </c>
      <c r="K51" s="51">
        <v>17.15438044548301</v>
      </c>
      <c r="L51" s="30">
        <f t="shared" si="0"/>
        <v>15.438942400934708</v>
      </c>
      <c r="M51" s="30">
        <f t="shared" si="1"/>
        <v>18.86981849003131</v>
      </c>
      <c r="N51" s="31"/>
      <c r="O51" s="28" t="str">
        <f t="shared" si="2"/>
        <v>N/A</v>
      </c>
    </row>
    <row r="52" spans="2:27" ht="15.75" thickBot="1" x14ac:dyDescent="0.25">
      <c r="B52" s="30">
        <v>48</v>
      </c>
      <c r="C52" s="51">
        <v>5.3052602079174296E-2</v>
      </c>
      <c r="D52" s="30">
        <f t="shared" si="3"/>
        <v>4.7747341871256864E-2</v>
      </c>
      <c r="E52" s="30">
        <f t="shared" si="4"/>
        <v>5.8357862287091729E-2</v>
      </c>
      <c r="F52" s="31"/>
      <c r="G52" s="28" t="str">
        <f t="shared" si="5"/>
        <v>N/A</v>
      </c>
      <c r="J52" s="30">
        <v>48</v>
      </c>
      <c r="K52" s="51">
        <v>17.762578637002566</v>
      </c>
      <c r="L52" s="30">
        <f t="shared" si="0"/>
        <v>15.986320773302308</v>
      </c>
      <c r="M52" s="30">
        <f t="shared" si="1"/>
        <v>19.538836500702821</v>
      </c>
      <c r="N52" s="31"/>
      <c r="O52" s="28" t="str">
        <f t="shared" si="2"/>
        <v>N/A</v>
      </c>
    </row>
    <row r="53" spans="2:27" ht="15.75" thickBot="1" x14ac:dyDescent="0.25">
      <c r="B53" s="30">
        <v>49</v>
      </c>
      <c r="C53" s="51">
        <v>5.4467341440197846E-2</v>
      </c>
      <c r="D53" s="30">
        <f t="shared" si="3"/>
        <v>4.9020607296178062E-2</v>
      </c>
      <c r="E53" s="30">
        <f t="shared" si="4"/>
        <v>5.991407558421763E-2</v>
      </c>
      <c r="F53" s="31"/>
      <c r="G53" s="28" t="str">
        <f t="shared" si="5"/>
        <v>N/A</v>
      </c>
      <c r="J53" s="30">
        <v>49</v>
      </c>
      <c r="K53" s="51">
        <v>18.384985099931619</v>
      </c>
      <c r="L53" s="30">
        <f t="shared" si="0"/>
        <v>16.546486589938457</v>
      </c>
      <c r="M53" s="30">
        <f t="shared" si="1"/>
        <v>20.223483609924781</v>
      </c>
      <c r="N53" s="31"/>
      <c r="O53" s="28" t="str">
        <f t="shared" si="2"/>
        <v>N/A</v>
      </c>
    </row>
    <row r="54" spans="2:27" ht="15.75" thickBot="1" x14ac:dyDescent="0.25">
      <c r="B54" s="30">
        <v>50</v>
      </c>
      <c r="C54" s="51">
        <v>5.5919807272331014E-2</v>
      </c>
      <c r="D54" s="30">
        <f t="shared" si="3"/>
        <v>5.032782654509791E-2</v>
      </c>
      <c r="E54" s="30">
        <f t="shared" si="4"/>
        <v>6.1511787999564117E-2</v>
      </c>
      <c r="F54" s="31"/>
      <c r="G54" s="28" t="str">
        <f t="shared" si="5"/>
        <v>N/A</v>
      </c>
      <c r="J54" s="30">
        <v>50</v>
      </c>
      <c r="K54" s="51">
        <v>19.021763886914382</v>
      </c>
      <c r="L54" s="30">
        <f t="shared" si="0"/>
        <v>17.119587498222945</v>
      </c>
      <c r="M54" s="30">
        <f t="shared" si="1"/>
        <v>20.923940275605819</v>
      </c>
      <c r="N54" s="31"/>
      <c r="O54" s="28" t="str">
        <f t="shared" si="2"/>
        <v>N/A</v>
      </c>
    </row>
    <row r="55" spans="2:27" ht="15.75" thickBot="1" x14ac:dyDescent="0.25">
      <c r="B55" s="30">
        <v>51</v>
      </c>
      <c r="C55" s="51">
        <v>5.741100561715401E-2</v>
      </c>
      <c r="D55" s="30">
        <f t="shared" si="3"/>
        <v>5.1669905055438607E-2</v>
      </c>
      <c r="E55" s="30">
        <f t="shared" si="4"/>
        <v>6.3152106178869405E-2</v>
      </c>
      <c r="F55" s="31"/>
      <c r="G55" s="28" t="str">
        <f t="shared" si="5"/>
        <v>N/A</v>
      </c>
      <c r="J55" s="30">
        <v>51</v>
      </c>
      <c r="K55" s="51">
        <v>19.673079050595053</v>
      </c>
      <c r="L55" s="30">
        <f t="shared" si="0"/>
        <v>17.705771145535547</v>
      </c>
      <c r="M55" s="30">
        <f t="shared" si="1"/>
        <v>21.640386955654559</v>
      </c>
      <c r="N55" s="31"/>
      <c r="O55" s="28" t="str">
        <f t="shared" si="2"/>
        <v>N/A</v>
      </c>
    </row>
    <row r="56" spans="2:27" ht="15.75" thickBot="1" x14ac:dyDescent="0.25">
      <c r="B56" s="30">
        <v>52</v>
      </c>
      <c r="C56" s="51">
        <v>5.8941969344085243E-2</v>
      </c>
      <c r="D56" s="30">
        <f t="shared" si="3"/>
        <v>5.3047772409676716E-2</v>
      </c>
      <c r="E56" s="30">
        <f t="shared" si="4"/>
        <v>6.483616627849377E-2</v>
      </c>
      <c r="F56" s="31"/>
      <c r="G56" s="28" t="str">
        <f t="shared" si="5"/>
        <v>N/A</v>
      </c>
      <c r="J56" s="30">
        <v>52</v>
      </c>
      <c r="K56" s="51">
        <v>20.339094643617848</v>
      </c>
      <c r="L56" s="30">
        <f t="shared" si="0"/>
        <v>18.305185179256064</v>
      </c>
      <c r="M56" s="30">
        <f t="shared" si="1"/>
        <v>22.373004107979632</v>
      </c>
      <c r="N56" s="31"/>
      <c r="O56" s="28" t="str">
        <f t="shared" si="2"/>
        <v>N/A</v>
      </c>
    </row>
    <row r="57" spans="2:27" ht="15.75" thickBot="1" x14ac:dyDescent="0.25">
      <c r="B57" s="30">
        <v>53</v>
      </c>
      <c r="C57" s="51">
        <v>6.0513758865791939E-2</v>
      </c>
      <c r="D57" s="30">
        <f t="shared" si="3"/>
        <v>5.4462382979212742E-2</v>
      </c>
      <c r="E57" s="30">
        <f t="shared" si="4"/>
        <v>6.6565134752371136E-2</v>
      </c>
      <c r="F57" s="31"/>
      <c r="G57" s="28" t="str">
        <f t="shared" si="5"/>
        <v>N/A</v>
      </c>
      <c r="J57" s="30">
        <v>53</v>
      </c>
      <c r="K57" s="51">
        <v>21.019974718626973</v>
      </c>
      <c r="L57" s="30">
        <f t="shared" si="0"/>
        <v>18.917977246764274</v>
      </c>
      <c r="M57" s="30">
        <f t="shared" si="1"/>
        <v>23.121972190489672</v>
      </c>
      <c r="N57" s="31"/>
      <c r="O57" s="28" t="str">
        <f t="shared" si="2"/>
        <v>N/A</v>
      </c>
    </row>
    <row r="58" spans="2:27" ht="15.75" thickBot="1" x14ac:dyDescent="0.25">
      <c r="B58" s="30">
        <v>54</v>
      </c>
      <c r="C58" s="51">
        <v>6.2127462872678542E-2</v>
      </c>
      <c r="D58" s="30">
        <f t="shared" si="3"/>
        <v>5.5914716585410688E-2</v>
      </c>
      <c r="E58" s="30">
        <f t="shared" si="4"/>
        <v>6.8340209159946402E-2</v>
      </c>
      <c r="F58" s="31"/>
      <c r="G58" s="28" t="str">
        <f t="shared" si="5"/>
        <v>N/A</v>
      </c>
      <c r="J58" s="30">
        <v>54</v>
      </c>
      <c r="K58" s="51">
        <v>21.715883328266617</v>
      </c>
      <c r="L58" s="30">
        <f t="shared" si="0"/>
        <v>19.544294995439955</v>
      </c>
      <c r="M58" s="30">
        <f t="shared" si="1"/>
        <v>23.887471661093279</v>
      </c>
      <c r="N58" s="31"/>
      <c r="O58" s="28" t="str">
        <f t="shared" si="2"/>
        <v>N/A</v>
      </c>
    </row>
    <row r="59" spans="2:27" ht="15.75" thickBot="1" x14ac:dyDescent="0.25">
      <c r="B59" s="30">
        <v>55</v>
      </c>
      <c r="C59" s="51">
        <v>6.3784199086961424E-2</v>
      </c>
      <c r="D59" s="30">
        <f t="shared" si="3"/>
        <v>5.7405779178265282E-2</v>
      </c>
      <c r="E59" s="30">
        <f t="shared" si="4"/>
        <v>7.0162618995657566E-2</v>
      </c>
      <c r="F59" s="31"/>
      <c r="G59" s="28" t="str">
        <f t="shared" si="5"/>
        <v>N/A</v>
      </c>
      <c r="J59" s="30">
        <v>55</v>
      </c>
      <c r="K59" s="51">
        <v>22.426984525181016</v>
      </c>
      <c r="L59" s="30">
        <f t="shared" si="0"/>
        <v>20.184286072662914</v>
      </c>
      <c r="M59" s="30">
        <f t="shared" si="1"/>
        <v>24.669682977699118</v>
      </c>
      <c r="N59" s="31"/>
      <c r="O59" s="28" t="str">
        <f t="shared" si="2"/>
        <v>N/A</v>
      </c>
      <c r="Z59" s="26"/>
      <c r="AA59" s="26"/>
    </row>
    <row r="60" spans="2:27" ht="15.75" thickBot="1" x14ac:dyDescent="0.25">
      <c r="B60" s="30">
        <v>56</v>
      </c>
      <c r="C60" s="51">
        <v>6.5485115036852434E-2</v>
      </c>
      <c r="D60" s="30">
        <f t="shared" si="3"/>
        <v>5.8936603533167188E-2</v>
      </c>
      <c r="E60" s="30">
        <f t="shared" si="4"/>
        <v>7.2033626540537674E-2</v>
      </c>
      <c r="F60" s="31"/>
      <c r="G60" s="28" t="str">
        <f t="shared" si="5"/>
        <v>N/A</v>
      </c>
      <c r="J60" s="30">
        <v>56</v>
      </c>
      <c r="K60" s="51">
        <v>23.153442362014363</v>
      </c>
      <c r="L60" s="30">
        <f t="shared" si="0"/>
        <v>20.838098125812927</v>
      </c>
      <c r="M60" s="30">
        <f t="shared" si="1"/>
        <v>25.4687865982158</v>
      </c>
      <c r="N60" s="31"/>
      <c r="O60" s="28" t="str">
        <f t="shared" si="2"/>
        <v>N/A</v>
      </c>
    </row>
    <row r="61" spans="2:27" ht="15.75" thickBot="1" x14ac:dyDescent="0.25">
      <c r="B61" s="30">
        <v>57</v>
      </c>
      <c r="C61" s="51">
        <v>6.7231388851387117E-2</v>
      </c>
      <c r="D61" s="30">
        <f t="shared" si="3"/>
        <v>6.0508249966248401E-2</v>
      </c>
      <c r="E61" s="30">
        <f t="shared" si="4"/>
        <v>7.3954527736525832E-2</v>
      </c>
      <c r="F61" s="31"/>
      <c r="G61" s="28" t="str">
        <f t="shared" si="5"/>
        <v>N/A</v>
      </c>
      <c r="J61" s="30">
        <v>57</v>
      </c>
      <c r="K61" s="51">
        <v>23.895420891410872</v>
      </c>
      <c r="L61" s="30">
        <f t="shared" si="0"/>
        <v>21.505878802269784</v>
      </c>
      <c r="M61" s="30">
        <f t="shared" si="1"/>
        <v>26.28496298055196</v>
      </c>
      <c r="N61" s="31"/>
      <c r="O61" s="28" t="str">
        <f t="shared" si="2"/>
        <v>N/A</v>
      </c>
    </row>
    <row r="62" spans="2:27" ht="15.75" thickBot="1" x14ac:dyDescent="0.25">
      <c r="B62" s="30">
        <v>58</v>
      </c>
      <c r="C62" s="51">
        <v>6.9024230076448825E-2</v>
      </c>
      <c r="D62" s="30">
        <f t="shared" si="3"/>
        <v>6.2121807068803943E-2</v>
      </c>
      <c r="E62" s="30">
        <f t="shared" si="4"/>
        <v>7.5926653084093715E-2</v>
      </c>
      <c r="F62" s="31"/>
      <c r="G62" s="28" t="str">
        <f t="shared" si="5"/>
        <v>N/A</v>
      </c>
      <c r="J62" s="30">
        <v>58</v>
      </c>
      <c r="K62" s="51">
        <v>24.65308416601475</v>
      </c>
      <c r="L62" s="30">
        <f t="shared" si="0"/>
        <v>22.187775749413277</v>
      </c>
      <c r="M62" s="30">
        <f t="shared" si="1"/>
        <v>27.118392582616224</v>
      </c>
      <c r="N62" s="31"/>
      <c r="O62" s="28" t="str">
        <f t="shared" si="2"/>
        <v>N/A</v>
      </c>
    </row>
    <row r="63" spans="2:27" ht="15.75" thickBot="1" x14ac:dyDescent="0.25">
      <c r="B63" s="30">
        <v>59</v>
      </c>
      <c r="C63" s="51">
        <v>7.0864880512553088E-2</v>
      </c>
      <c r="D63" s="30">
        <f t="shared" si="3"/>
        <v>6.3778392461297781E-2</v>
      </c>
      <c r="E63" s="30">
        <f t="shared" si="4"/>
        <v>7.7951368563808396E-2</v>
      </c>
      <c r="F63" s="31"/>
      <c r="G63" s="28" t="str">
        <f t="shared" si="5"/>
        <v>N/A</v>
      </c>
      <c r="J63" s="30">
        <v>59</v>
      </c>
      <c r="K63" s="51">
        <v>25.426596238470193</v>
      </c>
      <c r="L63" s="30">
        <f t="shared" si="0"/>
        <v>22.883936614623174</v>
      </c>
      <c r="M63" s="30">
        <f t="shared" si="1"/>
        <v>27.969255862317212</v>
      </c>
      <c r="N63" s="31"/>
      <c r="O63" s="28" t="str">
        <f t="shared" si="2"/>
        <v>N/A</v>
      </c>
    </row>
    <row r="64" spans="2:27" ht="15.75" thickBot="1" x14ac:dyDescent="0.25">
      <c r="B64" s="30">
        <v>60</v>
      </c>
      <c r="C64" s="51">
        <v>7.2754615074973258E-2</v>
      </c>
      <c r="D64" s="30">
        <f t="shared" si="3"/>
        <v>6.547915356747594E-2</v>
      </c>
      <c r="E64" s="30">
        <f t="shared" si="4"/>
        <v>8.0030076582470577E-2</v>
      </c>
      <c r="F64" s="31"/>
      <c r="G64" s="28" t="str">
        <f t="shared" si="5"/>
        <v>N/A</v>
      </c>
      <c r="J64" s="30">
        <v>60</v>
      </c>
      <c r="K64" s="51">
        <v>26.216121161421409</v>
      </c>
      <c r="L64" s="30">
        <f t="shared" si="0"/>
        <v>23.594509045279267</v>
      </c>
      <c r="M64" s="30">
        <f t="shared" si="1"/>
        <v>28.837733277563551</v>
      </c>
      <c r="N64" s="31"/>
      <c r="O64" s="28" t="str">
        <f t="shared" si="2"/>
        <v>N/A</v>
      </c>
    </row>
    <row r="65" spans="2:15" ht="15.75" thickBot="1" x14ac:dyDescent="0.25">
      <c r="B65" s="30">
        <v>61</v>
      </c>
      <c r="C65" s="51">
        <v>7.4694742676802733E-2</v>
      </c>
      <c r="D65" s="30">
        <f t="shared" si="3"/>
        <v>6.7225268409122463E-2</v>
      </c>
      <c r="E65" s="30">
        <f t="shared" si="4"/>
        <v>8.2164216944483004E-2</v>
      </c>
      <c r="F65" s="31"/>
      <c r="G65" s="28" t="str">
        <f t="shared" si="5"/>
        <v>N/A</v>
      </c>
      <c r="J65" s="30">
        <v>61</v>
      </c>
      <c r="K65" s="51">
        <v>27.021822987512611</v>
      </c>
      <c r="L65" s="30">
        <f t="shared" si="0"/>
        <v>24.31964068876135</v>
      </c>
      <c r="M65" s="30">
        <f t="shared" si="1"/>
        <v>29.724005286263871</v>
      </c>
      <c r="N65" s="31"/>
      <c r="O65" s="28" t="str">
        <f t="shared" si="2"/>
        <v>N/A</v>
      </c>
    </row>
    <row r="66" spans="2:15" ht="15.75" thickBot="1" x14ac:dyDescent="0.25">
      <c r="B66" s="30">
        <v>62</v>
      </c>
      <c r="C66" s="51">
        <v>7.668660713556566E-2</v>
      </c>
      <c r="D66" s="30">
        <f t="shared" si="3"/>
        <v>6.9017946422009091E-2</v>
      </c>
      <c r="E66" s="30">
        <f t="shared" si="4"/>
        <v>8.4355267849122229E-2</v>
      </c>
      <c r="F66" s="31"/>
      <c r="G66" s="28" t="str">
        <f t="shared" si="5"/>
        <v>N/A</v>
      </c>
      <c r="J66" s="30">
        <v>62</v>
      </c>
      <c r="K66" s="51">
        <v>27.843865769388003</v>
      </c>
      <c r="L66" s="30">
        <f t="shared" si="0"/>
        <v>25.059479192449203</v>
      </c>
      <c r="M66" s="30">
        <f t="shared" si="1"/>
        <v>30.628252346326803</v>
      </c>
      <c r="N66" s="31"/>
      <c r="O66" s="28" t="str">
        <f t="shared" si="2"/>
        <v>N/A</v>
      </c>
    </row>
    <row r="67" spans="2:15" ht="15.75" thickBot="1" x14ac:dyDescent="0.25">
      <c r="B67" s="30">
        <v>63</v>
      </c>
      <c r="C67" s="51">
        <v>7.8731588104003825E-2</v>
      </c>
      <c r="D67" s="30">
        <f t="shared" si="3"/>
        <v>7.0858429293603448E-2</v>
      </c>
      <c r="E67" s="30">
        <f t="shared" si="4"/>
        <v>8.6604746914404201E-2</v>
      </c>
      <c r="F67" s="31"/>
      <c r="G67" s="28" t="str">
        <f t="shared" si="5"/>
        <v>N/A</v>
      </c>
      <c r="J67" s="30">
        <v>63</v>
      </c>
      <c r="K67" s="51">
        <v>28.682413559691803</v>
      </c>
      <c r="L67" s="30">
        <f t="shared" si="0"/>
        <v>25.81417220372262</v>
      </c>
      <c r="M67" s="30">
        <f t="shared" si="1"/>
        <v>31.550654915660985</v>
      </c>
      <c r="N67" s="31"/>
      <c r="O67" s="28" t="str">
        <f t="shared" si="2"/>
        <v>N/A</v>
      </c>
    </row>
    <row r="68" spans="2:15" ht="15.75" thickBot="1" x14ac:dyDescent="0.25">
      <c r="B68" s="30">
        <v>64</v>
      </c>
      <c r="C68" s="51">
        <v>8.0831102025684817E-2</v>
      </c>
      <c r="D68" s="30">
        <f t="shared" si="3"/>
        <v>7.2747991823116337E-2</v>
      </c>
      <c r="E68" s="30">
        <f t="shared" si="4"/>
        <v>8.8914212228253298E-2</v>
      </c>
      <c r="F68" s="31"/>
      <c r="G68" s="28" t="str">
        <f>IF(F68="","N/A",IF(OR(F68&gt;E68,F68&lt;D68),"FAIL","PASS"))</f>
        <v>N/A</v>
      </c>
      <c r="J68" s="30">
        <v>64</v>
      </c>
      <c r="K68" s="51">
        <v>29.537630411068207</v>
      </c>
      <c r="L68" s="30">
        <f t="shared" si="0"/>
        <v>26.583867369961386</v>
      </c>
      <c r="M68" s="30">
        <f t="shared" si="1"/>
        <v>32.491393452175025</v>
      </c>
      <c r="N68" s="31"/>
      <c r="O68" s="28" t="str">
        <f t="shared" si="2"/>
        <v>N/A</v>
      </c>
    </row>
    <row r="69" spans="2:15" ht="15.75" thickBot="1" x14ac:dyDescent="0.25">
      <c r="B69" s="30">
        <v>65</v>
      </c>
      <c r="C69" s="51">
        <v>8.2986603116092919E-2</v>
      </c>
      <c r="D69" s="30">
        <f t="shared" si="3"/>
        <v>7.4687942804483626E-2</v>
      </c>
      <c r="E69" s="30">
        <f t="shared" si="4"/>
        <v>9.1285263427702212E-2</v>
      </c>
      <c r="F69" s="31"/>
      <c r="G69" s="28" t="str">
        <f t="shared" si="5"/>
        <v>N/A</v>
      </c>
      <c r="J69" s="30">
        <v>65</v>
      </c>
      <c r="K69" s="51">
        <v>30.409680376161425</v>
      </c>
      <c r="L69" s="30">
        <f t="shared" si="0"/>
        <v>27.368712338545283</v>
      </c>
      <c r="M69" s="30">
        <f t="shared" si="1"/>
        <v>33.450648413777571</v>
      </c>
      <c r="N69" s="31"/>
      <c r="O69" s="28" t="str">
        <f t="shared" ref="O69:O132" si="6">IF(N69="","N/A",IF(OR(N69&gt;M69,N69&lt;L69),"FAIL","PASS"))</f>
        <v>N/A</v>
      </c>
    </row>
    <row r="70" spans="2:15" ht="15.75" thickBot="1" x14ac:dyDescent="0.25">
      <c r="B70" s="30">
        <v>66</v>
      </c>
      <c r="C70" s="51">
        <v>8.5199584369882606E-2</v>
      </c>
      <c r="D70" s="30">
        <f t="shared" si="3"/>
        <v>7.6679625932894346E-2</v>
      </c>
      <c r="E70" s="30">
        <f t="shared" si="4"/>
        <v>9.3719542806870865E-2</v>
      </c>
      <c r="F70" s="31"/>
      <c r="G70" s="28" t="str">
        <f t="shared" si="5"/>
        <v>N/A</v>
      </c>
      <c r="J70" s="30">
        <v>66</v>
      </c>
      <c r="K70" s="51">
        <v>31.298727507615659</v>
      </c>
      <c r="L70" s="30">
        <f t="shared" ref="L70:L133" si="7">K70-K70*$U$1</f>
        <v>28.168854756854092</v>
      </c>
      <c r="M70" s="30">
        <f t="shared" ref="M70:M133" si="8">K70+K70*$U$1</f>
        <v>34.428600258377223</v>
      </c>
      <c r="N70" s="31"/>
      <c r="O70" s="28" t="str">
        <f t="shared" si="6"/>
        <v>N/A</v>
      </c>
    </row>
    <row r="71" spans="2:15" ht="15.75" thickBot="1" x14ac:dyDescent="0.25">
      <c r="B71" s="30">
        <v>67</v>
      </c>
      <c r="C71" s="51">
        <v>8.7471578594992175E-2</v>
      </c>
      <c r="D71" s="30">
        <f t="shared" ref="D71:D134" si="9">C71-C71*$U$1</f>
        <v>7.8724420735492961E-2</v>
      </c>
      <c r="E71" s="30">
        <f t="shared" ref="E71:E134" si="10">C71+C71*$U$1</f>
        <v>9.6218736454491388E-2</v>
      </c>
      <c r="F71" s="31"/>
      <c r="G71" s="28" t="str">
        <f t="shared" ref="G71:G134" si="11">IF(F71="","N/A",IF(OR(F71&gt;E71,F71&lt;D71),"FAIL","PASS"))</f>
        <v>N/A</v>
      </c>
      <c r="J71" s="30">
        <v>67</v>
      </c>
      <c r="K71" s="51">
        <v>32.204935858075125</v>
      </c>
      <c r="L71" s="30">
        <f t="shared" si="7"/>
        <v>28.984442272267611</v>
      </c>
      <c r="M71" s="30">
        <f t="shared" si="8"/>
        <v>35.425429443882635</v>
      </c>
      <c r="N71" s="31"/>
      <c r="O71" s="28" t="str">
        <f t="shared" si="6"/>
        <v>N/A</v>
      </c>
    </row>
    <row r="72" spans="2:15" ht="15.75" thickBot="1" x14ac:dyDescent="0.25">
      <c r="B72" s="30">
        <v>68</v>
      </c>
      <c r="C72" s="51">
        <v>8.9804159474333817E-2</v>
      </c>
      <c r="D72" s="30">
        <f t="shared" si="9"/>
        <v>8.082374352690043E-2</v>
      </c>
      <c r="E72" s="30">
        <f t="shared" si="10"/>
        <v>9.8784575421767204E-2</v>
      </c>
      <c r="F72" s="31"/>
      <c r="G72" s="28" t="str">
        <f t="shared" si="11"/>
        <v>N/A</v>
      </c>
      <c r="J72" s="30">
        <v>68</v>
      </c>
      <c r="K72" s="51">
        <v>33.128469480184037</v>
      </c>
      <c r="L72" s="30">
        <f t="shared" si="7"/>
        <v>29.815622532165634</v>
      </c>
      <c r="M72" s="30">
        <f t="shared" si="8"/>
        <v>36.441316428202441</v>
      </c>
      <c r="N72" s="31"/>
      <c r="O72" s="28" t="str">
        <f t="shared" si="6"/>
        <v>N/A</v>
      </c>
    </row>
    <row r="73" spans="2:15" ht="15.75" thickBot="1" x14ac:dyDescent="0.25">
      <c r="B73" s="30">
        <v>69</v>
      </c>
      <c r="C73" s="51">
        <v>9.2198942655795327E-2</v>
      </c>
      <c r="D73" s="30">
        <f t="shared" si="9"/>
        <v>8.297904839021579E-2</v>
      </c>
      <c r="E73" s="30">
        <f t="shared" si="10"/>
        <v>0.10141883692137486</v>
      </c>
      <c r="F73" s="31"/>
      <c r="G73" s="28" t="str">
        <f t="shared" si="11"/>
        <v>N/A</v>
      </c>
      <c r="J73" s="30">
        <v>69</v>
      </c>
      <c r="K73" s="51">
        <v>34.069492426586578</v>
      </c>
      <c r="L73" s="30">
        <f t="shared" si="7"/>
        <v>30.662543183927919</v>
      </c>
      <c r="M73" s="30">
        <f t="shared" si="8"/>
        <v>37.476441669245233</v>
      </c>
      <c r="N73" s="31"/>
      <c r="O73" s="28" t="str">
        <f t="shared" si="6"/>
        <v>N/A</v>
      </c>
    </row>
    <row r="74" spans="2:15" ht="15.75" thickBot="1" x14ac:dyDescent="0.25">
      <c r="B74" s="30">
        <v>70</v>
      </c>
      <c r="C74" s="51">
        <v>9.465758687130893E-2</v>
      </c>
      <c r="D74" s="30">
        <f t="shared" si="9"/>
        <v>8.5191828184178031E-2</v>
      </c>
      <c r="E74" s="30">
        <f t="shared" si="10"/>
        <v>0.10412334555843983</v>
      </c>
      <c r="F74" s="31"/>
      <c r="G74" s="28" t="str">
        <f t="shared" si="11"/>
        <v>N/A</v>
      </c>
      <c r="J74" s="30">
        <v>70</v>
      </c>
      <c r="K74" s="51">
        <v>35.028168749926962</v>
      </c>
      <c r="L74" s="30">
        <f t="shared" si="7"/>
        <v>31.525351874934266</v>
      </c>
      <c r="M74" s="30">
        <f t="shared" si="8"/>
        <v>38.530985624919659</v>
      </c>
      <c r="N74" s="31"/>
      <c r="O74" s="28" t="str">
        <f t="shared" si="6"/>
        <v>N/A</v>
      </c>
    </row>
    <row r="75" spans="2:15" ht="15.75" thickBot="1" x14ac:dyDescent="0.25">
      <c r="B75" s="30">
        <v>71</v>
      </c>
      <c r="C75" s="51">
        <v>9.7181795085761719E-2</v>
      </c>
      <c r="D75" s="30">
        <f t="shared" si="9"/>
        <v>8.7463615577185544E-2</v>
      </c>
      <c r="E75" s="30">
        <f t="shared" si="10"/>
        <v>0.10689997459433789</v>
      </c>
      <c r="F75" s="31"/>
      <c r="G75" s="28" t="str">
        <f t="shared" si="11"/>
        <v>N/A</v>
      </c>
      <c r="J75" s="30">
        <v>71</v>
      </c>
      <c r="K75" s="51">
        <v>36.00466250284942</v>
      </c>
      <c r="L75" s="30">
        <f t="shared" si="7"/>
        <v>32.404196252564475</v>
      </c>
      <c r="M75" s="30">
        <f t="shared" si="8"/>
        <v>39.605128753134366</v>
      </c>
      <c r="N75" s="31"/>
      <c r="O75" s="28" t="str">
        <f t="shared" si="6"/>
        <v>N/A</v>
      </c>
    </row>
    <row r="76" spans="2:15" ht="15.75" thickBot="1" x14ac:dyDescent="0.25">
      <c r="B76" s="30">
        <v>72</v>
      </c>
      <c r="C76" s="51">
        <v>9.9773315676543892E-2</v>
      </c>
      <c r="D76" s="30">
        <f t="shared" si="9"/>
        <v>8.9795984108889504E-2</v>
      </c>
      <c r="E76" s="30">
        <f t="shared" si="10"/>
        <v>0.10975064724419828</v>
      </c>
      <c r="F76" s="31"/>
      <c r="G76" s="28" t="str">
        <f t="shared" si="11"/>
        <v>N/A</v>
      </c>
      <c r="J76" s="30">
        <v>72</v>
      </c>
      <c r="K76" s="51">
        <v>36.99913773799814</v>
      </c>
      <c r="L76" s="30">
        <f t="shared" si="7"/>
        <v>33.299223964198326</v>
      </c>
      <c r="M76" s="30">
        <f t="shared" si="8"/>
        <v>40.699051511797954</v>
      </c>
      <c r="N76" s="31"/>
      <c r="O76" s="28" t="str">
        <f t="shared" si="6"/>
        <v>N/A</v>
      </c>
    </row>
    <row r="77" spans="2:15" ht="15.75" thickBot="1" x14ac:dyDescent="0.25">
      <c r="B77" s="30">
        <v>73</v>
      </c>
      <c r="C77" s="51">
        <v>0.10243394364455161</v>
      </c>
      <c r="D77" s="30">
        <f t="shared" si="9"/>
        <v>9.2190549280096443E-2</v>
      </c>
      <c r="E77" s="30">
        <f t="shared" si="10"/>
        <v>0.11267733800900677</v>
      </c>
      <c r="F77" s="31"/>
      <c r="G77" s="28" t="str">
        <f t="shared" si="11"/>
        <v>N/A</v>
      </c>
      <c r="J77" s="30">
        <v>73</v>
      </c>
      <c r="K77" s="51">
        <v>38.01175850801733</v>
      </c>
      <c r="L77" s="30">
        <f t="shared" si="7"/>
        <v>34.210582657215596</v>
      </c>
      <c r="M77" s="30">
        <f t="shared" si="8"/>
        <v>41.812934358819064</v>
      </c>
      <c r="N77" s="31"/>
      <c r="O77" s="28" t="str">
        <f t="shared" si="6"/>
        <v>N/A</v>
      </c>
    </row>
    <row r="78" spans="2:15" ht="15.75" thickBot="1" x14ac:dyDescent="0.25">
      <c r="B78" s="30">
        <v>74</v>
      </c>
      <c r="C78" s="51">
        <v>0.10516552185748347</v>
      </c>
      <c r="D78" s="30">
        <f t="shared" si="9"/>
        <v>9.4648969671735125E-2</v>
      </c>
      <c r="E78" s="30">
        <f t="shared" si="10"/>
        <v>0.11568207404323182</v>
      </c>
      <c r="F78" s="31"/>
      <c r="G78" s="28" t="str">
        <f t="shared" si="11"/>
        <v>N/A</v>
      </c>
      <c r="J78" s="30">
        <v>74</v>
      </c>
      <c r="K78" s="51">
        <v>39.042688865551199</v>
      </c>
      <c r="L78" s="30">
        <f t="shared" si="7"/>
        <v>35.138419978996076</v>
      </c>
      <c r="M78" s="30">
        <f t="shared" si="8"/>
        <v>42.946957752106321</v>
      </c>
      <c r="N78" s="31"/>
      <c r="O78" s="28" t="str">
        <f t="shared" si="6"/>
        <v>N/A</v>
      </c>
    </row>
    <row r="79" spans="2:15" ht="15.75" thickBot="1" x14ac:dyDescent="0.25">
      <c r="B79" s="30">
        <v>75</v>
      </c>
      <c r="C79" s="51">
        <v>0.10796994232629149</v>
      </c>
      <c r="D79" s="30">
        <f t="shared" si="9"/>
        <v>9.7172948093662337E-2</v>
      </c>
      <c r="E79" s="30">
        <f t="shared" si="10"/>
        <v>0.11876693655892065</v>
      </c>
      <c r="F79" s="31"/>
      <c r="G79" s="28" t="str">
        <f t="shared" si="11"/>
        <v>N/A</v>
      </c>
      <c r="J79" s="30">
        <v>75</v>
      </c>
      <c r="K79" s="51">
        <v>40.092092863243963</v>
      </c>
      <c r="L79" s="30">
        <f t="shared" si="7"/>
        <v>36.082883576919563</v>
      </c>
      <c r="M79" s="30">
        <f t="shared" si="8"/>
        <v>44.101302149568362</v>
      </c>
      <c r="N79" s="31"/>
      <c r="O79" s="28" t="str">
        <f t="shared" si="6"/>
        <v>N/A</v>
      </c>
    </row>
    <row r="80" spans="2:15" ht="15.75" thickBot="1" x14ac:dyDescent="0.25">
      <c r="B80" s="30">
        <v>76</v>
      </c>
      <c r="C80" s="51">
        <v>0.11084914751567108</v>
      </c>
      <c r="D80" s="30">
        <f t="shared" si="9"/>
        <v>9.9764232764103983E-2</v>
      </c>
      <c r="E80" s="30">
        <f t="shared" si="10"/>
        <v>0.12193406226723819</v>
      </c>
      <c r="F80" s="31"/>
      <c r="G80" s="28" t="str">
        <f t="shared" si="11"/>
        <v>N/A</v>
      </c>
      <c r="J80" s="30">
        <v>76</v>
      </c>
      <c r="K80" s="51">
        <v>41.160134553739844</v>
      </c>
      <c r="L80" s="30">
        <f t="shared" si="7"/>
        <v>37.044121098365864</v>
      </c>
      <c r="M80" s="30">
        <f t="shared" si="8"/>
        <v>45.276148009113825</v>
      </c>
      <c r="N80" s="31"/>
      <c r="O80" s="28" t="str">
        <f t="shared" si="6"/>
        <v>N/A</v>
      </c>
    </row>
    <row r="81" spans="2:15" ht="15.75" thickBot="1" x14ac:dyDescent="0.25">
      <c r="B81" s="30">
        <v>77</v>
      </c>
      <c r="C81" s="51">
        <v>0.11380513168949709</v>
      </c>
      <c r="D81" s="30">
        <f t="shared" si="9"/>
        <v>0.10242461852054738</v>
      </c>
      <c r="E81" s="30">
        <f t="shared" si="10"/>
        <v>0.1251856448584468</v>
      </c>
      <c r="F81" s="31"/>
      <c r="G81" s="28" t="str">
        <f t="shared" si="11"/>
        <v>N/A</v>
      </c>
      <c r="J81" s="30">
        <v>77</v>
      </c>
      <c r="K81" s="51">
        <v>42.246977989682975</v>
      </c>
      <c r="L81" s="30">
        <f t="shared" si="7"/>
        <v>38.022280190714675</v>
      </c>
      <c r="M81" s="30">
        <f t="shared" si="8"/>
        <v>46.471675788651275</v>
      </c>
      <c r="N81" s="31"/>
      <c r="O81" s="28" t="str">
        <f t="shared" si="6"/>
        <v>N/A</v>
      </c>
    </row>
    <row r="82" spans="2:15" ht="15.75" thickBot="1" x14ac:dyDescent="0.25">
      <c r="B82" s="30">
        <v>78</v>
      </c>
      <c r="C82" s="51">
        <v>0.11683994229213863</v>
      </c>
      <c r="D82" s="30">
        <f t="shared" si="9"/>
        <v>0.10515594806292478</v>
      </c>
      <c r="E82" s="30">
        <f t="shared" si="10"/>
        <v>0.12852393652135249</v>
      </c>
      <c r="F82" s="31"/>
      <c r="G82" s="28" t="str">
        <f t="shared" si="11"/>
        <v>N/A</v>
      </c>
      <c r="J82" s="30">
        <v>78</v>
      </c>
      <c r="K82" s="51">
        <v>43.352787223717641</v>
      </c>
      <c r="L82" s="30">
        <f t="shared" si="7"/>
        <v>39.01750850134588</v>
      </c>
      <c r="M82" s="30">
        <f t="shared" si="8"/>
        <v>47.688065946089402</v>
      </c>
      <c r="N82" s="31"/>
      <c r="O82" s="28" t="str">
        <f t="shared" si="6"/>
        <v>N/A</v>
      </c>
    </row>
    <row r="83" spans="2:15" ht="15.75" thickBot="1" x14ac:dyDescent="0.25">
      <c r="B83" s="30">
        <v>79</v>
      </c>
      <c r="C83" s="51">
        <v>0.11995568136660895</v>
      </c>
      <c r="D83" s="30">
        <f t="shared" si="9"/>
        <v>0.10796011322994806</v>
      </c>
      <c r="E83" s="30">
        <f t="shared" si="10"/>
        <v>0.13195124950326984</v>
      </c>
      <c r="F83" s="31"/>
      <c r="G83" s="28" t="str">
        <f t="shared" si="11"/>
        <v>N/A</v>
      </c>
      <c r="J83" s="30">
        <v>79</v>
      </c>
      <c r="K83" s="51">
        <v>44.477726308488009</v>
      </c>
      <c r="L83" s="30">
        <f t="shared" si="7"/>
        <v>40.029953677639206</v>
      </c>
      <c r="M83" s="30">
        <f t="shared" si="8"/>
        <v>48.925498939336812</v>
      </c>
      <c r="N83" s="31"/>
      <c r="O83" s="28" t="str">
        <f t="shared" si="6"/>
        <v>N/A</v>
      </c>
    </row>
    <row r="84" spans="2:15" ht="15.75" thickBot="1" x14ac:dyDescent="0.25">
      <c r="B84" s="30">
        <v>80</v>
      </c>
      <c r="C84" s="51">
        <v>0.12315450701053265</v>
      </c>
      <c r="D84" s="30">
        <f t="shared" si="9"/>
        <v>0.11083905630947939</v>
      </c>
      <c r="E84" s="30">
        <f t="shared" si="10"/>
        <v>0.13546995771158593</v>
      </c>
      <c r="F84" s="31"/>
      <c r="G84" s="28" t="str">
        <f t="shared" si="11"/>
        <v>N/A</v>
      </c>
      <c r="J84" s="30">
        <v>80</v>
      </c>
      <c r="K84" s="51">
        <v>45.621959296638309</v>
      </c>
      <c r="L84" s="30">
        <f t="shared" si="7"/>
        <v>41.059763366974479</v>
      </c>
      <c r="M84" s="30">
        <f t="shared" si="8"/>
        <v>50.184155226302138</v>
      </c>
      <c r="N84" s="31"/>
      <c r="O84" s="28" t="str">
        <f t="shared" si="6"/>
        <v>N/A</v>
      </c>
    </row>
    <row r="85" spans="2:15" ht="15.75" thickBot="1" x14ac:dyDescent="0.25">
      <c r="B85" s="30">
        <v>81</v>
      </c>
      <c r="C85" s="51">
        <v>0.12643863487093868</v>
      </c>
      <c r="D85" s="30">
        <f t="shared" si="9"/>
        <v>0.11379477138384481</v>
      </c>
      <c r="E85" s="30">
        <f t="shared" si="10"/>
        <v>0.13908249835803255</v>
      </c>
      <c r="F85" s="31"/>
      <c r="G85" s="28" t="str">
        <f t="shared" si="11"/>
        <v>N/A</v>
      </c>
      <c r="J85" s="30">
        <v>81</v>
      </c>
      <c r="K85" s="51">
        <v>46.78565024081275</v>
      </c>
      <c r="L85" s="30">
        <f t="shared" si="7"/>
        <v>42.107085216731477</v>
      </c>
      <c r="M85" s="30">
        <f t="shared" si="8"/>
        <v>51.464215264894023</v>
      </c>
      <c r="N85" s="31"/>
      <c r="O85" s="28" t="str">
        <f t="shared" si="6"/>
        <v>N/A</v>
      </c>
    </row>
    <row r="86" spans="2:15" ht="15.75" thickBot="1" x14ac:dyDescent="0.25">
      <c r="B86" s="30">
        <v>82</v>
      </c>
      <c r="C86" s="51">
        <v>0.12981033967891492</v>
      </c>
      <c r="D86" s="30">
        <f t="shared" si="9"/>
        <v>0.11682930571102343</v>
      </c>
      <c r="E86" s="30">
        <f t="shared" si="10"/>
        <v>0.14279137364680641</v>
      </c>
      <c r="F86" s="31"/>
      <c r="G86" s="28" t="str">
        <f t="shared" si="11"/>
        <v>N/A</v>
      </c>
      <c r="J86" s="30">
        <v>82</v>
      </c>
      <c r="K86" s="51">
        <v>47.968963193655505</v>
      </c>
      <c r="L86" s="30">
        <f t="shared" si="7"/>
        <v>43.172066874289953</v>
      </c>
      <c r="M86" s="30">
        <f t="shared" si="8"/>
        <v>52.765859513021056</v>
      </c>
      <c r="N86" s="31"/>
      <c r="O86" s="28" t="str">
        <f t="shared" si="6"/>
        <v>N/A</v>
      </c>
    </row>
    <row r="87" spans="2:15" ht="15.75" thickBot="1" x14ac:dyDescent="0.25">
      <c r="B87" s="30">
        <v>83</v>
      </c>
      <c r="C87" s="51">
        <v>0.13327195682518655</v>
      </c>
      <c r="D87" s="30">
        <f t="shared" si="9"/>
        <v>0.1199447611426679</v>
      </c>
      <c r="E87" s="30">
        <f t="shared" si="10"/>
        <v>0.14659915250770522</v>
      </c>
      <c r="F87" s="31"/>
      <c r="G87" s="28" t="str">
        <f t="shared" si="11"/>
        <v>N/A</v>
      </c>
      <c r="J87" s="30">
        <v>83</v>
      </c>
      <c r="K87" s="51">
        <v>49.172062207810818</v>
      </c>
      <c r="L87" s="30">
        <f t="shared" si="7"/>
        <v>44.254855987029735</v>
      </c>
      <c r="M87" s="30">
        <f t="shared" si="8"/>
        <v>54.0892684285919</v>
      </c>
      <c r="N87" s="31"/>
      <c r="O87" s="28" t="str">
        <f t="shared" si="6"/>
        <v>N/A</v>
      </c>
    </row>
    <row r="88" spans="2:15" ht="15.75" thickBot="1" x14ac:dyDescent="0.25">
      <c r="B88" s="30">
        <v>84</v>
      </c>
      <c r="C88" s="51">
        <v>0.13682588397771056</v>
      </c>
      <c r="D88" s="30">
        <f t="shared" si="9"/>
        <v>0.1231432955799395</v>
      </c>
      <c r="E88" s="30">
        <f t="shared" si="10"/>
        <v>0.15050847237548162</v>
      </c>
      <c r="F88" s="31"/>
      <c r="G88" s="28" t="str">
        <f t="shared" si="11"/>
        <v>N/A</v>
      </c>
      <c r="J88" s="30">
        <v>84</v>
      </c>
      <c r="K88" s="51">
        <v>50.395111335922877</v>
      </c>
      <c r="L88" s="30">
        <f t="shared" si="7"/>
        <v>45.355600202330592</v>
      </c>
      <c r="M88" s="30">
        <f t="shared" si="8"/>
        <v>55.434622469515162</v>
      </c>
      <c r="N88" s="31"/>
      <c r="O88" s="28" t="str">
        <f t="shared" si="6"/>
        <v>N/A</v>
      </c>
    </row>
    <row r="89" spans="2:15" ht="15.75" thickBot="1" x14ac:dyDescent="0.25">
      <c r="B89" s="30">
        <v>85</v>
      </c>
      <c r="C89" s="51">
        <v>0.14047458274240496</v>
      </c>
      <c r="D89" s="30">
        <f t="shared" si="9"/>
        <v>0.12642712446816445</v>
      </c>
      <c r="E89" s="30">
        <f t="shared" si="10"/>
        <v>0.15452204101664546</v>
      </c>
      <c r="F89" s="31"/>
      <c r="G89" s="28" t="str">
        <f t="shared" si="11"/>
        <v>N/A</v>
      </c>
      <c r="J89" s="30">
        <v>85</v>
      </c>
      <c r="K89" s="51">
        <v>51.638274630635905</v>
      </c>
      <c r="L89" s="30">
        <f t="shared" si="7"/>
        <v>46.474447167572315</v>
      </c>
      <c r="M89" s="30">
        <f t="shared" si="8"/>
        <v>56.802102093699496</v>
      </c>
      <c r="N89" s="31"/>
      <c r="O89" s="28" t="str">
        <f t="shared" si="6"/>
        <v>N/A</v>
      </c>
    </row>
    <row r="90" spans="2:15" ht="15.75" thickBot="1" x14ac:dyDescent="0.25">
      <c r="B90" s="30">
        <v>86</v>
      </c>
      <c r="C90" s="51">
        <v>0.14422058036816618</v>
      </c>
      <c r="D90" s="30">
        <f t="shared" si="9"/>
        <v>0.12979852233134956</v>
      </c>
      <c r="E90" s="30">
        <f t="shared" si="10"/>
        <v>0.1586426384049828</v>
      </c>
      <c r="F90" s="31"/>
      <c r="G90" s="28" t="str">
        <f t="shared" si="11"/>
        <v>N/A</v>
      </c>
      <c r="J90" s="30">
        <v>86</v>
      </c>
      <c r="K90" s="51">
        <v>52.901716144594083</v>
      </c>
      <c r="L90" s="30">
        <f t="shared" si="7"/>
        <v>47.611544530134672</v>
      </c>
      <c r="M90" s="30">
        <f t="shared" si="8"/>
        <v>58.191887759053493</v>
      </c>
      <c r="N90" s="31"/>
      <c r="O90" s="28" t="str">
        <f t="shared" si="6"/>
        <v>N/A</v>
      </c>
    </row>
    <row r="91" spans="2:15" ht="15.75" thickBot="1" x14ac:dyDescent="0.25">
      <c r="B91" s="30">
        <v>87</v>
      </c>
      <c r="C91" s="51">
        <v>0.14806647149735172</v>
      </c>
      <c r="D91" s="30">
        <f t="shared" si="9"/>
        <v>0.13325982434761655</v>
      </c>
      <c r="E91" s="30">
        <f t="shared" si="10"/>
        <v>0.1628731186470869</v>
      </c>
      <c r="F91" s="31"/>
      <c r="G91" s="28" t="str">
        <f t="shared" si="11"/>
        <v>N/A</v>
      </c>
      <c r="J91" s="30">
        <v>87</v>
      </c>
      <c r="K91" s="51">
        <v>54.185599930441626</v>
      </c>
      <c r="L91" s="30">
        <f t="shared" si="7"/>
        <v>48.767039937397463</v>
      </c>
      <c r="M91" s="30">
        <f t="shared" si="8"/>
        <v>59.604159923485788</v>
      </c>
      <c r="N91" s="31"/>
      <c r="O91" s="28" t="str">
        <f t="shared" si="6"/>
        <v>N/A</v>
      </c>
    </row>
    <row r="92" spans="2:15" ht="15.75" thickBot="1" x14ac:dyDescent="0.25">
      <c r="B92" s="30">
        <v>88</v>
      </c>
      <c r="C92" s="51">
        <v>0.15201491996294364</v>
      </c>
      <c r="D92" s="30">
        <f t="shared" si="9"/>
        <v>0.13681342796664928</v>
      </c>
      <c r="E92" s="30">
        <f t="shared" si="10"/>
        <v>0.167216411959238</v>
      </c>
      <c r="F92" s="31"/>
      <c r="G92" s="28" t="str">
        <f t="shared" si="11"/>
        <v>N/A</v>
      </c>
      <c r="J92" s="30">
        <v>88</v>
      </c>
      <c r="K92" s="51">
        <v>55.490090040822757</v>
      </c>
      <c r="L92" s="30">
        <f t="shared" si="7"/>
        <v>49.941081036740485</v>
      </c>
      <c r="M92" s="30">
        <f t="shared" si="8"/>
        <v>61.039099044905029</v>
      </c>
      <c r="N92" s="31"/>
      <c r="O92" s="28" t="str">
        <f t="shared" si="6"/>
        <v>N/A</v>
      </c>
    </row>
    <row r="93" spans="2:15" ht="15.75" thickBot="1" x14ac:dyDescent="0.25">
      <c r="B93" s="30">
        <v>89</v>
      </c>
      <c r="C93" s="51">
        <v>0.15606866063363631</v>
      </c>
      <c r="D93" s="30">
        <f t="shared" si="9"/>
        <v>0.14046179457027269</v>
      </c>
      <c r="E93" s="30">
        <f t="shared" si="10"/>
        <v>0.17167552669699992</v>
      </c>
      <c r="F93" s="31"/>
      <c r="G93" s="28" t="str">
        <f t="shared" si="11"/>
        <v>N/A</v>
      </c>
      <c r="J93" s="30">
        <v>89</v>
      </c>
      <c r="K93" s="51">
        <v>56.815350528381686</v>
      </c>
      <c r="L93" s="30">
        <f t="shared" si="7"/>
        <v>51.133815475543514</v>
      </c>
      <c r="M93" s="30">
        <f t="shared" si="8"/>
        <v>62.496885581219857</v>
      </c>
      <c r="N93" s="31"/>
      <c r="O93" s="28" t="str">
        <f t="shared" si="6"/>
        <v>N/A</v>
      </c>
    </row>
    <row r="94" spans="2:15" ht="15.75" thickBot="1" x14ac:dyDescent="0.25">
      <c r="B94" s="30">
        <v>90</v>
      </c>
      <c r="C94" s="51">
        <v>0.16023050130812613</v>
      </c>
      <c r="D94" s="30">
        <f t="shared" si="9"/>
        <v>0.14420745117731351</v>
      </c>
      <c r="E94" s="30">
        <f t="shared" si="10"/>
        <v>0.17625355143893875</v>
      </c>
      <c r="F94" s="31"/>
      <c r="G94" s="28" t="str">
        <f t="shared" si="11"/>
        <v>N/A</v>
      </c>
      <c r="J94" s="30">
        <v>90</v>
      </c>
      <c r="K94" s="51">
        <v>58.161545445762606</v>
      </c>
      <c r="L94" s="30">
        <f t="shared" si="7"/>
        <v>52.345390901186349</v>
      </c>
      <c r="M94" s="30">
        <f t="shared" si="8"/>
        <v>63.977699990338863</v>
      </c>
      <c r="N94" s="31"/>
      <c r="O94" s="28" t="str">
        <f t="shared" si="6"/>
        <v>N/A</v>
      </c>
    </row>
    <row r="95" spans="2:15" ht="15.75" thickBot="1" x14ac:dyDescent="0.25">
      <c r="B95" s="30">
        <v>91</v>
      </c>
      <c r="C95" s="51">
        <v>0.1645033246599166</v>
      </c>
      <c r="D95" s="30">
        <f t="shared" si="9"/>
        <v>0.14805299219392493</v>
      </c>
      <c r="E95" s="30">
        <f t="shared" si="10"/>
        <v>0.18095365712590827</v>
      </c>
      <c r="F95" s="31"/>
      <c r="G95" s="28" t="str">
        <f t="shared" si="11"/>
        <v>N/A</v>
      </c>
      <c r="J95" s="30">
        <v>91</v>
      </c>
      <c r="K95" s="51">
        <v>59.528838845609734</v>
      </c>
      <c r="L95" s="30">
        <f t="shared" si="7"/>
        <v>53.575954961048758</v>
      </c>
      <c r="M95" s="30">
        <f t="shared" si="8"/>
        <v>65.481722730170702</v>
      </c>
      <c r="N95" s="31"/>
      <c r="O95" s="28" t="str">
        <f t="shared" si="6"/>
        <v>N/A</v>
      </c>
    </row>
    <row r="96" spans="2:15" ht="15.75" thickBot="1" x14ac:dyDescent="0.25">
      <c r="B96" s="30">
        <v>92</v>
      </c>
      <c r="C96" s="51">
        <v>0.16889009023398407</v>
      </c>
      <c r="D96" s="30">
        <f t="shared" si="9"/>
        <v>0.15200108121058567</v>
      </c>
      <c r="E96" s="30">
        <f t="shared" si="10"/>
        <v>0.18577909925738248</v>
      </c>
      <c r="F96" s="31"/>
      <c r="G96" s="28" t="str">
        <f t="shared" si="11"/>
        <v>N/A</v>
      </c>
      <c r="J96" s="30">
        <v>92</v>
      </c>
      <c r="K96" s="51">
        <v>60.917394780567314</v>
      </c>
      <c r="L96" s="30">
        <f t="shared" si="7"/>
        <v>54.825655302510583</v>
      </c>
      <c r="M96" s="30">
        <f t="shared" si="8"/>
        <v>67.009134258624044</v>
      </c>
      <c r="N96" s="31"/>
      <c r="O96" s="28" t="str">
        <f t="shared" si="6"/>
        <v>N/A</v>
      </c>
    </row>
    <row r="97" spans="2:27" ht="15.75" thickBot="1" x14ac:dyDescent="0.25">
      <c r="B97" s="30">
        <v>93</v>
      </c>
      <c r="C97" s="51">
        <v>0.17339383649668871</v>
      </c>
      <c r="D97" s="30">
        <f t="shared" si="9"/>
        <v>0.15605445284701985</v>
      </c>
      <c r="E97" s="30">
        <f t="shared" si="10"/>
        <v>0.19073322014635757</v>
      </c>
      <c r="F97" s="31"/>
      <c r="G97" s="28" t="str">
        <f t="shared" si="11"/>
        <v>N/A</v>
      </c>
      <c r="J97" s="30">
        <v>93</v>
      </c>
      <c r="K97" s="51">
        <v>62.327377303279462</v>
      </c>
      <c r="L97" s="30">
        <f t="shared" si="7"/>
        <v>56.094639572951515</v>
      </c>
      <c r="M97" s="30">
        <f t="shared" si="8"/>
        <v>68.560115033607403</v>
      </c>
      <c r="N97" s="31"/>
      <c r="O97" s="28" t="str">
        <f t="shared" si="6"/>
        <v>N/A</v>
      </c>
    </row>
    <row r="98" spans="2:27" ht="15.75" thickBot="1" x14ac:dyDescent="0.25">
      <c r="B98" s="30">
        <v>94</v>
      </c>
      <c r="C98" s="51">
        <v>0.1780176829403497</v>
      </c>
      <c r="D98" s="30">
        <f t="shared" si="9"/>
        <v>0.16021591464631474</v>
      </c>
      <c r="E98" s="30">
        <f t="shared" si="10"/>
        <v>0.19581945123438466</v>
      </c>
      <c r="F98" s="31"/>
      <c r="G98" s="28" t="str">
        <f t="shared" si="11"/>
        <v>N/A</v>
      </c>
      <c r="J98" s="30">
        <v>94</v>
      </c>
      <c r="K98" s="51">
        <v>63.758950466390409</v>
      </c>
      <c r="L98" s="30">
        <f t="shared" si="7"/>
        <v>57.383055419751372</v>
      </c>
      <c r="M98" s="30">
        <f t="shared" si="8"/>
        <v>70.134845513029447</v>
      </c>
      <c r="N98" s="31"/>
      <c r="O98" s="28" t="str">
        <f t="shared" si="6"/>
        <v>N/A</v>
      </c>
    </row>
    <row r="99" spans="2:27" ht="15.75" thickBot="1" x14ac:dyDescent="0.25">
      <c r="B99" s="30">
        <v>95</v>
      </c>
      <c r="C99" s="51">
        <v>0.18276483224394216</v>
      </c>
      <c r="D99" s="30">
        <f t="shared" si="9"/>
        <v>0.16448834901954795</v>
      </c>
      <c r="E99" s="30">
        <f t="shared" si="10"/>
        <v>0.20104131546833637</v>
      </c>
      <c r="F99" s="31"/>
      <c r="G99" s="28" t="str">
        <f t="shared" si="11"/>
        <v>N/A</v>
      </c>
      <c r="J99" s="30">
        <v>95</v>
      </c>
      <c r="K99" s="51">
        <v>65.212278322544421</v>
      </c>
      <c r="L99" s="30">
        <f t="shared" si="7"/>
        <v>58.691050490289982</v>
      </c>
      <c r="M99" s="30">
        <f t="shared" si="8"/>
        <v>71.73350615479886</v>
      </c>
      <c r="N99" s="31"/>
      <c r="O99" s="28" t="str">
        <f t="shared" si="6"/>
        <v>N/A</v>
      </c>
      <c r="Z99" s="26"/>
      <c r="AA99" s="26"/>
    </row>
    <row r="100" spans="2:27" ht="15.75" thickBot="1" x14ac:dyDescent="0.25">
      <c r="B100" s="30">
        <v>96</v>
      </c>
      <c r="C100" s="51">
        <v>0.18763857249141389</v>
      </c>
      <c r="D100" s="30">
        <f t="shared" si="9"/>
        <v>0.16887471524227249</v>
      </c>
      <c r="E100" s="30">
        <f t="shared" si="10"/>
        <v>0.20640242974055528</v>
      </c>
      <c r="F100" s="31"/>
      <c r="G100" s="28" t="str">
        <f t="shared" si="11"/>
        <v>N/A</v>
      </c>
      <c r="J100" s="30">
        <v>96</v>
      </c>
      <c r="K100" s="51">
        <v>66.687524924385656</v>
      </c>
      <c r="L100" s="30">
        <f t="shared" si="7"/>
        <v>60.018772431947092</v>
      </c>
      <c r="M100" s="30">
        <f t="shared" si="8"/>
        <v>73.356277416824227</v>
      </c>
      <c r="N100" s="31"/>
      <c r="O100" s="28" t="str">
        <f t="shared" si="6"/>
        <v>N/A</v>
      </c>
    </row>
    <row r="101" spans="2:27" ht="15.75" thickBot="1" x14ac:dyDescent="0.25">
      <c r="B101" s="30">
        <v>97</v>
      </c>
      <c r="C101" s="51">
        <v>0.19264227944915571</v>
      </c>
      <c r="D101" s="30">
        <f t="shared" si="9"/>
        <v>0.17337805150424013</v>
      </c>
      <c r="E101" s="30">
        <f t="shared" si="10"/>
        <v>0.2119065073940713</v>
      </c>
      <c r="F101" s="31"/>
      <c r="G101" s="28" t="str">
        <f t="shared" si="11"/>
        <v>N/A</v>
      </c>
      <c r="J101" s="30">
        <v>97</v>
      </c>
      <c r="K101" s="51">
        <v>68.184854324558344</v>
      </c>
      <c r="L101" s="30">
        <f t="shared" si="7"/>
        <v>61.366368892102507</v>
      </c>
      <c r="M101" s="30">
        <f t="shared" si="8"/>
        <v>75.003339757014174</v>
      </c>
      <c r="N101" s="31"/>
      <c r="O101" s="28" t="str">
        <f t="shared" si="6"/>
        <v>N/A</v>
      </c>
    </row>
    <row r="102" spans="2:27" ht="15.75" thickBot="1" x14ac:dyDescent="0.25">
      <c r="B102" s="30">
        <v>98</v>
      </c>
      <c r="C102" s="51">
        <v>0.19777941890420622</v>
      </c>
      <c r="D102" s="30">
        <f t="shared" si="9"/>
        <v>0.1780014770137856</v>
      </c>
      <c r="E102" s="30">
        <f t="shared" si="10"/>
        <v>0.21755736079462684</v>
      </c>
      <c r="F102" s="31"/>
      <c r="G102" s="28" t="str">
        <f t="shared" si="11"/>
        <v>N/A</v>
      </c>
      <c r="J102" s="30">
        <v>98</v>
      </c>
      <c r="K102" s="51">
        <v>69.704430575706681</v>
      </c>
      <c r="L102" s="30">
        <f t="shared" si="7"/>
        <v>62.733987518136011</v>
      </c>
      <c r="M102" s="30">
        <f t="shared" si="8"/>
        <v>76.674873633277343</v>
      </c>
      <c r="N102" s="31"/>
      <c r="O102" s="28" t="str">
        <f t="shared" si="6"/>
        <v>N/A</v>
      </c>
    </row>
    <row r="103" spans="2:27" ht="15.75" thickBot="1" x14ac:dyDescent="0.25">
      <c r="B103" s="30">
        <v>99</v>
      </c>
      <c r="C103" s="51">
        <v>0.20305354906480738</v>
      </c>
      <c r="D103" s="30">
        <f t="shared" si="9"/>
        <v>0.18274819415832663</v>
      </c>
      <c r="E103" s="30">
        <f t="shared" si="10"/>
        <v>0.22335890397128813</v>
      </c>
      <c r="F103" s="31"/>
      <c r="G103" s="28" t="str">
        <f t="shared" si="11"/>
        <v>N/A</v>
      </c>
      <c r="J103" s="30">
        <v>99</v>
      </c>
      <c r="K103" s="51">
        <v>71.246417730474889</v>
      </c>
      <c r="L103" s="30">
        <f t="shared" si="7"/>
        <v>64.121775957427403</v>
      </c>
      <c r="M103" s="30">
        <f t="shared" si="8"/>
        <v>78.371059503522375</v>
      </c>
      <c r="N103" s="31"/>
      <c r="O103" s="28" t="str">
        <f t="shared" si="6"/>
        <v>N/A</v>
      </c>
    </row>
    <row r="104" spans="2:27" ht="15.75" thickBot="1" x14ac:dyDescent="0.25">
      <c r="B104" s="30">
        <v>100</v>
      </c>
      <c r="C104" s="51">
        <v>0.20846832302497631</v>
      </c>
      <c r="D104" s="30">
        <f t="shared" si="9"/>
        <v>0.18762149072247869</v>
      </c>
      <c r="E104" s="30">
        <f t="shared" si="10"/>
        <v>0.22931515532747393</v>
      </c>
      <c r="F104" s="31"/>
      <c r="G104" s="28" t="str">
        <f t="shared" si="11"/>
        <v>N/A</v>
      </c>
      <c r="J104" s="30">
        <v>100</v>
      </c>
      <c r="K104" s="51">
        <v>72.810979841507162</v>
      </c>
      <c r="L104" s="30">
        <f t="shared" si="7"/>
        <v>65.529881857356443</v>
      </c>
      <c r="M104" s="30">
        <f t="shared" si="8"/>
        <v>80.092077825657881</v>
      </c>
      <c r="N104" s="31"/>
      <c r="O104" s="28" t="str">
        <f t="shared" si="6"/>
        <v>N/A</v>
      </c>
    </row>
    <row r="105" spans="2:27" ht="15.75" thickBot="1" x14ac:dyDescent="0.25">
      <c r="B105" s="30">
        <v>101</v>
      </c>
      <c r="C105" s="51">
        <v>0.21402749129479767</v>
      </c>
      <c r="D105" s="30">
        <f t="shared" si="9"/>
        <v>0.19262474216531791</v>
      </c>
      <c r="E105" s="30">
        <f t="shared" si="10"/>
        <v>0.23543024042427743</v>
      </c>
      <c r="F105" s="31"/>
      <c r="G105" s="28" t="str">
        <f t="shared" si="11"/>
        <v>N/A</v>
      </c>
      <c r="J105" s="30">
        <v>101</v>
      </c>
      <c r="K105" s="51">
        <v>74.398280961447696</v>
      </c>
      <c r="L105" s="30">
        <f t="shared" si="7"/>
        <v>66.958452865302931</v>
      </c>
      <c r="M105" s="30">
        <f t="shared" si="8"/>
        <v>81.838109057592462</v>
      </c>
      <c r="N105" s="31"/>
      <c r="O105" s="28" t="str">
        <f t="shared" si="6"/>
        <v>N/A</v>
      </c>
    </row>
    <row r="106" spans="2:27" ht="15.75" thickBot="1" x14ac:dyDescent="0.25">
      <c r="B106" s="30">
        <v>102</v>
      </c>
      <c r="C106" s="51">
        <v>0.21973490439819263</v>
      </c>
      <c r="D106" s="30">
        <f t="shared" si="9"/>
        <v>0.19776141395837338</v>
      </c>
      <c r="E106" s="30">
        <f t="shared" si="10"/>
        <v>0.24170839483801188</v>
      </c>
      <c r="F106" s="31"/>
      <c r="G106" s="28" t="str">
        <f t="shared" si="11"/>
        <v>N/A</v>
      </c>
      <c r="J106" s="30">
        <v>102</v>
      </c>
      <c r="K106" s="51">
        <v>76.008485142940714</v>
      </c>
      <c r="L106" s="30">
        <f t="shared" si="7"/>
        <v>68.407636628646642</v>
      </c>
      <c r="M106" s="30">
        <f t="shared" si="8"/>
        <v>83.609333657234785</v>
      </c>
      <c r="N106" s="31"/>
      <c r="O106" s="28" t="str">
        <f t="shared" si="6"/>
        <v>N/A</v>
      </c>
    </row>
    <row r="107" spans="2:27" ht="15.75" thickBot="1" x14ac:dyDescent="0.25">
      <c r="B107" s="30">
        <v>103</v>
      </c>
      <c r="C107" s="51">
        <v>0.22559451553995985</v>
      </c>
      <c r="D107" s="30">
        <f t="shared" si="9"/>
        <v>0.20303506398596385</v>
      </c>
      <c r="E107" s="30">
        <f t="shared" si="10"/>
        <v>0.24815396709395585</v>
      </c>
      <c r="F107" s="31"/>
      <c r="G107" s="28" t="str">
        <f t="shared" si="11"/>
        <v>N/A</v>
      </c>
      <c r="J107" s="30">
        <v>103</v>
      </c>
      <c r="K107" s="51">
        <v>77.641756438630409</v>
      </c>
      <c r="L107" s="30">
        <f t="shared" si="7"/>
        <v>69.877580794767368</v>
      </c>
      <c r="M107" s="30">
        <f t="shared" si="8"/>
        <v>85.40593208249345</v>
      </c>
      <c r="N107" s="31"/>
      <c r="O107" s="28" t="str">
        <f t="shared" si="6"/>
        <v>N/A</v>
      </c>
    </row>
    <row r="108" spans="2:27" ht="15.75" thickBot="1" x14ac:dyDescent="0.25">
      <c r="B108" s="30">
        <v>104</v>
      </c>
      <c r="C108" s="51">
        <v>0.23161038334393896</v>
      </c>
      <c r="D108" s="30">
        <f t="shared" si="9"/>
        <v>0.20844934500954507</v>
      </c>
      <c r="E108" s="30">
        <f t="shared" si="10"/>
        <v>0.25477142167833289</v>
      </c>
      <c r="F108" s="31"/>
      <c r="G108" s="28" t="str">
        <f t="shared" si="11"/>
        <v>N/A</v>
      </c>
      <c r="J108" s="30">
        <v>104</v>
      </c>
      <c r="K108" s="51">
        <v>79.29825890116102</v>
      </c>
      <c r="L108" s="30">
        <f t="shared" si="7"/>
        <v>71.368433011044914</v>
      </c>
      <c r="M108" s="30">
        <f t="shared" si="8"/>
        <v>87.228084791277126</v>
      </c>
      <c r="N108" s="31"/>
      <c r="O108" s="28" t="str">
        <f t="shared" si="6"/>
        <v>N/A</v>
      </c>
    </row>
    <row r="109" spans="2:27" ht="15.75" thickBot="1" x14ac:dyDescent="0.25">
      <c r="B109" s="30">
        <v>105</v>
      </c>
      <c r="C109" s="51">
        <v>0.23778667466419171</v>
      </c>
      <c r="D109" s="30">
        <f t="shared" si="9"/>
        <v>0.21400800719777252</v>
      </c>
      <c r="E109" s="30">
        <f t="shared" si="10"/>
        <v>0.26156534213061089</v>
      </c>
      <c r="F109" s="31"/>
      <c r="G109" s="28" t="str">
        <f t="shared" si="11"/>
        <v>N/A</v>
      </c>
      <c r="J109" s="30">
        <v>105</v>
      </c>
      <c r="K109" s="51">
        <v>80.978156583176727</v>
      </c>
      <c r="L109" s="30">
        <f t="shared" si="7"/>
        <v>72.880340924859055</v>
      </c>
      <c r="M109" s="30">
        <f t="shared" si="8"/>
        <v>89.075972241494398</v>
      </c>
      <c r="N109" s="31"/>
      <c r="O109" s="28" t="str">
        <f t="shared" si="6"/>
        <v>N/A</v>
      </c>
    </row>
    <row r="110" spans="2:27" ht="15.75" thickBot="1" x14ac:dyDescent="0.25">
      <c r="B110" s="30">
        <v>106</v>
      </c>
      <c r="C110" s="51">
        <v>0.24412766747114745</v>
      </c>
      <c r="D110" s="30">
        <f t="shared" si="9"/>
        <v>0.21971490072403271</v>
      </c>
      <c r="E110" s="30">
        <f t="shared" si="10"/>
        <v>0.26854043421826218</v>
      </c>
      <c r="F110" s="31"/>
      <c r="G110" s="28" t="str">
        <f t="shared" si="11"/>
        <v>N/A</v>
      </c>
      <c r="J110" s="30">
        <v>106</v>
      </c>
      <c r="K110" s="51">
        <v>82.681613537321738</v>
      </c>
      <c r="L110" s="30">
        <f t="shared" si="7"/>
        <v>74.41345218358957</v>
      </c>
      <c r="M110" s="30">
        <f t="shared" si="8"/>
        <v>90.949774891053906</v>
      </c>
      <c r="N110" s="31"/>
      <c r="O110" s="28" t="str">
        <f t="shared" si="6"/>
        <v>N/A</v>
      </c>
    </row>
    <row r="111" spans="2:27" ht="15.75" thickBot="1" x14ac:dyDescent="0.25">
      <c r="B111" s="30">
        <v>107</v>
      </c>
      <c r="C111" s="51">
        <v>0.25063775381471404</v>
      </c>
      <c r="D111" s="30">
        <f t="shared" si="9"/>
        <v>0.22557397843324262</v>
      </c>
      <c r="E111" s="30">
        <f t="shared" si="10"/>
        <v>0.27570152919618546</v>
      </c>
      <c r="F111" s="31"/>
      <c r="G111" s="28" t="str">
        <f t="shared" si="11"/>
        <v>N/A</v>
      </c>
      <c r="J111" s="30">
        <v>107</v>
      </c>
      <c r="K111" s="51">
        <v>84.408793816240276</v>
      </c>
      <c r="L111" s="30">
        <f t="shared" si="7"/>
        <v>75.967914434616247</v>
      </c>
      <c r="M111" s="30">
        <f t="shared" si="8"/>
        <v>92.849673197864306</v>
      </c>
      <c r="N111" s="31"/>
      <c r="O111" s="28" t="str">
        <f t="shared" si="6"/>
        <v>N/A</v>
      </c>
    </row>
    <row r="112" spans="2:27" ht="15.75" thickBot="1" x14ac:dyDescent="0.25">
      <c r="B112" s="30">
        <v>108</v>
      </c>
      <c r="C112" s="51">
        <v>0.2573214428664034</v>
      </c>
      <c r="D112" s="30">
        <f t="shared" si="9"/>
        <v>0.23158929857976307</v>
      </c>
      <c r="E112" s="30">
        <f t="shared" si="10"/>
        <v>0.28305358715304374</v>
      </c>
      <c r="F112" s="31"/>
      <c r="G112" s="28" t="str">
        <f t="shared" si="11"/>
        <v>N/A</v>
      </c>
      <c r="J112" s="30">
        <v>108</v>
      </c>
      <c r="K112" s="51">
        <v>86.159861472576594</v>
      </c>
      <c r="L112" s="30">
        <f t="shared" si="7"/>
        <v>77.543875325318936</v>
      </c>
      <c r="M112" s="30">
        <f t="shared" si="8"/>
        <v>94.775847619834252</v>
      </c>
      <c r="N112" s="31"/>
      <c r="O112" s="28" t="str">
        <f t="shared" si="6"/>
        <v>N/A</v>
      </c>
    </row>
    <row r="113" spans="2:27" ht="15.75" thickBot="1" x14ac:dyDescent="0.25">
      <c r="B113" s="30">
        <v>109</v>
      </c>
      <c r="C113" s="51">
        <v>0.2641833640425823</v>
      </c>
      <c r="D113" s="30">
        <f t="shared" si="9"/>
        <v>0.23776502763832408</v>
      </c>
      <c r="E113" s="30">
        <f t="shared" si="10"/>
        <v>0.29060170044684053</v>
      </c>
      <c r="F113" s="31"/>
      <c r="G113" s="28" t="str">
        <f t="shared" si="11"/>
        <v>N/A</v>
      </c>
      <c r="J113" s="30">
        <v>109</v>
      </c>
      <c r="K113" s="51">
        <v>87.934980558974786</v>
      </c>
      <c r="L113" s="30">
        <f t="shared" si="7"/>
        <v>79.141482503077313</v>
      </c>
      <c r="M113" s="30">
        <f t="shared" si="8"/>
        <v>96.728478614872259</v>
      </c>
      <c r="N113" s="31"/>
      <c r="O113" s="28" t="str">
        <f t="shared" si="6"/>
        <v>N/A</v>
      </c>
    </row>
    <row r="114" spans="2:27" ht="15.75" thickBot="1" x14ac:dyDescent="0.25">
      <c r="B114" s="30">
        <v>110</v>
      </c>
      <c r="C114" s="51">
        <v>0.27122827021100882</v>
      </c>
      <c r="D114" s="30">
        <f t="shared" si="9"/>
        <v>0.24410544318990793</v>
      </c>
      <c r="E114" s="30">
        <f t="shared" si="10"/>
        <v>0.29835109723210967</v>
      </c>
      <c r="F114" s="31"/>
      <c r="G114" s="28" t="str">
        <f t="shared" si="11"/>
        <v>N/A</v>
      </c>
      <c r="J114" s="30">
        <v>110</v>
      </c>
      <c r="K114" s="51">
        <v>89.734315128079132</v>
      </c>
      <c r="L114" s="30">
        <f t="shared" si="7"/>
        <v>80.760883615271212</v>
      </c>
      <c r="M114" s="30">
        <f t="shared" si="8"/>
        <v>98.707746640887052</v>
      </c>
      <c r="N114" s="31"/>
      <c r="O114" s="28" t="str">
        <f t="shared" si="6"/>
        <v>N/A</v>
      </c>
    </row>
    <row r="115" spans="2:27" ht="15.75" thickBot="1" x14ac:dyDescent="0.25">
      <c r="B115" s="30">
        <v>111</v>
      </c>
      <c r="C115" s="51">
        <v>0.27846104098287783</v>
      </c>
      <c r="D115" s="30">
        <f t="shared" si="9"/>
        <v>0.25061493688459002</v>
      </c>
      <c r="E115" s="30">
        <f t="shared" si="10"/>
        <v>0.30630714508116563</v>
      </c>
      <c r="F115" s="31"/>
      <c r="G115" s="28" t="str">
        <f t="shared" si="11"/>
        <v>N/A</v>
      </c>
      <c r="J115" s="30">
        <v>111</v>
      </c>
      <c r="K115" s="51">
        <v>91.558029232533812</v>
      </c>
      <c r="L115" s="30">
        <f t="shared" si="7"/>
        <v>82.402226309280437</v>
      </c>
      <c r="M115" s="30">
        <f t="shared" si="8"/>
        <v>100.71383215578719</v>
      </c>
      <c r="N115" s="31"/>
      <c r="O115" s="28" t="str">
        <f t="shared" si="6"/>
        <v>N/A</v>
      </c>
    </row>
    <row r="116" spans="2:27" ht="15.75" thickBot="1" x14ac:dyDescent="0.25">
      <c r="B116" s="30">
        <v>112</v>
      </c>
      <c r="C116" s="51">
        <v>0.28588668609265305</v>
      </c>
      <c r="D116" s="30">
        <f t="shared" si="9"/>
        <v>0.25729801748338776</v>
      </c>
      <c r="E116" s="30">
        <f t="shared" si="10"/>
        <v>0.31447535470191834</v>
      </c>
      <c r="F116" s="31"/>
      <c r="G116" s="28" t="str">
        <f t="shared" si="11"/>
        <v>N/A</v>
      </c>
      <c r="J116" s="30">
        <v>112</v>
      </c>
      <c r="K116" s="51">
        <v>93.406286924983036</v>
      </c>
      <c r="L116" s="30">
        <f t="shared" si="7"/>
        <v>84.065658232484736</v>
      </c>
      <c r="M116" s="30">
        <f t="shared" si="8"/>
        <v>102.74691561748133</v>
      </c>
      <c r="N116" s="31"/>
      <c r="O116" s="28" t="str">
        <f t="shared" si="6"/>
        <v>N/A</v>
      </c>
    </row>
    <row r="117" spans="2:27" ht="15.75" thickBot="1" x14ac:dyDescent="0.25">
      <c r="B117" s="30">
        <v>113</v>
      </c>
      <c r="C117" s="51">
        <v>0.29351034886802951</v>
      </c>
      <c r="D117" s="30">
        <f t="shared" si="9"/>
        <v>0.26415931398122655</v>
      </c>
      <c r="E117" s="30">
        <f t="shared" si="10"/>
        <v>0.32286138375483248</v>
      </c>
      <c r="F117" s="31"/>
      <c r="G117" s="28" t="str">
        <f t="shared" si="11"/>
        <v>N/A</v>
      </c>
      <c r="J117" s="30">
        <v>113</v>
      </c>
      <c r="K117" s="51">
        <v>95.27925225807104</v>
      </c>
      <c r="L117" s="30">
        <f t="shared" si="7"/>
        <v>85.75132703226393</v>
      </c>
      <c r="M117" s="30">
        <f t="shared" si="8"/>
        <v>104.80717748387815</v>
      </c>
      <c r="N117" s="31"/>
      <c r="O117" s="28" t="str">
        <f t="shared" si="6"/>
        <v>N/A</v>
      </c>
    </row>
    <row r="118" spans="2:27" ht="15.75" thickBot="1" x14ac:dyDescent="0.25">
      <c r="B118" s="30">
        <v>114</v>
      </c>
      <c r="C118" s="51">
        <v>0.30133730979242795</v>
      </c>
      <c r="D118" s="30">
        <f t="shared" si="9"/>
        <v>0.27120357881318513</v>
      </c>
      <c r="E118" s="30">
        <f t="shared" si="10"/>
        <v>0.33147104077167078</v>
      </c>
      <c r="F118" s="31"/>
      <c r="G118" s="28" t="str">
        <f t="shared" si="11"/>
        <v>N/A</v>
      </c>
      <c r="J118" s="30">
        <v>114</v>
      </c>
      <c r="K118" s="51">
        <v>97.17708928444199</v>
      </c>
      <c r="L118" s="30">
        <f t="shared" si="7"/>
        <v>87.459380355997794</v>
      </c>
      <c r="M118" s="30">
        <f t="shared" si="8"/>
        <v>106.89479821288619</v>
      </c>
      <c r="N118" s="31"/>
      <c r="O118" s="28" t="str">
        <f t="shared" si="6"/>
        <v>N/A</v>
      </c>
    </row>
    <row r="119" spans="2:27" ht="15.75" thickBot="1" x14ac:dyDescent="0.25">
      <c r="B119" s="30">
        <v>115</v>
      </c>
      <c r="C119" s="51">
        <v>0.3093729901624892</v>
      </c>
      <c r="D119" s="30">
        <f t="shared" si="9"/>
        <v>0.27843569114624028</v>
      </c>
      <c r="E119" s="30">
        <f t="shared" si="10"/>
        <v>0.34031028917873812</v>
      </c>
      <c r="F119" s="31"/>
      <c r="G119" s="28" t="str">
        <f t="shared" si="11"/>
        <v>N/A</v>
      </c>
      <c r="J119" s="30">
        <v>115</v>
      </c>
      <c r="K119" s="51">
        <v>99.099962056740083</v>
      </c>
      <c r="L119" s="30">
        <f t="shared" si="7"/>
        <v>89.189965851066077</v>
      </c>
      <c r="M119" s="30">
        <f t="shared" si="8"/>
        <v>109.00995826241409</v>
      </c>
      <c r="N119" s="31"/>
      <c r="O119" s="28" t="str">
        <f t="shared" si="6"/>
        <v>N/A</v>
      </c>
    </row>
    <row r="120" spans="2:27" ht="15.75" thickBot="1" x14ac:dyDescent="0.25">
      <c r="B120" s="30">
        <v>116</v>
      </c>
      <c r="C120" s="51">
        <v>0.31762295584310279</v>
      </c>
      <c r="D120" s="30">
        <f t="shared" si="9"/>
        <v>0.28586066025879253</v>
      </c>
      <c r="E120" s="30">
        <f t="shared" si="10"/>
        <v>0.34938525142741306</v>
      </c>
      <c r="F120" s="31"/>
      <c r="G120" s="28" t="str">
        <f t="shared" si="11"/>
        <v>N/A</v>
      </c>
      <c r="J120" s="30">
        <v>116</v>
      </c>
      <c r="K120" s="51">
        <v>101.0480346276096</v>
      </c>
      <c r="L120" s="30">
        <f t="shared" si="7"/>
        <v>90.94323116484864</v>
      </c>
      <c r="M120" s="30">
        <f t="shared" si="8"/>
        <v>111.15283809037055</v>
      </c>
      <c r="N120" s="31"/>
      <c r="O120" s="28" t="str">
        <f t="shared" si="6"/>
        <v>N/A</v>
      </c>
    </row>
    <row r="121" spans="2:27" ht="15.75" thickBot="1" x14ac:dyDescent="0.25">
      <c r="B121" s="30">
        <v>117</v>
      </c>
      <c r="C121" s="51">
        <v>0.32609292112256782</v>
      </c>
      <c r="D121" s="30">
        <f t="shared" si="9"/>
        <v>0.29348362901031105</v>
      </c>
      <c r="E121" s="30">
        <f t="shared" si="10"/>
        <v>0.3587022132348246</v>
      </c>
      <c r="F121" s="31"/>
      <c r="G121" s="28" t="str">
        <f t="shared" si="11"/>
        <v>N/A</v>
      </c>
      <c r="J121" s="30">
        <v>117</v>
      </c>
      <c r="K121" s="51">
        <v>103.0214710496947</v>
      </c>
      <c r="L121" s="30">
        <f t="shared" si="7"/>
        <v>92.719323944725232</v>
      </c>
      <c r="M121" s="30">
        <f t="shared" si="8"/>
        <v>113.32361815466416</v>
      </c>
      <c r="N121" s="31"/>
      <c r="O121" s="28" t="str">
        <f t="shared" si="6"/>
        <v>N/A</v>
      </c>
    </row>
    <row r="122" spans="2:27" ht="15.75" thickBot="1" x14ac:dyDescent="0.25">
      <c r="B122" s="30">
        <v>118</v>
      </c>
      <c r="C122" s="51">
        <v>0.33478875267056174</v>
      </c>
      <c r="D122" s="30">
        <f t="shared" si="9"/>
        <v>0.30130987740350557</v>
      </c>
      <c r="E122" s="30">
        <f t="shared" si="10"/>
        <v>0.36826762793761791</v>
      </c>
      <c r="F122" s="31"/>
      <c r="G122" s="28" t="str">
        <f t="shared" si="11"/>
        <v>N/A</v>
      </c>
      <c r="J122" s="30">
        <v>118</v>
      </c>
      <c r="K122" s="51">
        <v>105.02043537563962</v>
      </c>
      <c r="L122" s="30">
        <f t="shared" si="7"/>
        <v>94.518391838075658</v>
      </c>
      <c r="M122" s="30">
        <f t="shared" si="8"/>
        <v>115.52247891320359</v>
      </c>
      <c r="N122" s="31"/>
      <c r="O122" s="28" t="str">
        <f t="shared" si="6"/>
        <v>N/A</v>
      </c>
    </row>
    <row r="123" spans="2:27" ht="15.75" thickBot="1" x14ac:dyDescent="0.25">
      <c r="B123" s="30">
        <v>119</v>
      </c>
      <c r="C123" s="51">
        <v>0.34371647360165158</v>
      </c>
      <c r="D123" s="30">
        <f t="shared" si="9"/>
        <v>0.3093448262414864</v>
      </c>
      <c r="E123" s="30">
        <f t="shared" si="10"/>
        <v>0.37808812096181676</v>
      </c>
      <c r="F123" s="31"/>
      <c r="G123" s="28" t="str">
        <f t="shared" si="11"/>
        <v>N/A</v>
      </c>
      <c r="J123" s="30">
        <v>119</v>
      </c>
      <c r="K123" s="51">
        <v>107.04509165808852</v>
      </c>
      <c r="L123" s="30">
        <f t="shared" si="7"/>
        <v>96.340582492279665</v>
      </c>
      <c r="M123" s="30">
        <f t="shared" si="8"/>
        <v>117.74960082389738</v>
      </c>
      <c r="N123" s="31"/>
      <c r="O123" s="28" t="str">
        <f t="shared" si="6"/>
        <v>N/A</v>
      </c>
    </row>
    <row r="124" spans="2:27" ht="15.75" thickBot="1" x14ac:dyDescent="0.25">
      <c r="B124" s="30">
        <v>120</v>
      </c>
      <c r="C124" s="51">
        <v>0.35288226764716835</v>
      </c>
      <c r="D124" s="30">
        <f t="shared" si="9"/>
        <v>0.31759404088245152</v>
      </c>
      <c r="E124" s="30">
        <f t="shared" si="10"/>
        <v>0.38817049441188517</v>
      </c>
      <c r="F124" s="31"/>
      <c r="G124" s="28" t="str">
        <f t="shared" si="11"/>
        <v>N/A</v>
      </c>
      <c r="J124" s="30">
        <v>120</v>
      </c>
      <c r="K124" s="51">
        <v>109.09560394968565</v>
      </c>
      <c r="L124" s="30">
        <f t="shared" si="7"/>
        <v>98.186043554717088</v>
      </c>
      <c r="M124" s="30">
        <f t="shared" si="8"/>
        <v>120.00516434465422</v>
      </c>
      <c r="N124" s="31"/>
      <c r="O124" s="28" t="str">
        <f t="shared" si="6"/>
        <v>N/A</v>
      </c>
    </row>
    <row r="125" spans="2:27" ht="15.75" thickBot="1" x14ac:dyDescent="0.25">
      <c r="B125" s="30">
        <v>121</v>
      </c>
      <c r="C125" s="51">
        <v>0.3622924834383307</v>
      </c>
      <c r="D125" s="30">
        <f t="shared" si="9"/>
        <v>0.32606323509449764</v>
      </c>
      <c r="E125" s="30">
        <f t="shared" si="10"/>
        <v>0.39852173178216377</v>
      </c>
      <c r="F125" s="31"/>
      <c r="G125" s="28" t="str">
        <f t="shared" si="11"/>
        <v>N/A</v>
      </c>
      <c r="J125" s="30">
        <v>121</v>
      </c>
      <c r="K125" s="51">
        <v>111.17213630307518</v>
      </c>
      <c r="L125" s="30">
        <f t="shared" si="7"/>
        <v>100.05492267276766</v>
      </c>
      <c r="M125" s="30">
        <f t="shared" si="8"/>
        <v>122.2893499333827</v>
      </c>
      <c r="N125" s="31"/>
      <c r="O125" s="28" t="str">
        <f t="shared" si="6"/>
        <v>N/A</v>
      </c>
    </row>
    <row r="126" spans="2:27" ht="15.75" thickBot="1" x14ac:dyDescent="0.25">
      <c r="B126" s="30">
        <v>122</v>
      </c>
      <c r="C126" s="51">
        <v>0.37195363890358507</v>
      </c>
      <c r="D126" s="30">
        <f t="shared" si="9"/>
        <v>0.33475827501322658</v>
      </c>
      <c r="E126" s="30">
        <f t="shared" si="10"/>
        <v>0.40914900279394356</v>
      </c>
      <c r="F126" s="31"/>
      <c r="G126" s="28" t="str">
        <f t="shared" si="11"/>
        <v>N/A</v>
      </c>
      <c r="J126" s="30">
        <v>122</v>
      </c>
      <c r="K126" s="51">
        <v>113.27485277090136</v>
      </c>
      <c r="L126" s="30">
        <f t="shared" si="7"/>
        <v>101.94736749381123</v>
      </c>
      <c r="M126" s="30">
        <f t="shared" si="8"/>
        <v>124.60233804799149</v>
      </c>
      <c r="N126" s="31"/>
      <c r="O126" s="28" t="str">
        <f t="shared" si="6"/>
        <v>N/A</v>
      </c>
    </row>
    <row r="127" spans="2:27" ht="15.75" thickBot="1" x14ac:dyDescent="0.25">
      <c r="B127" s="30">
        <v>123</v>
      </c>
      <c r="C127" s="51">
        <v>0.3818724257832094</v>
      </c>
      <c r="D127" s="30">
        <f t="shared" si="9"/>
        <v>0.34368518320488844</v>
      </c>
      <c r="E127" s="30">
        <f t="shared" si="10"/>
        <v>0.42005966836153036</v>
      </c>
      <c r="F127" s="31"/>
      <c r="G127" s="28" t="str">
        <f t="shared" si="11"/>
        <v>N/A</v>
      </c>
      <c r="J127" s="30">
        <v>123</v>
      </c>
      <c r="K127" s="51">
        <v>115.40391740580834</v>
      </c>
      <c r="L127" s="30">
        <f t="shared" si="7"/>
        <v>103.86352566522751</v>
      </c>
      <c r="M127" s="30">
        <f t="shared" si="8"/>
        <v>126.94430914638917</v>
      </c>
      <c r="N127" s="31"/>
      <c r="O127" s="28" t="str">
        <f t="shared" si="6"/>
        <v>N/A</v>
      </c>
      <c r="Z127" s="26"/>
      <c r="AA127" s="26"/>
    </row>
    <row r="128" spans="2:27" ht="15.75" thickBot="1" x14ac:dyDescent="0.25">
      <c r="B128" s="30">
        <v>124</v>
      </c>
      <c r="C128" s="51">
        <v>0.39205571426430597</v>
      </c>
      <c r="D128" s="30">
        <f t="shared" si="9"/>
        <v>0.35285014283787536</v>
      </c>
      <c r="E128" s="30">
        <f t="shared" si="10"/>
        <v>0.43126128569073657</v>
      </c>
      <c r="F128" s="31"/>
      <c r="G128" s="28" t="str">
        <f t="shared" si="11"/>
        <v>N/A</v>
      </c>
      <c r="J128" s="30">
        <v>124</v>
      </c>
      <c r="K128" s="51">
        <v>117.55949426044047</v>
      </c>
      <c r="L128" s="30">
        <f t="shared" si="7"/>
        <v>105.80354483439643</v>
      </c>
      <c r="M128" s="30">
        <f t="shared" si="8"/>
        <v>129.31544368648451</v>
      </c>
      <c r="N128" s="31"/>
      <c r="O128" s="28" t="str">
        <f t="shared" si="6"/>
        <v>N/A</v>
      </c>
    </row>
    <row r="129" spans="2:15" ht="15.75" thickBot="1" x14ac:dyDescent="0.25">
      <c r="B129" s="30">
        <v>125</v>
      </c>
      <c r="C129" s="51">
        <v>0.40251055773939448</v>
      </c>
      <c r="D129" s="30">
        <f t="shared" si="9"/>
        <v>0.36225950196545503</v>
      </c>
      <c r="E129" s="30">
        <f t="shared" si="10"/>
        <v>0.44276161351333393</v>
      </c>
      <c r="F129" s="31"/>
      <c r="G129" s="28" t="str">
        <f t="shared" si="11"/>
        <v>N/A</v>
      </c>
      <c r="J129" s="30">
        <v>125</v>
      </c>
      <c r="K129" s="51">
        <v>119.74174738744176</v>
      </c>
      <c r="L129" s="30">
        <f t="shared" si="7"/>
        <v>107.76757264869758</v>
      </c>
      <c r="M129" s="30">
        <f t="shared" si="8"/>
        <v>131.71592212618594</v>
      </c>
      <c r="N129" s="31"/>
      <c r="O129" s="28" t="str">
        <f t="shared" si="6"/>
        <v>N/A</v>
      </c>
    </row>
    <row r="130" spans="2:15" ht="15.75" thickBot="1" x14ac:dyDescent="0.25">
      <c r="B130" s="30">
        <v>126</v>
      </c>
      <c r="C130" s="51">
        <v>0.41324419769190107</v>
      </c>
      <c r="D130" s="30">
        <f t="shared" si="9"/>
        <v>0.37191977792271097</v>
      </c>
      <c r="E130" s="30">
        <f t="shared" si="10"/>
        <v>0.45456861746109117</v>
      </c>
      <c r="F130" s="31"/>
      <c r="G130" s="28" t="str">
        <f t="shared" si="11"/>
        <v>N/A</v>
      </c>
      <c r="J130" s="30">
        <v>126</v>
      </c>
      <c r="K130" s="51">
        <v>121.9508408394565</v>
      </c>
      <c r="L130" s="30">
        <f t="shared" si="7"/>
        <v>109.75575675551084</v>
      </c>
      <c r="M130" s="30">
        <f t="shared" si="8"/>
        <v>134.14592492340216</v>
      </c>
      <c r="N130" s="31"/>
      <c r="O130" s="28" t="str">
        <f t="shared" si="6"/>
        <v>N/A</v>
      </c>
    </row>
    <row r="131" spans="2:15" ht="15.75" thickBot="1" x14ac:dyDescent="0.25">
      <c r="B131" s="30">
        <v>127</v>
      </c>
      <c r="C131" s="51">
        <v>0.42426406871192851</v>
      </c>
      <c r="D131" s="30">
        <f t="shared" si="9"/>
        <v>0.38183766184073564</v>
      </c>
      <c r="E131" s="30">
        <f t="shared" si="10"/>
        <v>0.46669047558312138</v>
      </c>
      <c r="F131" s="31"/>
      <c r="G131" s="28" t="str">
        <f t="shared" si="11"/>
        <v>N/A</v>
      </c>
      <c r="J131" s="30">
        <v>127</v>
      </c>
      <c r="K131" s="51">
        <v>124.18693866912891</v>
      </c>
      <c r="L131" s="30">
        <f t="shared" si="7"/>
        <v>111.76824480221602</v>
      </c>
      <c r="M131" s="30">
        <f t="shared" si="8"/>
        <v>136.60563253604181</v>
      </c>
      <c r="N131" s="31"/>
      <c r="O131" s="28" t="str">
        <f t="shared" si="6"/>
        <v>N/A</v>
      </c>
    </row>
    <row r="132" spans="2:15" ht="15.75" thickBot="1" x14ac:dyDescent="0.25">
      <c r="B132" s="30">
        <v>128</v>
      </c>
      <c r="C132" s="51">
        <v>0.43557780364577797</v>
      </c>
      <c r="D132" s="30">
        <f t="shared" si="9"/>
        <v>0.39202002328120017</v>
      </c>
      <c r="E132" s="30">
        <f t="shared" si="10"/>
        <v>0.47913558401035578</v>
      </c>
      <c r="F132" s="31"/>
      <c r="G132" s="28" t="str">
        <f t="shared" si="11"/>
        <v>N/A</v>
      </c>
      <c r="J132" s="30">
        <v>128</v>
      </c>
      <c r="K132" s="51">
        <v>126.45020492910318</v>
      </c>
      <c r="L132" s="30">
        <f t="shared" si="7"/>
        <v>113.80518443619286</v>
      </c>
      <c r="M132" s="30">
        <f t="shared" si="8"/>
        <v>139.0952254220135</v>
      </c>
      <c r="N132" s="31"/>
      <c r="O132" s="28" t="str">
        <f t="shared" si="6"/>
        <v>N/A</v>
      </c>
    </row>
    <row r="133" spans="2:15" ht="15.75" thickBot="1" x14ac:dyDescent="0.25">
      <c r="B133" s="30">
        <v>129</v>
      </c>
      <c r="C133" s="51">
        <v>0.44719323888279461</v>
      </c>
      <c r="D133" s="30">
        <f t="shared" si="9"/>
        <v>0.40247391499451513</v>
      </c>
      <c r="E133" s="30">
        <f t="shared" si="10"/>
        <v>0.49191256277107409</v>
      </c>
      <c r="F133" s="31"/>
      <c r="G133" s="28" t="str">
        <f t="shared" si="11"/>
        <v>N/A</v>
      </c>
      <c r="J133" s="30">
        <v>129</v>
      </c>
      <c r="K133" s="51">
        <v>128.74080367202353</v>
      </c>
      <c r="L133" s="30">
        <f t="shared" si="7"/>
        <v>115.86672330482118</v>
      </c>
      <c r="M133" s="30">
        <f t="shared" si="8"/>
        <v>141.6148840392259</v>
      </c>
      <c r="N133" s="31"/>
      <c r="O133" s="28" t="str">
        <f t="shared" ref="O133:O196" si="12">IF(N133="","N/A",IF(OR(N133&gt;M133,N133&lt;L133),"FAIL","PASS"))</f>
        <v>N/A</v>
      </c>
    </row>
    <row r="134" spans="2:15" ht="15.75" thickBot="1" x14ac:dyDescent="0.25">
      <c r="B134" s="30">
        <v>130</v>
      </c>
      <c r="C134" s="51">
        <v>0.4591184197831949</v>
      </c>
      <c r="D134" s="30">
        <f t="shared" si="9"/>
        <v>0.41320657780487541</v>
      </c>
      <c r="E134" s="30">
        <f t="shared" si="10"/>
        <v>0.50503026176151433</v>
      </c>
      <c r="F134" s="31"/>
      <c r="G134" s="28" t="str">
        <f t="shared" si="11"/>
        <v>N/A</v>
      </c>
      <c r="J134" s="30">
        <v>130</v>
      </c>
      <c r="K134" s="51">
        <v>131.05889895053417</v>
      </c>
      <c r="L134" s="30">
        <f t="shared" ref="L134:L197" si="13">K134-K134*$U$1</f>
        <v>117.95300905548075</v>
      </c>
      <c r="M134" s="30">
        <f t="shared" ref="M134:M197" si="14">K134+K134*$U$1</f>
        <v>144.16478884558759</v>
      </c>
      <c r="N134" s="31"/>
      <c r="O134" s="28" t="str">
        <f t="shared" si="12"/>
        <v>N/A</v>
      </c>
    </row>
    <row r="135" spans="2:15" ht="15.75" thickBot="1" x14ac:dyDescent="0.25">
      <c r="B135" s="30">
        <v>131</v>
      </c>
      <c r="C135" s="51">
        <v>0.47136160625063467</v>
      </c>
      <c r="D135" s="30">
        <f t="shared" ref="D135:D198" si="15">C135-C135*$U$1</f>
        <v>0.42422544562557118</v>
      </c>
      <c r="E135" s="30">
        <f t="shared" ref="E135:E198" si="16">C135+C135*$U$1</f>
        <v>0.51849776687569815</v>
      </c>
      <c r="F135" s="31"/>
      <c r="G135" s="28" t="str">
        <f t="shared" ref="G135:G198" si="17">IF(F135="","N/A",IF(OR(F135&gt;E135,F135&lt;D135),"FAIL","PASS"))</f>
        <v>N/A</v>
      </c>
      <c r="J135" s="30">
        <v>131</v>
      </c>
      <c r="K135" s="51">
        <v>133.40465481727918</v>
      </c>
      <c r="L135" s="30">
        <f t="shared" si="13"/>
        <v>120.06418933555126</v>
      </c>
      <c r="M135" s="30">
        <f t="shared" si="14"/>
        <v>146.74512029900711</v>
      </c>
      <c r="N135" s="31"/>
      <c r="O135" s="28" t="str">
        <f t="shared" si="12"/>
        <v>N/A</v>
      </c>
    </row>
    <row r="136" spans="2:15" ht="15.75" thickBot="1" x14ac:dyDescent="0.25">
      <c r="B136" s="30">
        <v>132</v>
      </c>
      <c r="C136" s="51">
        <v>0.48393127845338291</v>
      </c>
      <c r="D136" s="30">
        <f t="shared" si="15"/>
        <v>0.43553815060804463</v>
      </c>
      <c r="E136" s="30">
        <f t="shared" si="16"/>
        <v>0.53232440629872124</v>
      </c>
      <c r="F136" s="31"/>
      <c r="G136" s="28" t="str">
        <f t="shared" si="17"/>
        <v>N/A</v>
      </c>
      <c r="J136" s="30">
        <v>132</v>
      </c>
      <c r="K136" s="51">
        <v>135.77823532490302</v>
      </c>
      <c r="L136" s="30">
        <f t="shared" si="13"/>
        <v>122.20041179241272</v>
      </c>
      <c r="M136" s="30">
        <f t="shared" si="14"/>
        <v>149.35605885739332</v>
      </c>
      <c r="N136" s="31"/>
      <c r="O136" s="28" t="str">
        <f t="shared" si="12"/>
        <v>N/A</v>
      </c>
    </row>
    <row r="137" spans="2:15" ht="15.75" thickBot="1" x14ac:dyDescent="0.25">
      <c r="B137" s="30">
        <v>133</v>
      </c>
      <c r="C137" s="51">
        <v>0.49683614269805676</v>
      </c>
      <c r="D137" s="30">
        <f t="shared" si="15"/>
        <v>0.44715252842825109</v>
      </c>
      <c r="E137" s="30">
        <f t="shared" si="16"/>
        <v>0.54651975696786248</v>
      </c>
      <c r="F137" s="31"/>
      <c r="G137" s="28" t="str">
        <f t="shared" si="17"/>
        <v>N/A</v>
      </c>
      <c r="J137" s="30">
        <v>133</v>
      </c>
      <c r="K137" s="51">
        <v>138.17980452604976</v>
      </c>
      <c r="L137" s="30">
        <f t="shared" si="13"/>
        <v>124.36182407344478</v>
      </c>
      <c r="M137" s="30">
        <f t="shared" si="14"/>
        <v>151.99778497865475</v>
      </c>
      <c r="N137" s="31"/>
      <c r="O137" s="28" t="str">
        <f t="shared" si="12"/>
        <v>N/A</v>
      </c>
    </row>
    <row r="138" spans="2:15" ht="15.75" thickBot="1" x14ac:dyDescent="0.25">
      <c r="B138" s="30">
        <v>134</v>
      </c>
      <c r="C138" s="51">
        <v>0.51008513745999284</v>
      </c>
      <c r="D138" s="30">
        <f t="shared" si="15"/>
        <v>0.45907662371399355</v>
      </c>
      <c r="E138" s="30">
        <f t="shared" si="16"/>
        <v>0.56109365120599208</v>
      </c>
      <c r="F138" s="31"/>
      <c r="G138" s="28" t="str">
        <f t="shared" si="17"/>
        <v>N/A</v>
      </c>
      <c r="J138" s="30">
        <v>134</v>
      </c>
      <c r="K138" s="51">
        <v>140.60952647336362</v>
      </c>
      <c r="L138" s="30">
        <f t="shared" si="13"/>
        <v>126.54857382602725</v>
      </c>
      <c r="M138" s="30">
        <f t="shared" si="14"/>
        <v>154.67047912069998</v>
      </c>
      <c r="N138" s="31"/>
      <c r="O138" s="28" t="str">
        <f t="shared" si="12"/>
        <v>N/A</v>
      </c>
    </row>
    <row r="139" spans="2:15" ht="15.75" thickBot="1" x14ac:dyDescent="0.25">
      <c r="B139" s="30">
        <v>135</v>
      </c>
      <c r="C139" s="51">
        <v>0.52368743957442698</v>
      </c>
      <c r="D139" s="30">
        <f t="shared" si="15"/>
        <v>0.47131869561698425</v>
      </c>
      <c r="E139" s="30">
        <f t="shared" si="16"/>
        <v>0.57605618353186971</v>
      </c>
      <c r="F139" s="31"/>
      <c r="G139" s="28" t="str">
        <f t="shared" si="17"/>
        <v>N/A</v>
      </c>
      <c r="J139" s="30">
        <v>135</v>
      </c>
      <c r="K139" s="51">
        <v>143.06756521948884</v>
      </c>
      <c r="L139" s="30">
        <f t="shared" si="13"/>
        <v>128.76080869753997</v>
      </c>
      <c r="M139" s="30">
        <f t="shared" si="14"/>
        <v>157.37432174143771</v>
      </c>
      <c r="N139" s="31"/>
      <c r="O139" s="28" t="str">
        <f t="shared" si="12"/>
        <v>N/A</v>
      </c>
    </row>
    <row r="140" spans="2:15" ht="15.75" thickBot="1" x14ac:dyDescent="0.25">
      <c r="B140" s="30">
        <v>136</v>
      </c>
      <c r="C140" s="51">
        <v>0.5376524705927721</v>
      </c>
      <c r="D140" s="30">
        <f t="shared" si="15"/>
        <v>0.48388722353349489</v>
      </c>
      <c r="E140" s="30">
        <f t="shared" si="16"/>
        <v>0.59141771765204931</v>
      </c>
      <c r="F140" s="31"/>
      <c r="G140" s="28" t="str">
        <f t="shared" si="17"/>
        <v>N/A</v>
      </c>
      <c r="J140" s="30">
        <v>136</v>
      </c>
      <c r="K140" s="51">
        <v>145.55408481706954</v>
      </c>
      <c r="L140" s="30">
        <f t="shared" si="13"/>
        <v>130.99867633536257</v>
      </c>
      <c r="M140" s="30">
        <f t="shared" si="14"/>
        <v>160.1094932987765</v>
      </c>
      <c r="N140" s="31"/>
      <c r="O140" s="28" t="str">
        <f t="shared" si="12"/>
        <v>N/A</v>
      </c>
    </row>
    <row r="141" spans="2:15" ht="15.75" thickBot="1" x14ac:dyDescent="0.25">
      <c r="B141" s="30">
        <v>137</v>
      </c>
      <c r="C141" s="51">
        <v>0.55198990330840003</v>
      </c>
      <c r="D141" s="30">
        <f t="shared" si="15"/>
        <v>0.49679091297756001</v>
      </c>
      <c r="E141" s="30">
        <f t="shared" si="16"/>
        <v>0.60718889363924</v>
      </c>
      <c r="F141" s="31"/>
      <c r="G141" s="28" t="str">
        <f t="shared" si="17"/>
        <v>N/A</v>
      </c>
      <c r="J141" s="30">
        <v>137</v>
      </c>
      <c r="K141" s="51">
        <v>148.06924931874994</v>
      </c>
      <c r="L141" s="30">
        <f t="shared" si="13"/>
        <v>133.26232438687495</v>
      </c>
      <c r="M141" s="30">
        <f t="shared" si="14"/>
        <v>162.87617425062493</v>
      </c>
      <c r="N141" s="31"/>
      <c r="O141" s="28" t="str">
        <f t="shared" si="12"/>
        <v>N/A</v>
      </c>
    </row>
    <row r="142" spans="2:15" ht="15.75" thickBot="1" x14ac:dyDescent="0.25">
      <c r="B142" s="30">
        <v>138</v>
      </c>
      <c r="C142" s="51">
        <v>0.56670966845644244</v>
      </c>
      <c r="D142" s="30">
        <f t="shared" si="15"/>
        <v>0.51003870161079823</v>
      </c>
      <c r="E142" s="30">
        <f t="shared" si="16"/>
        <v>0.62338063530208665</v>
      </c>
      <c r="F142" s="31"/>
      <c r="G142" s="28" t="str">
        <f t="shared" si="17"/>
        <v>N/A</v>
      </c>
      <c r="J142" s="30">
        <v>138</v>
      </c>
      <c r="K142" s="51">
        <v>150.61322277717431</v>
      </c>
      <c r="L142" s="30">
        <f t="shared" si="13"/>
        <v>135.55190049945688</v>
      </c>
      <c r="M142" s="30">
        <f t="shared" si="14"/>
        <v>165.67454505489175</v>
      </c>
      <c r="N142" s="31"/>
      <c r="O142" s="28" t="str">
        <f t="shared" si="12"/>
        <v>N/A</v>
      </c>
    </row>
    <row r="143" spans="2:15" ht="15.75" thickBot="1" x14ac:dyDescent="0.25">
      <c r="B143" s="30">
        <v>139</v>
      </c>
      <c r="C143" s="51">
        <v>0.58182196159225197</v>
      </c>
      <c r="D143" s="30">
        <f t="shared" si="15"/>
        <v>0.52363976543302682</v>
      </c>
      <c r="E143" s="30">
        <f t="shared" si="16"/>
        <v>0.64000415775147712</v>
      </c>
      <c r="F143" s="31"/>
      <c r="G143" s="28" t="str">
        <f t="shared" si="17"/>
        <v>N/A</v>
      </c>
      <c r="J143" s="30">
        <v>139</v>
      </c>
      <c r="K143" s="51">
        <v>153.18616924498681</v>
      </c>
      <c r="L143" s="30">
        <f t="shared" si="13"/>
        <v>137.86755232048813</v>
      </c>
      <c r="M143" s="30">
        <f t="shared" si="14"/>
        <v>168.5047861694855</v>
      </c>
      <c r="N143" s="31"/>
      <c r="O143" s="28" t="str">
        <f t="shared" si="12"/>
        <v>N/A</v>
      </c>
    </row>
    <row r="144" spans="2:15" ht="15.75" thickBot="1" x14ac:dyDescent="0.25">
      <c r="B144" s="30">
        <v>140</v>
      </c>
      <c r="C144" s="51">
        <v>0.5973372501532932</v>
      </c>
      <c r="D144" s="30">
        <f t="shared" si="15"/>
        <v>0.53760352513796383</v>
      </c>
      <c r="E144" s="30">
        <f t="shared" si="16"/>
        <v>0.65707097516862256</v>
      </c>
      <c r="F144" s="31"/>
      <c r="G144" s="28" t="str">
        <f t="shared" si="17"/>
        <v>N/A</v>
      </c>
      <c r="J144" s="30">
        <v>140</v>
      </c>
      <c r="K144" s="51">
        <v>155.78825277483168</v>
      </c>
      <c r="L144" s="30">
        <f t="shared" si="13"/>
        <v>140.20942749734851</v>
      </c>
      <c r="M144" s="30">
        <f t="shared" si="14"/>
        <v>171.36707805231484</v>
      </c>
      <c r="N144" s="31"/>
      <c r="O144" s="28" t="str">
        <f t="shared" si="12"/>
        <v>N/A</v>
      </c>
    </row>
    <row r="145" spans="2:27" ht="15.75" thickBot="1" x14ac:dyDescent="0.25">
      <c r="B145" s="30">
        <v>141</v>
      </c>
      <c r="C145" s="51">
        <v>0.61326628070934908</v>
      </c>
      <c r="D145" s="30">
        <f t="shared" si="15"/>
        <v>0.55193965263841416</v>
      </c>
      <c r="E145" s="30">
        <f t="shared" si="16"/>
        <v>0.674592908780284</v>
      </c>
      <c r="F145" s="31"/>
      <c r="G145" s="28" t="str">
        <f t="shared" si="17"/>
        <v>N/A</v>
      </c>
      <c r="J145" s="30">
        <v>141</v>
      </c>
      <c r="K145" s="51">
        <v>158.41963741935311</v>
      </c>
      <c r="L145" s="30">
        <f t="shared" si="13"/>
        <v>142.57767367741781</v>
      </c>
      <c r="M145" s="30">
        <f t="shared" si="14"/>
        <v>174.26160116128841</v>
      </c>
      <c r="N145" s="31"/>
      <c r="O145" s="28" t="str">
        <f t="shared" si="12"/>
        <v>N/A</v>
      </c>
    </row>
    <row r="146" spans="2:27" ht="15.75" thickBot="1" x14ac:dyDescent="0.25">
      <c r="B146" s="30">
        <v>142</v>
      </c>
      <c r="C146" s="51">
        <v>0.62962008640606548</v>
      </c>
      <c r="D146" s="30">
        <f t="shared" si="15"/>
        <v>0.56665807776545896</v>
      </c>
      <c r="E146" s="30">
        <f t="shared" si="16"/>
        <v>0.69258209504667201</v>
      </c>
      <c r="F146" s="31"/>
      <c r="G146" s="28" t="str">
        <f t="shared" si="17"/>
        <v>N/A</v>
      </c>
      <c r="J146" s="30">
        <v>142</v>
      </c>
      <c r="K146" s="51">
        <v>161.08048723119532</v>
      </c>
      <c r="L146" s="30">
        <f t="shared" si="13"/>
        <v>144.97243850807578</v>
      </c>
      <c r="M146" s="30">
        <f t="shared" si="14"/>
        <v>177.18853595431486</v>
      </c>
      <c r="N146" s="31"/>
      <c r="O146" s="28" t="str">
        <f t="shared" si="12"/>
        <v>N/A</v>
      </c>
    </row>
    <row r="147" spans="2:27" ht="15.75" thickBot="1" x14ac:dyDescent="0.25">
      <c r="B147" s="30">
        <v>143</v>
      </c>
      <c r="C147" s="51">
        <v>0.64640999460699389</v>
      </c>
      <c r="D147" s="30">
        <f t="shared" si="15"/>
        <v>0.58176899514629454</v>
      </c>
      <c r="E147" s="30">
        <f t="shared" si="16"/>
        <v>0.71105099406769323</v>
      </c>
      <c r="F147" s="31"/>
      <c r="G147" s="28" t="str">
        <f t="shared" si="17"/>
        <v>N/A</v>
      </c>
      <c r="J147" s="30">
        <v>143</v>
      </c>
      <c r="K147" s="51">
        <v>163.77096626300249</v>
      </c>
      <c r="L147" s="30">
        <f t="shared" si="13"/>
        <v>147.39386963670225</v>
      </c>
      <c r="M147" s="30">
        <f t="shared" si="14"/>
        <v>180.14806288930274</v>
      </c>
      <c r="N147" s="31"/>
      <c r="O147" s="28" t="str">
        <f t="shared" si="12"/>
        <v>N/A</v>
      </c>
    </row>
    <row r="148" spans="2:27" ht="15.75" thickBot="1" x14ac:dyDescent="0.25">
      <c r="B148" s="30">
        <v>144</v>
      </c>
      <c r="C148" s="51">
        <v>0.66364763473941879</v>
      </c>
      <c r="D148" s="30">
        <f t="shared" si="15"/>
        <v>0.59728287126547697</v>
      </c>
      <c r="E148" s="30">
        <f t="shared" si="16"/>
        <v>0.73001239821336061</v>
      </c>
      <c r="F148" s="31"/>
      <c r="G148" s="28" t="str">
        <f t="shared" si="17"/>
        <v>N/A</v>
      </c>
      <c r="J148" s="30">
        <v>144</v>
      </c>
      <c r="K148" s="51">
        <v>166.49123856741886</v>
      </c>
      <c r="L148" s="30">
        <f t="shared" si="13"/>
        <v>149.84211471067698</v>
      </c>
      <c r="M148" s="30">
        <f t="shared" si="14"/>
        <v>183.14036242416074</v>
      </c>
      <c r="N148" s="31"/>
      <c r="O148" s="28" t="str">
        <f t="shared" si="12"/>
        <v>N/A</v>
      </c>
    </row>
    <row r="149" spans="2:27" ht="15.75" thickBot="1" x14ac:dyDescent="0.25">
      <c r="B149" s="30">
        <v>145</v>
      </c>
      <c r="C149" s="51">
        <v>0.68134494634941023</v>
      </c>
      <c r="D149" s="30">
        <f t="shared" si="15"/>
        <v>0.6132104517144692</v>
      </c>
      <c r="E149" s="30">
        <f t="shared" si="16"/>
        <v>0.74947944098435126</v>
      </c>
      <c r="F149" s="31"/>
      <c r="G149" s="28" t="str">
        <f t="shared" si="17"/>
        <v>N/A</v>
      </c>
      <c r="J149" s="30">
        <v>145</v>
      </c>
      <c r="K149" s="51">
        <v>169.24146819708861</v>
      </c>
      <c r="L149" s="30">
        <f t="shared" si="13"/>
        <v>152.31732137737976</v>
      </c>
      <c r="M149" s="30">
        <f t="shared" si="14"/>
        <v>186.16561501679746</v>
      </c>
      <c r="N149" s="31"/>
      <c r="O149" s="28" t="str">
        <f t="shared" si="12"/>
        <v>N/A</v>
      </c>
    </row>
    <row r="150" spans="2:27" ht="15.75" thickBot="1" x14ac:dyDescent="0.25">
      <c r="B150" s="30">
        <v>146</v>
      </c>
      <c r="C150" s="51">
        <v>0.69951418737167836</v>
      </c>
      <c r="D150" s="30">
        <f t="shared" si="15"/>
        <v>0.62956276863451055</v>
      </c>
      <c r="E150" s="30">
        <f t="shared" si="16"/>
        <v>0.76946560610884618</v>
      </c>
      <c r="F150" s="31"/>
      <c r="G150" s="28" t="str">
        <f t="shared" si="17"/>
        <v>N/A</v>
      </c>
      <c r="J150" s="30">
        <v>146</v>
      </c>
      <c r="K150" s="51">
        <v>172.02181920465597</v>
      </c>
      <c r="L150" s="30">
        <f t="shared" si="13"/>
        <v>154.81963728419038</v>
      </c>
      <c r="M150" s="30">
        <f t="shared" si="14"/>
        <v>189.22400112512156</v>
      </c>
      <c r="N150" s="31"/>
      <c r="O150" s="28" t="str">
        <f t="shared" si="12"/>
        <v>N/A</v>
      </c>
    </row>
    <row r="151" spans="2:27" ht="15.75" thickBot="1" x14ac:dyDescent="0.25">
      <c r="B151" s="30">
        <v>147</v>
      </c>
      <c r="C151" s="51">
        <v>0.71816794261995465</v>
      </c>
      <c r="D151" s="30">
        <f t="shared" si="15"/>
        <v>0.64635114835795915</v>
      </c>
      <c r="E151" s="30">
        <f t="shared" si="16"/>
        <v>0.78998473688195014</v>
      </c>
      <c r="F151" s="31"/>
      <c r="G151" s="28" t="str">
        <f t="shared" si="17"/>
        <v>N/A</v>
      </c>
      <c r="J151" s="30">
        <v>147</v>
      </c>
      <c r="K151" s="51">
        <v>174.83245564276504</v>
      </c>
      <c r="L151" s="30">
        <f t="shared" si="13"/>
        <v>157.34921007848854</v>
      </c>
      <c r="M151" s="30">
        <f t="shared" si="14"/>
        <v>192.31570120704154</v>
      </c>
      <c r="N151" s="31"/>
      <c r="O151" s="28" t="str">
        <f t="shared" si="12"/>
        <v>N/A</v>
      </c>
      <c r="Z151" s="26"/>
      <c r="AA151" s="26"/>
    </row>
    <row r="152" spans="2:27" ht="15.75" thickBot="1" x14ac:dyDescent="0.25">
      <c r="B152" s="30">
        <v>148</v>
      </c>
      <c r="C152" s="51">
        <v>0.73731913250378889</v>
      </c>
      <c r="D152" s="30">
        <f t="shared" si="15"/>
        <v>0.66358721925341002</v>
      </c>
      <c r="E152" s="30">
        <f t="shared" si="16"/>
        <v>0.81105104575416775</v>
      </c>
      <c r="F152" s="31"/>
      <c r="G152" s="28" t="str">
        <f t="shared" si="17"/>
        <v>N/A</v>
      </c>
      <c r="J152" s="30">
        <v>148</v>
      </c>
      <c r="K152" s="51">
        <v>177.6735415640602</v>
      </c>
      <c r="L152" s="30">
        <f t="shared" si="13"/>
        <v>159.90618740765419</v>
      </c>
      <c r="M152" s="30">
        <f t="shared" si="14"/>
        <v>195.44089572046622</v>
      </c>
      <c r="N152" s="31"/>
      <c r="O152" s="28" t="str">
        <f t="shared" si="12"/>
        <v>N/A</v>
      </c>
    </row>
    <row r="153" spans="2:27" ht="15.75" thickBot="1" x14ac:dyDescent="0.25">
      <c r="B153" s="30">
        <v>149</v>
      </c>
      <c r="C153" s="51">
        <v>0.75698102197778905</v>
      </c>
      <c r="D153" s="30">
        <f t="shared" si="15"/>
        <v>0.6812829197800101</v>
      </c>
      <c r="E153" s="30">
        <f t="shared" si="16"/>
        <v>0.832679124175568</v>
      </c>
      <c r="F153" s="31"/>
      <c r="G153" s="28" t="str">
        <f t="shared" si="17"/>
        <v>N/A</v>
      </c>
      <c r="J153" s="30">
        <v>149</v>
      </c>
      <c r="K153" s="51">
        <v>180.5452410211856</v>
      </c>
      <c r="L153" s="30">
        <f t="shared" si="13"/>
        <v>162.49071691906704</v>
      </c>
      <c r="M153" s="30">
        <f t="shared" si="14"/>
        <v>198.59976512330417</v>
      </c>
      <c r="N153" s="31"/>
      <c r="O153" s="28" t="str">
        <f t="shared" si="12"/>
        <v>N/A</v>
      </c>
    </row>
    <row r="154" spans="2:27" ht="15.75" thickBot="1" x14ac:dyDescent="0.25">
      <c r="B154" s="30">
        <v>150</v>
      </c>
      <c r="C154" s="51">
        <v>0.77716722972951424</v>
      </c>
      <c r="D154" s="30">
        <f t="shared" si="15"/>
        <v>0.69945050675656284</v>
      </c>
      <c r="E154" s="30">
        <f t="shared" si="16"/>
        <v>0.85488395270246564</v>
      </c>
      <c r="F154" s="31"/>
      <c r="G154" s="28" t="str">
        <f t="shared" si="17"/>
        <v>N/A</v>
      </c>
      <c r="J154" s="30">
        <v>150</v>
      </c>
      <c r="K154" s="51">
        <v>183.44771806678543</v>
      </c>
      <c r="L154" s="30">
        <f t="shared" si="13"/>
        <v>165.10294626010688</v>
      </c>
      <c r="M154" s="30">
        <f t="shared" si="14"/>
        <v>201.79248987346398</v>
      </c>
      <c r="N154" s="31"/>
      <c r="O154" s="28" t="str">
        <f t="shared" si="12"/>
        <v>N/A</v>
      </c>
    </row>
    <row r="155" spans="2:27" ht="15.75" thickBot="1" x14ac:dyDescent="0.25">
      <c r="B155" s="30">
        <v>151</v>
      </c>
      <c r="C155" s="51">
        <v>0.79789173761237275</v>
      </c>
      <c r="D155" s="30">
        <f t="shared" si="15"/>
        <v>0.71810256385113547</v>
      </c>
      <c r="E155" s="30">
        <f t="shared" si="16"/>
        <v>0.87768091137361004</v>
      </c>
      <c r="F155" s="31"/>
      <c r="G155" s="28" t="str">
        <f t="shared" si="17"/>
        <v>N/A</v>
      </c>
      <c r="J155" s="30">
        <v>151</v>
      </c>
      <c r="K155" s="51">
        <v>186.38113675350394</v>
      </c>
      <c r="L155" s="30">
        <f t="shared" si="13"/>
        <v>167.74302307815356</v>
      </c>
      <c r="M155" s="30">
        <f t="shared" si="14"/>
        <v>205.01925042885432</v>
      </c>
      <c r="N155" s="31"/>
      <c r="O155" s="28" t="str">
        <f t="shared" si="12"/>
        <v>N/A</v>
      </c>
    </row>
    <row r="156" spans="2:27" ht="15.75" thickBot="1" x14ac:dyDescent="0.25">
      <c r="B156" s="30">
        <v>152</v>
      </c>
      <c r="C156" s="51">
        <v>0.8191689003300674</v>
      </c>
      <c r="D156" s="30">
        <f t="shared" si="15"/>
        <v>0.73725201029706067</v>
      </c>
      <c r="E156" s="30">
        <f t="shared" si="16"/>
        <v>0.90108579036307412</v>
      </c>
      <c r="F156" s="31"/>
      <c r="G156" s="28" t="str">
        <f t="shared" si="17"/>
        <v>N/A</v>
      </c>
      <c r="J156" s="30">
        <v>152</v>
      </c>
      <c r="K156" s="51">
        <v>189.34566113398526</v>
      </c>
      <c r="L156" s="30">
        <f t="shared" si="13"/>
        <v>170.41109502058674</v>
      </c>
      <c r="M156" s="30">
        <f t="shared" si="14"/>
        <v>208.28022724738378</v>
      </c>
      <c r="N156" s="31"/>
      <c r="O156" s="28" t="str">
        <f t="shared" si="12"/>
        <v>N/A</v>
      </c>
    </row>
    <row r="157" spans="2:27" ht="15.75" thickBot="1" x14ac:dyDescent="0.25">
      <c r="B157" s="30">
        <v>153</v>
      </c>
      <c r="C157" s="51">
        <v>0.84101345537929617</v>
      </c>
      <c r="D157" s="30">
        <f t="shared" si="15"/>
        <v>0.75691210984136659</v>
      </c>
      <c r="E157" s="30">
        <f t="shared" si="16"/>
        <v>0.92511480091722575</v>
      </c>
      <c r="F157" s="31"/>
      <c r="G157" s="28" t="str">
        <f t="shared" si="17"/>
        <v>N/A</v>
      </c>
      <c r="J157" s="30">
        <v>153</v>
      </c>
      <c r="K157" s="51">
        <v>192.3414552608736</v>
      </c>
      <c r="L157" s="30">
        <f t="shared" si="13"/>
        <v>173.10730973478624</v>
      </c>
      <c r="M157" s="30">
        <f t="shared" si="14"/>
        <v>211.57560078696096</v>
      </c>
      <c r="N157" s="31"/>
      <c r="O157" s="28" t="str">
        <f t="shared" si="12"/>
        <v>N/A</v>
      </c>
    </row>
    <row r="158" spans="2:27" ht="15.75" thickBot="1" x14ac:dyDescent="0.25">
      <c r="B158" s="30">
        <v>154</v>
      </c>
      <c r="C158" s="51">
        <v>0.86344053325758507</v>
      </c>
      <c r="D158" s="30">
        <f t="shared" si="15"/>
        <v>0.77709647993182651</v>
      </c>
      <c r="E158" s="30">
        <f t="shared" si="16"/>
        <v>0.94978458658334364</v>
      </c>
      <c r="F158" s="31"/>
      <c r="G158" s="28" t="str">
        <f t="shared" si="17"/>
        <v>N/A</v>
      </c>
      <c r="J158" s="30">
        <v>154</v>
      </c>
      <c r="K158" s="51">
        <v>195.36868318681323</v>
      </c>
      <c r="L158" s="30">
        <f t="shared" si="13"/>
        <v>175.83181486813191</v>
      </c>
      <c r="M158" s="30">
        <f t="shared" si="14"/>
        <v>214.90555150549454</v>
      </c>
      <c r="N158" s="31"/>
      <c r="O158" s="28" t="str">
        <f t="shared" si="12"/>
        <v>N/A</v>
      </c>
    </row>
    <row r="159" spans="2:27" ht="15.75" thickBot="1" x14ac:dyDescent="0.25">
      <c r="B159" s="30">
        <v>155</v>
      </c>
      <c r="C159" s="51">
        <v>0.88646566794333814</v>
      </c>
      <c r="D159" s="30">
        <f t="shared" si="15"/>
        <v>0.79781910114900434</v>
      </c>
      <c r="E159" s="30">
        <f t="shared" si="16"/>
        <v>0.97511223473767195</v>
      </c>
      <c r="F159" s="31"/>
      <c r="G159" s="28" t="str">
        <f t="shared" si="17"/>
        <v>N/A</v>
      </c>
      <c r="J159" s="30">
        <v>155</v>
      </c>
      <c r="K159" s="51">
        <v>198.42750896444829</v>
      </c>
      <c r="L159" s="30">
        <f t="shared" si="13"/>
        <v>178.58475806800345</v>
      </c>
      <c r="M159" s="30">
        <f t="shared" si="14"/>
        <v>218.27025986089313</v>
      </c>
      <c r="N159" s="31"/>
      <c r="O159" s="28" t="str">
        <f t="shared" si="12"/>
        <v>N/A</v>
      </c>
    </row>
    <row r="160" spans="2:27" ht="15.75" thickBot="1" x14ac:dyDescent="0.25">
      <c r="B160" s="30">
        <v>156</v>
      </c>
      <c r="C160" s="51">
        <v>0.91010480765535262</v>
      </c>
      <c r="D160" s="30">
        <f t="shared" si="15"/>
        <v>0.81909432688981731</v>
      </c>
      <c r="E160" s="30">
        <f t="shared" si="16"/>
        <v>1.0011152884208878</v>
      </c>
      <c r="F160" s="31"/>
      <c r="G160" s="28" t="str">
        <f t="shared" si="17"/>
        <v>N/A</v>
      </c>
      <c r="J160" s="30">
        <v>156</v>
      </c>
      <c r="K160" s="51">
        <v>201.518096646423</v>
      </c>
      <c r="L160" s="30">
        <f t="shared" si="13"/>
        <v>181.36628698178072</v>
      </c>
      <c r="M160" s="30">
        <f t="shared" si="14"/>
        <v>221.66990631106529</v>
      </c>
      <c r="N160" s="31"/>
      <c r="O160" s="28" t="str">
        <f t="shared" si="12"/>
        <v>N/A</v>
      </c>
    </row>
    <row r="161" spans="2:27" ht="15.75" thickBot="1" x14ac:dyDescent="0.25">
      <c r="B161" s="30">
        <v>157</v>
      </c>
      <c r="C161" s="51">
        <v>0.93437432589925074</v>
      </c>
      <c r="D161" s="30">
        <f t="shared" si="15"/>
        <v>0.84093689330932564</v>
      </c>
      <c r="E161" s="30">
        <f t="shared" si="16"/>
        <v>1.0278117584891757</v>
      </c>
      <c r="F161" s="31"/>
      <c r="G161" s="28" t="str">
        <f t="shared" si="17"/>
        <v>N/A</v>
      </c>
      <c r="J161" s="30">
        <v>157</v>
      </c>
      <c r="K161" s="51">
        <v>204.64061028538168</v>
      </c>
      <c r="L161" s="30">
        <f t="shared" si="13"/>
        <v>184.17654925684351</v>
      </c>
      <c r="M161" s="30">
        <f t="shared" si="14"/>
        <v>225.10467131391985</v>
      </c>
      <c r="N161" s="31"/>
      <c r="O161" s="28" t="str">
        <f t="shared" si="12"/>
        <v>N/A</v>
      </c>
    </row>
    <row r="162" spans="2:27" ht="15.75" thickBot="1" x14ac:dyDescent="0.25">
      <c r="B162" s="30">
        <v>158</v>
      </c>
      <c r="C162" s="51">
        <v>0.95929103280849426</v>
      </c>
      <c r="D162" s="30">
        <f t="shared" si="15"/>
        <v>0.86336192952764479</v>
      </c>
      <c r="E162" s="30">
        <f t="shared" si="16"/>
        <v>1.0552201360893436</v>
      </c>
      <c r="F162" s="31"/>
      <c r="G162" s="28" t="str">
        <f t="shared" si="17"/>
        <v>N/A</v>
      </c>
      <c r="J162" s="30">
        <v>158</v>
      </c>
      <c r="K162" s="51">
        <v>207.79521393396837</v>
      </c>
      <c r="L162" s="30">
        <f t="shared" si="13"/>
        <v>187.01569254057154</v>
      </c>
      <c r="M162" s="30">
        <f t="shared" si="14"/>
        <v>228.5747353273652</v>
      </c>
      <c r="N162" s="31"/>
      <c r="O162" s="28" t="str">
        <f t="shared" si="12"/>
        <v>N/A</v>
      </c>
    </row>
    <row r="163" spans="2:27" ht="15.75" thickBot="1" x14ac:dyDescent="0.25">
      <c r="B163" s="30">
        <v>159</v>
      </c>
      <c r="C163" s="51">
        <v>0.98487218678781707</v>
      </c>
      <c r="D163" s="30">
        <f t="shared" si="15"/>
        <v>0.88638496810903533</v>
      </c>
      <c r="E163" s="30">
        <f t="shared" si="16"/>
        <v>1.0833594054665987</v>
      </c>
      <c r="F163" s="31"/>
      <c r="G163" s="28" t="str">
        <f t="shared" si="17"/>
        <v>N/A</v>
      </c>
      <c r="J163" s="30">
        <v>159</v>
      </c>
      <c r="K163" s="51">
        <v>210.98207164482736</v>
      </c>
      <c r="L163" s="30">
        <f t="shared" si="13"/>
        <v>189.88386448034461</v>
      </c>
      <c r="M163" s="30">
        <f t="shared" si="14"/>
        <v>232.0802788093101</v>
      </c>
      <c r="N163" s="31"/>
      <c r="O163" s="28" t="str">
        <f t="shared" si="12"/>
        <v>N/A</v>
      </c>
    </row>
    <row r="164" spans="2:27" ht="15.75" thickBot="1" x14ac:dyDescent="0.25">
      <c r="B164" s="30">
        <v>160</v>
      </c>
      <c r="C164" s="51">
        <v>1.0111355064671557</v>
      </c>
      <c r="D164" s="30">
        <f t="shared" si="15"/>
        <v>0.9100219558204401</v>
      </c>
      <c r="E164" s="30">
        <f t="shared" si="16"/>
        <v>1.1122490571138712</v>
      </c>
      <c r="F164" s="31"/>
      <c r="G164" s="28" t="str">
        <f t="shared" si="17"/>
        <v>N/A</v>
      </c>
      <c r="J164" s="30">
        <v>160</v>
      </c>
      <c r="K164" s="51">
        <v>214.20134747060283</v>
      </c>
      <c r="L164" s="30">
        <f t="shared" si="13"/>
        <v>192.78121272354255</v>
      </c>
      <c r="M164" s="30">
        <f t="shared" si="14"/>
        <v>235.6214822176631</v>
      </c>
      <c r="N164" s="31"/>
      <c r="O164" s="28" t="str">
        <f t="shared" si="12"/>
        <v>N/A</v>
      </c>
    </row>
    <row r="165" spans="2:27" ht="15.75" thickBot="1" x14ac:dyDescent="0.25">
      <c r="B165" s="30">
        <v>161</v>
      </c>
      <c r="C165" s="51">
        <v>1.0380991829743462</v>
      </c>
      <c r="D165" s="30">
        <f t="shared" si="15"/>
        <v>0.93428926467691165</v>
      </c>
      <c r="E165" s="30">
        <f t="shared" si="16"/>
        <v>1.1419091012717808</v>
      </c>
      <c r="F165" s="31"/>
      <c r="G165" s="28" t="str">
        <f t="shared" si="17"/>
        <v>N/A</v>
      </c>
      <c r="J165" s="30">
        <v>161</v>
      </c>
      <c r="K165" s="51">
        <v>217.45320546393907</v>
      </c>
      <c r="L165" s="30">
        <f t="shared" si="13"/>
        <v>195.70788491754516</v>
      </c>
      <c r="M165" s="30">
        <f t="shared" si="14"/>
        <v>239.19852601033298</v>
      </c>
      <c r="N165" s="31"/>
      <c r="O165" s="28" t="str">
        <f t="shared" si="12"/>
        <v>N/A</v>
      </c>
    </row>
    <row r="166" spans="2:27" ht="15.75" thickBot="1" x14ac:dyDescent="0.25">
      <c r="B166" s="30">
        <v>162</v>
      </c>
      <c r="C166" s="51">
        <v>1.065781892535103</v>
      </c>
      <c r="D166" s="30">
        <f t="shared" si="15"/>
        <v>0.95920370328159277</v>
      </c>
      <c r="E166" s="30">
        <f t="shared" si="16"/>
        <v>1.1723600817886133</v>
      </c>
      <c r="F166" s="31"/>
      <c r="G166" s="28" t="str">
        <f t="shared" si="17"/>
        <v>N/A</v>
      </c>
      <c r="J166" s="30">
        <v>162</v>
      </c>
      <c r="K166" s="51">
        <v>220.73780967748019</v>
      </c>
      <c r="L166" s="30">
        <f t="shared" si="13"/>
        <v>198.66402870973218</v>
      </c>
      <c r="M166" s="30">
        <f t="shared" si="14"/>
        <v>242.81159064522819</v>
      </c>
      <c r="N166" s="31"/>
      <c r="O166" s="28" t="str">
        <f t="shared" si="12"/>
        <v>N/A</v>
      </c>
    </row>
    <row r="167" spans="2:27" ht="15.75" thickBot="1" x14ac:dyDescent="0.25">
      <c r="B167" s="30">
        <v>163</v>
      </c>
      <c r="C167" s="51">
        <v>1.0942028094089902</v>
      </c>
      <c r="D167" s="30">
        <f t="shared" si="15"/>
        <v>0.98478252846809111</v>
      </c>
      <c r="E167" s="30">
        <f t="shared" si="16"/>
        <v>1.2036230903498892</v>
      </c>
      <c r="F167" s="31"/>
      <c r="G167" s="28" t="str">
        <f t="shared" si="17"/>
        <v>N/A</v>
      </c>
      <c r="J167" s="30">
        <v>163</v>
      </c>
      <c r="K167" s="51">
        <v>224.05532416387041</v>
      </c>
      <c r="L167" s="30">
        <f t="shared" si="13"/>
        <v>201.64979174748336</v>
      </c>
      <c r="M167" s="30">
        <f t="shared" si="14"/>
        <v>246.46085658025746</v>
      </c>
      <c r="N167" s="31"/>
      <c r="O167" s="28" t="str">
        <f t="shared" si="12"/>
        <v>N/A</v>
      </c>
    </row>
    <row r="168" spans="2:27" ht="15.75" thickBot="1" x14ac:dyDescent="0.25">
      <c r="B168" s="30">
        <v>164</v>
      </c>
      <c r="C168" s="51">
        <v>1.1233816191703516</v>
      </c>
      <c r="D168" s="30">
        <f t="shared" si="15"/>
        <v>1.0110434572533165</v>
      </c>
      <c r="E168" s="30">
        <f t="shared" si="16"/>
        <v>1.2357197810873868</v>
      </c>
      <c r="F168" s="31"/>
      <c r="G168" s="28" t="str">
        <f t="shared" si="17"/>
        <v>N/A</v>
      </c>
      <c r="J168" s="30">
        <v>164</v>
      </c>
      <c r="K168" s="51">
        <v>227.40591297575389</v>
      </c>
      <c r="L168" s="30">
        <f t="shared" si="13"/>
        <v>204.66532167817849</v>
      </c>
      <c r="M168" s="30">
        <f t="shared" si="14"/>
        <v>250.1465042733293</v>
      </c>
      <c r="N168" s="31"/>
      <c r="O168" s="28" t="str">
        <f t="shared" si="12"/>
        <v>N/A</v>
      </c>
    </row>
    <row r="169" spans="2:27" ht="15.75" thickBot="1" x14ac:dyDescent="0.25">
      <c r="B169" s="30">
        <v>165</v>
      </c>
      <c r="C169" s="51">
        <v>1.1533385323434102</v>
      </c>
      <c r="D169" s="30">
        <f t="shared" si="15"/>
        <v>1.0380046791090691</v>
      </c>
      <c r="E169" s="30">
        <f t="shared" si="16"/>
        <v>1.2686723855777513</v>
      </c>
      <c r="F169" s="31"/>
      <c r="G169" s="28" t="str">
        <f t="shared" si="17"/>
        <v>N/A</v>
      </c>
      <c r="J169" s="30">
        <v>165</v>
      </c>
      <c r="K169" s="51">
        <v>230.78974016577496</v>
      </c>
      <c r="L169" s="30">
        <f t="shared" si="13"/>
        <v>207.71076614919747</v>
      </c>
      <c r="M169" s="30">
        <f t="shared" si="14"/>
        <v>253.86871418235245</v>
      </c>
      <c r="N169" s="31"/>
      <c r="O169" s="28" t="str">
        <f t="shared" si="12"/>
        <v>N/A</v>
      </c>
    </row>
    <row r="170" spans="2:27" ht="15.75" thickBot="1" x14ac:dyDescent="0.25">
      <c r="B170" s="30">
        <v>166</v>
      </c>
      <c r="C170" s="51">
        <v>1.1840942984009597</v>
      </c>
      <c r="D170" s="30">
        <f t="shared" si="15"/>
        <v>1.0656848685608638</v>
      </c>
      <c r="E170" s="30">
        <f t="shared" si="16"/>
        <v>1.3025037282410556</v>
      </c>
      <c r="F170" s="31"/>
      <c r="G170" s="28" t="str">
        <f t="shared" si="17"/>
        <v>N/A</v>
      </c>
      <c r="J170" s="30">
        <v>166</v>
      </c>
      <c r="K170" s="51">
        <v>234.20696978657782</v>
      </c>
      <c r="L170" s="30">
        <f t="shared" si="13"/>
        <v>210.78627280792003</v>
      </c>
      <c r="M170" s="30">
        <f t="shared" si="14"/>
        <v>257.62766676523557</v>
      </c>
      <c r="N170" s="31"/>
      <c r="O170" s="28" t="str">
        <f t="shared" si="12"/>
        <v>N/A</v>
      </c>
    </row>
    <row r="171" spans="2:27" ht="15.75" thickBot="1" x14ac:dyDescent="0.25">
      <c r="B171" s="30">
        <v>167</v>
      </c>
      <c r="C171" s="51">
        <v>1.2156702201363632</v>
      </c>
      <c r="D171" s="30">
        <f t="shared" si="15"/>
        <v>1.0941031981227269</v>
      </c>
      <c r="E171" s="30">
        <f t="shared" si="16"/>
        <v>1.3372372421499994</v>
      </c>
      <c r="F171" s="31"/>
      <c r="G171" s="28" t="str">
        <f t="shared" si="17"/>
        <v>N/A</v>
      </c>
      <c r="J171" s="30">
        <v>167</v>
      </c>
      <c r="K171" s="51">
        <v>237.65776589080673</v>
      </c>
      <c r="L171" s="30">
        <f t="shared" si="13"/>
        <v>213.89198930172606</v>
      </c>
      <c r="M171" s="30">
        <f t="shared" si="14"/>
        <v>261.42354247988737</v>
      </c>
      <c r="N171" s="31"/>
      <c r="O171" s="28" t="str">
        <f t="shared" si="12"/>
        <v>N/A</v>
      </c>
    </row>
    <row r="172" spans="2:27" ht="15.75" thickBot="1" x14ac:dyDescent="0.25">
      <c r="B172" s="30">
        <v>168</v>
      </c>
      <c r="C172" s="51">
        <v>1.2480881684187941</v>
      </c>
      <c r="D172" s="30">
        <f t="shared" si="15"/>
        <v>1.1232793515769146</v>
      </c>
      <c r="E172" s="30">
        <f t="shared" si="16"/>
        <v>1.3728969852606736</v>
      </c>
      <c r="F172" s="31"/>
      <c r="G172" s="28" t="str">
        <f t="shared" si="17"/>
        <v>N/A</v>
      </c>
      <c r="J172" s="30">
        <v>168</v>
      </c>
      <c r="K172" s="51">
        <v>241.14229253110571</v>
      </c>
      <c r="L172" s="30">
        <f t="shared" si="13"/>
        <v>217.02806327799513</v>
      </c>
      <c r="M172" s="30">
        <f t="shared" si="14"/>
        <v>265.25652178421626</v>
      </c>
      <c r="N172" s="31"/>
      <c r="O172" s="28" t="str">
        <f t="shared" si="12"/>
        <v>N/A</v>
      </c>
    </row>
    <row r="173" spans="2:27" ht="15.75" thickBot="1" x14ac:dyDescent="0.25">
      <c r="B173" s="30">
        <v>169</v>
      </c>
      <c r="C173" s="51">
        <v>1.2813705973419736</v>
      </c>
      <c r="D173" s="30">
        <f t="shared" si="15"/>
        <v>1.1532335376077762</v>
      </c>
      <c r="E173" s="30">
        <f t="shared" si="16"/>
        <v>1.4095076570761709</v>
      </c>
      <c r="F173" s="31"/>
      <c r="G173" s="28" t="str">
        <f t="shared" si="17"/>
        <v>N/A</v>
      </c>
      <c r="J173" s="30">
        <v>169</v>
      </c>
      <c r="K173" s="51">
        <v>244.66071376011899</v>
      </c>
      <c r="L173" s="30">
        <f t="shared" si="13"/>
        <v>220.19464238410708</v>
      </c>
      <c r="M173" s="30">
        <f t="shared" si="14"/>
        <v>269.12678513613088</v>
      </c>
      <c r="N173" s="31"/>
      <c r="O173" s="28" t="str">
        <f t="shared" si="12"/>
        <v>N/A</v>
      </c>
    </row>
    <row r="174" spans="2:27" ht="15.75" thickBot="1" x14ac:dyDescent="0.25">
      <c r="B174" s="30">
        <v>170</v>
      </c>
      <c r="C174" s="51">
        <v>1.3155405597768519</v>
      </c>
      <c r="D174" s="30">
        <f t="shared" si="15"/>
        <v>1.1839865037991668</v>
      </c>
      <c r="E174" s="30">
        <f t="shared" si="16"/>
        <v>1.447094615754537</v>
      </c>
      <c r="F174" s="31"/>
      <c r="G174" s="28" t="str">
        <f t="shared" si="17"/>
        <v>N/A</v>
      </c>
      <c r="J174" s="30">
        <v>170</v>
      </c>
      <c r="K174" s="51">
        <v>248.21319363049093</v>
      </c>
      <c r="L174" s="30">
        <f t="shared" si="13"/>
        <v>223.39187426744184</v>
      </c>
      <c r="M174" s="30">
        <f t="shared" si="14"/>
        <v>273.03451299354003</v>
      </c>
      <c r="N174" s="31"/>
      <c r="O174" s="28" t="str">
        <f t="shared" si="12"/>
        <v>N/A</v>
      </c>
    </row>
    <row r="175" spans="2:27" ht="15.75" thickBot="1" x14ac:dyDescent="0.25">
      <c r="B175" s="30">
        <v>171</v>
      </c>
      <c r="C175" s="51">
        <v>1.3506217233390425</v>
      </c>
      <c r="D175" s="30">
        <f t="shared" si="15"/>
        <v>1.2155595510051382</v>
      </c>
      <c r="E175" s="30">
        <f t="shared" si="16"/>
        <v>1.4856838956729468</v>
      </c>
      <c r="F175" s="31"/>
      <c r="G175" s="28" t="str">
        <f t="shared" si="17"/>
        <v>N/A</v>
      </c>
      <c r="J175" s="30">
        <v>171</v>
      </c>
      <c r="K175" s="51">
        <v>251.7998961948656</v>
      </c>
      <c r="L175" s="30">
        <f t="shared" si="13"/>
        <v>226.61990657537905</v>
      </c>
      <c r="M175" s="30">
        <f t="shared" si="14"/>
        <v>276.97988581435214</v>
      </c>
      <c r="N175" s="31"/>
      <c r="O175" s="28" t="str">
        <f t="shared" si="12"/>
        <v>N/A</v>
      </c>
      <c r="Z175" s="26"/>
      <c r="AA175" s="26"/>
    </row>
    <row r="176" spans="2:27" ht="15.75" thickBot="1" x14ac:dyDescent="0.25">
      <c r="B176" s="30">
        <v>172</v>
      </c>
      <c r="C176" s="51">
        <v>1.3866383867820455</v>
      </c>
      <c r="D176" s="30">
        <f t="shared" si="15"/>
        <v>1.2479745481038409</v>
      </c>
      <c r="E176" s="30">
        <f t="shared" si="16"/>
        <v>1.5253022254602502</v>
      </c>
      <c r="F176" s="31"/>
      <c r="G176" s="28" t="str">
        <f t="shared" si="17"/>
        <v>N/A</v>
      </c>
      <c r="J176" s="30">
        <v>172</v>
      </c>
      <c r="K176" s="51">
        <v>255.42098550588727</v>
      </c>
      <c r="L176" s="30">
        <f t="shared" si="13"/>
        <v>229.87888695529855</v>
      </c>
      <c r="M176" s="30">
        <f t="shared" si="14"/>
        <v>280.96308405647602</v>
      </c>
      <c r="N176" s="31"/>
      <c r="O176" s="28" t="str">
        <f t="shared" si="12"/>
        <v>N/A</v>
      </c>
    </row>
    <row r="177" spans="2:27" ht="15.75" thickBot="1" x14ac:dyDescent="0.25">
      <c r="B177" s="30">
        <v>173</v>
      </c>
      <c r="C177" s="51">
        <v>1.4236154968276398</v>
      </c>
      <c r="D177" s="30">
        <f t="shared" si="15"/>
        <v>1.2812539471448758</v>
      </c>
      <c r="E177" s="30">
        <f t="shared" si="16"/>
        <v>1.5659770465104037</v>
      </c>
      <c r="F177" s="31"/>
      <c r="G177" s="28" t="str">
        <f t="shared" si="17"/>
        <v>N/A</v>
      </c>
      <c r="J177" s="30">
        <v>173</v>
      </c>
      <c r="K177" s="51">
        <v>259.07662561620015</v>
      </c>
      <c r="L177" s="30">
        <f t="shared" si="13"/>
        <v>233.16896305458013</v>
      </c>
      <c r="M177" s="30">
        <f t="shared" si="14"/>
        <v>284.98428817782019</v>
      </c>
      <c r="N177" s="31"/>
      <c r="O177" s="28" t="str">
        <f t="shared" si="12"/>
        <v>N/A</v>
      </c>
    </row>
    <row r="178" spans="2:27" ht="15.75" thickBot="1" x14ac:dyDescent="0.25">
      <c r="B178" s="30">
        <v>174</v>
      </c>
      <c r="C178" s="51">
        <v>1.4615786654450718</v>
      </c>
      <c r="D178" s="30">
        <f t="shared" si="15"/>
        <v>1.3154207989005646</v>
      </c>
      <c r="E178" s="30">
        <f t="shared" si="16"/>
        <v>1.6077365319895789</v>
      </c>
      <c r="F178" s="31"/>
      <c r="G178" s="28" t="str">
        <f t="shared" si="17"/>
        <v>N/A</v>
      </c>
      <c r="J178" s="30">
        <v>174</v>
      </c>
      <c r="K178" s="51">
        <v>262.7669805784484</v>
      </c>
      <c r="L178" s="30">
        <f t="shared" si="13"/>
        <v>236.49028252060356</v>
      </c>
      <c r="M178" s="30">
        <f t="shared" si="14"/>
        <v>289.04367863629324</v>
      </c>
      <c r="N178" s="31"/>
      <c r="O178" s="28" t="str">
        <f t="shared" si="12"/>
        <v>N/A</v>
      </c>
    </row>
    <row r="179" spans="2:27" ht="15.75" thickBot="1" x14ac:dyDescent="0.25">
      <c r="B179" s="30">
        <v>175</v>
      </c>
      <c r="C179" s="51">
        <v>1.5005541875910267</v>
      </c>
      <c r="D179" s="30">
        <f t="shared" si="15"/>
        <v>1.3504987688319239</v>
      </c>
      <c r="E179" s="30">
        <f t="shared" si="16"/>
        <v>1.6506096063501294</v>
      </c>
      <c r="F179" s="31"/>
      <c r="G179" s="28" t="str">
        <f t="shared" si="17"/>
        <v>N/A</v>
      </c>
      <c r="J179" s="30">
        <v>175</v>
      </c>
      <c r="K179" s="51">
        <v>266.49221444527626</v>
      </c>
      <c r="L179" s="30">
        <f t="shared" si="13"/>
        <v>239.84299300074863</v>
      </c>
      <c r="M179" s="30">
        <f t="shared" si="14"/>
        <v>293.14143588980392</v>
      </c>
      <c r="N179" s="31"/>
      <c r="O179" s="28" t="str">
        <f t="shared" si="12"/>
        <v>N/A</v>
      </c>
    </row>
    <row r="180" spans="2:27" ht="15.75" thickBot="1" x14ac:dyDescent="0.25">
      <c r="B180" s="30">
        <v>176</v>
      </c>
      <c r="C180" s="51">
        <v>1.5405690594226775</v>
      </c>
      <c r="D180" s="30">
        <f t="shared" si="15"/>
        <v>1.3865121534804097</v>
      </c>
      <c r="E180" s="30">
        <f t="shared" si="16"/>
        <v>1.6946259653649454</v>
      </c>
      <c r="F180" s="31"/>
      <c r="G180" s="28" t="str">
        <f t="shared" si="17"/>
        <v>N/A</v>
      </c>
      <c r="J180" s="30">
        <v>176</v>
      </c>
      <c r="K180" s="51">
        <v>270.25249126932795</v>
      </c>
      <c r="L180" s="30">
        <f t="shared" si="13"/>
        <v>243.22724214239514</v>
      </c>
      <c r="M180" s="30">
        <f t="shared" si="14"/>
        <v>297.27774039626075</v>
      </c>
      <c r="N180" s="31"/>
      <c r="O180" s="28" t="str">
        <f t="shared" si="12"/>
        <v>N/A</v>
      </c>
    </row>
    <row r="181" spans="2:27" ht="15.75" thickBot="1" x14ac:dyDescent="0.25">
      <c r="B181" s="30">
        <v>177</v>
      </c>
      <c r="C181" s="51">
        <v>1.5816509969964032</v>
      </c>
      <c r="D181" s="30">
        <f t="shared" si="15"/>
        <v>1.423485897296763</v>
      </c>
      <c r="E181" s="30">
        <f t="shared" si="16"/>
        <v>1.7398160966960434</v>
      </c>
      <c r="F181" s="31"/>
      <c r="G181" s="28" t="str">
        <f t="shared" si="17"/>
        <v>N/A</v>
      </c>
      <c r="J181" s="30">
        <v>177</v>
      </c>
      <c r="K181" s="51">
        <v>274.04797510324761</v>
      </c>
      <c r="L181" s="30">
        <f t="shared" si="13"/>
        <v>246.64317759292285</v>
      </c>
      <c r="M181" s="30">
        <f t="shared" si="14"/>
        <v>301.45277261357239</v>
      </c>
      <c r="N181" s="31"/>
      <c r="O181" s="28" t="str">
        <f t="shared" si="12"/>
        <v>N/A</v>
      </c>
    </row>
    <row r="182" spans="2:27" ht="15.75" thickBot="1" x14ac:dyDescent="0.25">
      <c r="B182" s="30">
        <v>178</v>
      </c>
      <c r="C182" s="51">
        <v>1.6238284554651428</v>
      </c>
      <c r="D182" s="30">
        <f t="shared" si="15"/>
        <v>1.4614456099186284</v>
      </c>
      <c r="E182" s="30">
        <f t="shared" si="16"/>
        <v>1.7862113010116571</v>
      </c>
      <c r="F182" s="31"/>
      <c r="G182" s="28" t="str">
        <f t="shared" si="17"/>
        <v>N/A</v>
      </c>
      <c r="J182" s="30">
        <v>178</v>
      </c>
      <c r="K182" s="51">
        <v>277.87882999967962</v>
      </c>
      <c r="L182" s="30">
        <f t="shared" si="13"/>
        <v>250.09094699971166</v>
      </c>
      <c r="M182" s="30">
        <f t="shared" si="14"/>
        <v>305.66671299964759</v>
      </c>
      <c r="N182" s="31"/>
      <c r="O182" s="28" t="str">
        <f t="shared" si="12"/>
        <v>N/A</v>
      </c>
    </row>
    <row r="183" spans="2:27" ht="15.75" thickBot="1" x14ac:dyDescent="0.25">
      <c r="B183" s="30">
        <v>179</v>
      </c>
      <c r="C183" s="51">
        <v>1.6671306487876902</v>
      </c>
      <c r="D183" s="30">
        <f t="shared" si="15"/>
        <v>1.5004175839089213</v>
      </c>
      <c r="E183" s="30">
        <f t="shared" si="16"/>
        <v>1.8338437136664592</v>
      </c>
      <c r="F183" s="31"/>
      <c r="G183" s="28" t="str">
        <f t="shared" si="17"/>
        <v>N/A</v>
      </c>
      <c r="J183" s="30">
        <v>179</v>
      </c>
      <c r="K183" s="51">
        <v>281.74522001126792</v>
      </c>
      <c r="L183" s="30">
        <f t="shared" si="13"/>
        <v>253.57069801014111</v>
      </c>
      <c r="M183" s="30">
        <f t="shared" si="14"/>
        <v>309.91974201239469</v>
      </c>
      <c r="N183" s="31"/>
      <c r="O183" s="28" t="str">
        <f t="shared" si="12"/>
        <v>N/A</v>
      </c>
    </row>
    <row r="184" spans="2:27" ht="15.75" thickBot="1" x14ac:dyDescent="0.25">
      <c r="B184" s="32">
        <v>180</v>
      </c>
      <c r="C184" s="51">
        <v>1.7115875699635605</v>
      </c>
      <c r="D184" s="30">
        <f t="shared" si="15"/>
        <v>1.5404288129672046</v>
      </c>
      <c r="E184" s="30">
        <f t="shared" si="16"/>
        <v>1.8827463269599165</v>
      </c>
      <c r="F184" s="31"/>
      <c r="G184" s="28" t="str">
        <f t="shared" si="17"/>
        <v>N/A</v>
      </c>
      <c r="J184" s="30">
        <v>180</v>
      </c>
      <c r="K184" s="51">
        <v>285.64730919065681</v>
      </c>
      <c r="L184" s="30">
        <f t="shared" si="13"/>
        <v>257.08257827159116</v>
      </c>
      <c r="M184" s="30">
        <f t="shared" si="14"/>
        <v>314.21204010972247</v>
      </c>
      <c r="N184" s="31"/>
      <c r="O184" s="28" t="str">
        <f t="shared" si="12"/>
        <v>N/A</v>
      </c>
      <c r="Z184" s="26"/>
      <c r="AA184" s="26"/>
    </row>
    <row r="185" spans="2:27" ht="15.75" thickBot="1" x14ac:dyDescent="0.25">
      <c r="B185" s="30">
        <v>181</v>
      </c>
      <c r="C185" s="51">
        <v>1.7572300118074584</v>
      </c>
      <c r="D185" s="30">
        <f t="shared" si="15"/>
        <v>1.5815070106267126</v>
      </c>
      <c r="E185" s="30">
        <f t="shared" si="16"/>
        <v>1.9329530129882042</v>
      </c>
      <c r="F185" s="31"/>
      <c r="G185" s="28" t="str">
        <f t="shared" si="17"/>
        <v>N/A</v>
      </c>
      <c r="J185" s="30">
        <v>181</v>
      </c>
      <c r="K185" s="51">
        <v>289.58526159049069</v>
      </c>
      <c r="L185" s="30">
        <f t="shared" si="13"/>
        <v>260.6267354314416</v>
      </c>
      <c r="M185" s="30">
        <f t="shared" si="14"/>
        <v>318.54378774953977</v>
      </c>
      <c r="N185" s="31"/>
      <c r="O185" s="28" t="str">
        <f t="shared" si="12"/>
        <v>N/A</v>
      </c>
    </row>
    <row r="186" spans="2:27" ht="15.75" thickBot="1" x14ac:dyDescent="0.25">
      <c r="B186" s="30">
        <v>182</v>
      </c>
      <c r="C186" s="51">
        <v>1.8040895882777284</v>
      </c>
      <c r="D186" s="30">
        <f t="shared" si="15"/>
        <v>1.6236806294499555</v>
      </c>
      <c r="E186" s="30">
        <f t="shared" si="16"/>
        <v>1.9844985471055012</v>
      </c>
      <c r="F186" s="31"/>
      <c r="G186" s="28" t="str">
        <f t="shared" si="17"/>
        <v>N/A</v>
      </c>
      <c r="J186" s="30">
        <v>182</v>
      </c>
      <c r="K186" s="51">
        <v>293.55924126341358</v>
      </c>
      <c r="L186" s="30">
        <f t="shared" si="13"/>
        <v>264.20331713707225</v>
      </c>
      <c r="M186" s="30">
        <f t="shared" si="14"/>
        <v>322.91516538975492</v>
      </c>
      <c r="N186" s="31"/>
      <c r="O186" s="28" t="str">
        <f t="shared" si="12"/>
        <v>N/A</v>
      </c>
    </row>
    <row r="187" spans="2:27" ht="15.75" thickBot="1" x14ac:dyDescent="0.25">
      <c r="B187" s="30">
        <v>183</v>
      </c>
      <c r="C187" s="51">
        <v>1.8521987563735804</v>
      </c>
      <c r="D187" s="30">
        <f t="shared" si="15"/>
        <v>1.6669788807362225</v>
      </c>
      <c r="E187" s="30">
        <f t="shared" si="16"/>
        <v>2.0374186320109384</v>
      </c>
      <c r="F187" s="31"/>
      <c r="G187" s="28" t="str">
        <f t="shared" si="17"/>
        <v>N/A</v>
      </c>
      <c r="J187" s="30">
        <v>183</v>
      </c>
      <c r="K187" s="51">
        <v>297.56941226206993</v>
      </c>
      <c r="L187" s="30">
        <f t="shared" si="13"/>
        <v>267.81247103586293</v>
      </c>
      <c r="M187" s="30">
        <f t="shared" si="14"/>
        <v>327.32635348827694</v>
      </c>
      <c r="N187" s="31"/>
      <c r="O187" s="28" t="str">
        <f t="shared" si="12"/>
        <v>N/A</v>
      </c>
    </row>
    <row r="188" spans="2:27" ht="15.75" thickBot="1" x14ac:dyDescent="0.25">
      <c r="B188" s="30">
        <v>184</v>
      </c>
      <c r="C188" s="51">
        <v>1.901590838616219</v>
      </c>
      <c r="D188" s="30">
        <f t="shared" si="15"/>
        <v>1.7114317547545972</v>
      </c>
      <c r="E188" s="30">
        <f t="shared" si="16"/>
        <v>2.0917499224778409</v>
      </c>
      <c r="F188" s="31"/>
      <c r="G188" s="28" t="str">
        <f t="shared" si="17"/>
        <v>N/A</v>
      </c>
      <c r="J188" s="30">
        <v>184</v>
      </c>
      <c r="K188" s="51">
        <v>301.6159386391036</v>
      </c>
      <c r="L188" s="30">
        <f t="shared" si="13"/>
        <v>271.45434477519325</v>
      </c>
      <c r="M188" s="30">
        <f t="shared" si="14"/>
        <v>331.77753250301396</v>
      </c>
      <c r="N188" s="31"/>
      <c r="O188" s="28" t="str">
        <f t="shared" si="12"/>
        <v>N/A</v>
      </c>
    </row>
    <row r="189" spans="2:27" ht="15.75" thickBot="1" x14ac:dyDescent="0.25">
      <c r="B189" s="30">
        <v>185</v>
      </c>
      <c r="C189" s="51">
        <v>1.9523000461294973</v>
      </c>
      <c r="D189" s="30">
        <f t="shared" si="15"/>
        <v>1.7570700415165474</v>
      </c>
      <c r="E189" s="30">
        <f t="shared" si="16"/>
        <v>2.1475300507424468</v>
      </c>
      <c r="F189" s="31"/>
      <c r="G189" s="28" t="str">
        <f t="shared" si="17"/>
        <v>N/A</v>
      </c>
      <c r="J189" s="30">
        <v>185</v>
      </c>
      <c r="K189" s="51">
        <v>305.69898444715892</v>
      </c>
      <c r="L189" s="30">
        <f t="shared" si="13"/>
        <v>275.12908600244305</v>
      </c>
      <c r="M189" s="30">
        <f t="shared" si="14"/>
        <v>336.2688828918748</v>
      </c>
      <c r="N189" s="31"/>
      <c r="O189" s="28" t="str">
        <f t="shared" si="12"/>
        <v>N/A</v>
      </c>
    </row>
    <row r="190" spans="2:27" ht="15.75" thickBot="1" x14ac:dyDescent="0.25">
      <c r="B190" s="30">
        <v>186</v>
      </c>
      <c r="C190" s="51">
        <v>2.0043615023360286</v>
      </c>
      <c r="D190" s="30">
        <f t="shared" si="15"/>
        <v>1.8039253521024257</v>
      </c>
      <c r="E190" s="30">
        <f t="shared" si="16"/>
        <v>2.2047976525696313</v>
      </c>
      <c r="F190" s="31"/>
      <c r="G190" s="28" t="str">
        <f t="shared" si="17"/>
        <v>N/A</v>
      </c>
      <c r="J190" s="30">
        <v>186</v>
      </c>
      <c r="K190" s="51">
        <v>309.81871373888015</v>
      </c>
      <c r="L190" s="30">
        <f t="shared" si="13"/>
        <v>278.83684236499215</v>
      </c>
      <c r="M190" s="30">
        <f t="shared" si="14"/>
        <v>340.80058511276815</v>
      </c>
      <c r="N190" s="31"/>
      <c r="O190" s="28" t="str">
        <f t="shared" si="12"/>
        <v>N/A</v>
      </c>
    </row>
    <row r="191" spans="2:27" ht="15.75" thickBot="1" x14ac:dyDescent="0.25">
      <c r="B191" s="30">
        <v>187</v>
      </c>
      <c r="C191" s="51">
        <v>2.0578112672852242</v>
      </c>
      <c r="D191" s="30">
        <f t="shared" si="15"/>
        <v>1.8520301405567019</v>
      </c>
      <c r="E191" s="30">
        <f t="shared" si="16"/>
        <v>2.2635923940137466</v>
      </c>
      <c r="F191" s="31"/>
      <c r="G191" s="28" t="str">
        <f t="shared" si="17"/>
        <v>N/A</v>
      </c>
      <c r="J191" s="30">
        <v>187</v>
      </c>
      <c r="K191" s="51">
        <v>313.97529056691155</v>
      </c>
      <c r="L191" s="30">
        <f t="shared" si="13"/>
        <v>282.5777615102204</v>
      </c>
      <c r="M191" s="30">
        <f t="shared" si="14"/>
        <v>345.37281962360271</v>
      </c>
      <c r="N191" s="31"/>
      <c r="O191" s="28" t="str">
        <f t="shared" si="12"/>
        <v>N/A</v>
      </c>
    </row>
    <row r="192" spans="2:27" ht="15.75" thickBot="1" x14ac:dyDescent="0.25">
      <c r="B192" s="30">
        <v>188</v>
      </c>
      <c r="C192" s="51">
        <v>2.112686362630058</v>
      </c>
      <c r="D192" s="30">
        <f t="shared" si="15"/>
        <v>1.9014177263670522</v>
      </c>
      <c r="E192" s="30">
        <f t="shared" si="16"/>
        <v>2.3239549988930639</v>
      </c>
      <c r="F192" s="31"/>
      <c r="G192" s="28" t="str">
        <f t="shared" si="17"/>
        <v>N/A</v>
      </c>
      <c r="J192" s="30">
        <v>188</v>
      </c>
      <c r="K192" s="51">
        <v>318.16887898389717</v>
      </c>
      <c r="L192" s="30">
        <f t="shared" si="13"/>
        <v>286.35199108550745</v>
      </c>
      <c r="M192" s="30">
        <f t="shared" si="14"/>
        <v>349.9857668822869</v>
      </c>
      <c r="N192" s="31"/>
      <c r="O192" s="28" t="str">
        <f t="shared" si="12"/>
        <v>N/A</v>
      </c>
    </row>
    <row r="193" spans="2:26" ht="15.75" thickBot="1" x14ac:dyDescent="0.25">
      <c r="B193" s="30">
        <v>189</v>
      </c>
      <c r="C193" s="51">
        <v>2.1690247972698868</v>
      </c>
      <c r="D193" s="30">
        <f t="shared" si="15"/>
        <v>1.9521223175428981</v>
      </c>
      <c r="E193" s="30">
        <f t="shared" si="16"/>
        <v>2.3859272769968753</v>
      </c>
      <c r="F193" s="31"/>
      <c r="G193" s="28" t="str">
        <f t="shared" si="17"/>
        <v>N/A</v>
      </c>
      <c r="J193" s="30">
        <v>189</v>
      </c>
      <c r="K193" s="51">
        <v>322.39964304248127</v>
      </c>
      <c r="L193" s="30">
        <f t="shared" si="13"/>
        <v>290.15967873823314</v>
      </c>
      <c r="M193" s="30">
        <f t="shared" si="14"/>
        <v>354.63960734672941</v>
      </c>
      <c r="N193" s="31"/>
      <c r="O193" s="28" t="str">
        <f t="shared" si="12"/>
        <v>N/A</v>
      </c>
    </row>
    <row r="194" spans="2:26" ht="15.75" thickBot="1" x14ac:dyDescent="0.25">
      <c r="B194" s="30">
        <v>190</v>
      </c>
      <c r="C194" s="51">
        <v>2.2268655936770885</v>
      </c>
      <c r="D194" s="30">
        <f t="shared" si="15"/>
        <v>2.0041790343093795</v>
      </c>
      <c r="E194" s="30">
        <f t="shared" si="16"/>
        <v>2.4495521530447975</v>
      </c>
      <c r="F194" s="31"/>
      <c r="G194" s="28" t="str">
        <f t="shared" si="17"/>
        <v>N/A</v>
      </c>
      <c r="J194" s="30">
        <v>190</v>
      </c>
      <c r="K194" s="51">
        <v>326.66774679530818</v>
      </c>
      <c r="L194" s="30">
        <f t="shared" si="13"/>
        <v>294.00097211577736</v>
      </c>
      <c r="M194" s="30">
        <f t="shared" si="14"/>
        <v>359.33452147483899</v>
      </c>
      <c r="N194" s="31"/>
      <c r="O194" s="28" t="str">
        <f t="shared" si="12"/>
        <v>N/A</v>
      </c>
    </row>
    <row r="195" spans="2:26" ht="15.75" thickBot="1" x14ac:dyDescent="0.25">
      <c r="B195" s="30">
        <v>191</v>
      </c>
      <c r="C195" s="51">
        <v>2.2862488149257354</v>
      </c>
      <c r="D195" s="30">
        <f t="shared" si="15"/>
        <v>2.0576239334331619</v>
      </c>
      <c r="E195" s="30">
        <f t="shared" si="16"/>
        <v>2.5148736964183089</v>
      </c>
      <c r="F195" s="31"/>
      <c r="G195" s="28" t="str">
        <f t="shared" si="17"/>
        <v>N/A</v>
      </c>
      <c r="J195" s="30">
        <v>191</v>
      </c>
      <c r="K195" s="51">
        <v>330.97335429502198</v>
      </c>
      <c r="L195" s="30">
        <f t="shared" si="13"/>
        <v>297.87601886551977</v>
      </c>
      <c r="M195" s="30">
        <f t="shared" si="14"/>
        <v>364.07068972452419</v>
      </c>
      <c r="N195" s="31"/>
      <c r="O195" s="28" t="str">
        <f t="shared" si="12"/>
        <v>N/A</v>
      </c>
      <c r="Z195" s="26"/>
    </row>
    <row r="196" spans="2:26" ht="15.75" thickBot="1" x14ac:dyDescent="0.25">
      <c r="B196" s="30">
        <v>192</v>
      </c>
      <c r="C196" s="51">
        <v>2.3472155924410396</v>
      </c>
      <c r="D196" s="30">
        <f t="shared" si="15"/>
        <v>2.1124940331969357</v>
      </c>
      <c r="E196" s="30">
        <f t="shared" si="16"/>
        <v>2.5819371516851435</v>
      </c>
      <c r="F196" s="31"/>
      <c r="G196" s="28" t="str">
        <f t="shared" si="17"/>
        <v>N/A</v>
      </c>
      <c r="J196" s="30">
        <v>192</v>
      </c>
      <c r="K196" s="51">
        <v>335.31662959426689</v>
      </c>
      <c r="L196" s="30">
        <f t="shared" si="13"/>
        <v>301.7849666348402</v>
      </c>
      <c r="M196" s="30">
        <f t="shared" si="14"/>
        <v>368.84829255369357</v>
      </c>
      <c r="N196" s="31"/>
      <c r="O196" s="28" t="str">
        <f t="shared" si="12"/>
        <v>N/A</v>
      </c>
    </row>
    <row r="197" spans="2:26" ht="15.75" thickBot="1" x14ac:dyDescent="0.25">
      <c r="B197" s="30">
        <v>193</v>
      </c>
      <c r="C197" s="51">
        <v>2.4098081544887751</v>
      </c>
      <c r="D197" s="30">
        <f t="shared" si="15"/>
        <v>2.1688273390398978</v>
      </c>
      <c r="E197" s="30">
        <f t="shared" si="16"/>
        <v>2.6507889699376523</v>
      </c>
      <c r="F197" s="31"/>
      <c r="G197" s="28" t="str">
        <f t="shared" si="17"/>
        <v>N/A</v>
      </c>
      <c r="J197" s="30">
        <v>193</v>
      </c>
      <c r="K197" s="51">
        <v>339.69773674568711</v>
      </c>
      <c r="L197" s="30">
        <f t="shared" si="13"/>
        <v>305.72796307111838</v>
      </c>
      <c r="M197" s="30">
        <f t="shared" si="14"/>
        <v>373.66751042025584</v>
      </c>
      <c r="N197" s="31"/>
      <c r="O197" s="28" t="str">
        <f t="shared" ref="O197:O211" si="18">IF(N197="","N/A",IF(OR(N197&gt;M197,N197&lt;L197),"FAIL","PASS"))</f>
        <v>N/A</v>
      </c>
    </row>
    <row r="198" spans="2:26" ht="15.75" thickBot="1" x14ac:dyDescent="0.25">
      <c r="B198" s="30">
        <v>194</v>
      </c>
      <c r="C198" s="51">
        <v>2.4740698554244402</v>
      </c>
      <c r="D198" s="30">
        <f t="shared" si="15"/>
        <v>2.2266628698819964</v>
      </c>
      <c r="E198" s="30">
        <f t="shared" si="16"/>
        <v>2.7214768409668841</v>
      </c>
      <c r="F198" s="31"/>
      <c r="G198" s="28" t="str">
        <f t="shared" si="17"/>
        <v>N/A</v>
      </c>
      <c r="J198" s="30">
        <v>194</v>
      </c>
      <c r="K198" s="51">
        <v>344.11683980192691</v>
      </c>
      <c r="L198" s="30">
        <f t="shared" ref="L198:L257" si="19">K198-K198*$U$1</f>
        <v>309.70515582173425</v>
      </c>
      <c r="M198" s="30">
        <f t="shared" ref="M198:M257" si="20">K198+K198*$U$1</f>
        <v>378.52852378211958</v>
      </c>
      <c r="N198" s="31"/>
      <c r="O198" s="28" t="str">
        <f t="shared" si="18"/>
        <v>N/A</v>
      </c>
    </row>
    <row r="199" spans="2:26" ht="15.75" thickBot="1" x14ac:dyDescent="0.25">
      <c r="B199" s="30">
        <v>195</v>
      </c>
      <c r="C199" s="51">
        <v>2.5400452057223828</v>
      </c>
      <c r="D199" s="30">
        <f t="shared" ref="D199:D258" si="21">C199-C199*$U$1</f>
        <v>2.2860406851501445</v>
      </c>
      <c r="E199" s="30">
        <f t="shared" ref="E199:E258" si="22">C199+C199*$U$1</f>
        <v>2.7940497262946211</v>
      </c>
      <c r="F199" s="31"/>
      <c r="G199" s="28" t="str">
        <f t="shared" ref="G199:G259" si="23">IF(F199="","N/A",IF(OR(F199&gt;E199,F199&lt;D199),"FAIL","PASS"))</f>
        <v>N/A</v>
      </c>
      <c r="J199" s="30">
        <v>195</v>
      </c>
      <c r="K199" s="51">
        <v>348.5741028156304</v>
      </c>
      <c r="L199" s="30">
        <f t="shared" si="19"/>
        <v>313.71669253406736</v>
      </c>
      <c r="M199" s="30">
        <f t="shared" si="20"/>
        <v>383.43151309719343</v>
      </c>
      <c r="N199" s="31"/>
      <c r="O199" s="28" t="str">
        <f t="shared" si="18"/>
        <v>N/A</v>
      </c>
    </row>
    <row r="200" spans="2:26" ht="15.75" thickBot="1" x14ac:dyDescent="0.25">
      <c r="B200" s="30">
        <v>196</v>
      </c>
      <c r="C200" s="51">
        <v>2.6077799028056994</v>
      </c>
      <c r="D200" s="30">
        <f t="shared" si="21"/>
        <v>2.3470019125251294</v>
      </c>
      <c r="E200" s="30">
        <f t="shared" si="22"/>
        <v>2.8685578930862694</v>
      </c>
      <c r="F200" s="31"/>
      <c r="G200" s="28" t="str">
        <f t="shared" si="23"/>
        <v>N/A</v>
      </c>
      <c r="J200" s="30">
        <v>196</v>
      </c>
      <c r="K200" s="51">
        <v>353.06968983944188</v>
      </c>
      <c r="L200" s="30">
        <f t="shared" si="19"/>
        <v>317.76272085549772</v>
      </c>
      <c r="M200" s="30">
        <f t="shared" si="20"/>
        <v>388.37665882338604</v>
      </c>
      <c r="N200" s="31"/>
      <c r="O200" s="28" t="str">
        <f t="shared" si="18"/>
        <v>N/A</v>
      </c>
    </row>
    <row r="201" spans="2:26" ht="15.75" thickBot="1" x14ac:dyDescent="0.25">
      <c r="B201" s="30">
        <v>197</v>
      </c>
      <c r="C201" s="51">
        <v>2.6773208626982892</v>
      </c>
      <c r="D201" s="30">
        <f t="shared" si="21"/>
        <v>2.4095887764284605</v>
      </c>
      <c r="E201" s="30">
        <f t="shared" si="22"/>
        <v>2.9450529489681179</v>
      </c>
      <c r="F201" s="31"/>
      <c r="G201" s="28" t="str">
        <f t="shared" si="23"/>
        <v>N/A</v>
      </c>
      <c r="J201" s="30">
        <v>197</v>
      </c>
      <c r="K201" s="51">
        <v>357.60376492600557</v>
      </c>
      <c r="L201" s="30">
        <f t="shared" si="19"/>
        <v>321.84338843340504</v>
      </c>
      <c r="M201" s="30">
        <f t="shared" si="20"/>
        <v>393.3641414186061</v>
      </c>
      <c r="N201" s="31"/>
      <c r="O201" s="28" t="str">
        <f t="shared" si="18"/>
        <v>N/A</v>
      </c>
    </row>
    <row r="202" spans="2:26" ht="15.75" thickBot="1" x14ac:dyDescent="0.25">
      <c r="B202" s="30">
        <v>198</v>
      </c>
      <c r="C202" s="51">
        <v>2.7487162525209428</v>
      </c>
      <c r="D202" s="30">
        <f t="shared" si="21"/>
        <v>2.4738446272688486</v>
      </c>
      <c r="E202" s="30">
        <f t="shared" si="22"/>
        <v>3.0235878777730369</v>
      </c>
      <c r="F202" s="31"/>
      <c r="G202" s="28" t="str">
        <f t="shared" si="23"/>
        <v>N/A</v>
      </c>
      <c r="J202" s="30">
        <v>198</v>
      </c>
      <c r="K202" s="51">
        <v>362.17649212796556</v>
      </c>
      <c r="L202" s="30">
        <f t="shared" si="19"/>
        <v>325.95884291516899</v>
      </c>
      <c r="M202" s="30">
        <f t="shared" si="20"/>
        <v>398.39414134076213</v>
      </c>
      <c r="N202" s="31"/>
      <c r="O202" s="28" t="str">
        <f t="shared" si="18"/>
        <v>N/A</v>
      </c>
    </row>
    <row r="203" spans="2:26" ht="15.75" thickBot="1" x14ac:dyDescent="0.25">
      <c r="B203" s="30">
        <v>199</v>
      </c>
      <c r="C203" s="51">
        <v>2.8220155238540121</v>
      </c>
      <c r="D203" s="30">
        <f t="shared" si="21"/>
        <v>2.539813971468611</v>
      </c>
      <c r="E203" s="30">
        <f t="shared" si="22"/>
        <v>3.1042170762394132</v>
      </c>
      <c r="F203" s="31"/>
      <c r="G203" s="28" t="str">
        <f t="shared" si="23"/>
        <v>N/A</v>
      </c>
      <c r="J203" s="30">
        <v>199</v>
      </c>
      <c r="K203" s="51">
        <v>366.78803549796629</v>
      </c>
      <c r="L203" s="30">
        <f t="shared" si="19"/>
        <v>330.10923194816968</v>
      </c>
      <c r="M203" s="30">
        <f t="shared" si="20"/>
        <v>403.4668390477629</v>
      </c>
      <c r="N203" s="31"/>
      <c r="O203" s="28" t="str">
        <f t="shared" si="18"/>
        <v>N/A</v>
      </c>
    </row>
    <row r="204" spans="2:26" ht="15.75" thickBot="1" x14ac:dyDescent="0.25">
      <c r="B204" s="30">
        <v>200</v>
      </c>
      <c r="C204" s="51">
        <v>2.8972694469897249</v>
      </c>
      <c r="D204" s="30">
        <f t="shared" si="21"/>
        <v>2.6075425022907526</v>
      </c>
      <c r="E204" s="30">
        <f t="shared" si="22"/>
        <v>3.1869963916886972</v>
      </c>
      <c r="F204" s="31"/>
      <c r="G204" s="28" t="str">
        <f t="shared" si="23"/>
        <v>N/A</v>
      </c>
      <c r="J204" s="30">
        <v>200</v>
      </c>
      <c r="K204" s="51">
        <v>371.43855908865174</v>
      </c>
      <c r="L204" s="30">
        <f t="shared" si="19"/>
        <v>334.29470317978655</v>
      </c>
      <c r="M204" s="30">
        <f t="shared" si="20"/>
        <v>408.58241499751693</v>
      </c>
      <c r="N204" s="31"/>
      <c r="O204" s="28" t="str">
        <f t="shared" si="18"/>
        <v>N/A</v>
      </c>
    </row>
    <row r="205" spans="2:26" ht="15.75" thickBot="1" x14ac:dyDescent="0.25">
      <c r="B205" s="30">
        <v>201</v>
      </c>
      <c r="C205" s="51">
        <v>2.9745301460979463</v>
      </c>
      <c r="D205" s="30">
        <f t="shared" si="21"/>
        <v>2.6770771314881516</v>
      </c>
      <c r="E205" s="30">
        <f t="shared" si="22"/>
        <v>3.271983160707741</v>
      </c>
      <c r="F205" s="31"/>
      <c r="G205" s="28" t="str">
        <f t="shared" si="23"/>
        <v>N/A</v>
      </c>
      <c r="J205" s="30">
        <v>201</v>
      </c>
      <c r="K205" s="51">
        <v>376.12822695266624</v>
      </c>
      <c r="L205" s="30">
        <f t="shared" si="19"/>
        <v>338.51540425739961</v>
      </c>
      <c r="M205" s="30">
        <f t="shared" si="20"/>
        <v>413.74104964793287</v>
      </c>
      <c r="N205" s="31"/>
      <c r="O205" s="28" t="str">
        <f t="shared" si="18"/>
        <v>N/A</v>
      </c>
    </row>
    <row r="206" spans="2:26" ht="15.75" thickBot="1" x14ac:dyDescent="0.25">
      <c r="B206" s="30">
        <v>202</v>
      </c>
      <c r="C206" s="51">
        <v>3.053851135329646</v>
      </c>
      <c r="D206" s="30">
        <f t="shared" si="21"/>
        <v>2.7484660217966814</v>
      </c>
      <c r="E206" s="30">
        <f t="shared" si="22"/>
        <v>3.3592362488626106</v>
      </c>
      <c r="F206" s="31"/>
      <c r="G206" s="28" t="str">
        <f t="shared" si="23"/>
        <v>N/A</v>
      </c>
      <c r="J206" s="30">
        <v>202</v>
      </c>
      <c r="K206" s="51">
        <v>380.85720314265382</v>
      </c>
      <c r="L206" s="30">
        <f t="shared" si="19"/>
        <v>342.77148282838846</v>
      </c>
      <c r="M206" s="30">
        <f t="shared" si="20"/>
        <v>418.94292345691917</v>
      </c>
      <c r="N206" s="31"/>
      <c r="O206" s="28" t="str">
        <f t="shared" si="18"/>
        <v>N/A</v>
      </c>
    </row>
    <row r="207" spans="2:26" ht="15.75" thickBot="1" x14ac:dyDescent="0.25">
      <c r="B207" s="30">
        <v>203</v>
      </c>
      <c r="C207" s="51">
        <v>3.1352873558831598</v>
      </c>
      <c r="D207" s="30">
        <f t="shared" si="21"/>
        <v>2.8217586202948439</v>
      </c>
      <c r="E207" s="30">
        <f t="shared" si="22"/>
        <v>3.4488160914714756</v>
      </c>
      <c r="F207" s="31"/>
      <c r="G207" s="28" t="str">
        <f t="shared" si="23"/>
        <v>N/A</v>
      </c>
      <c r="J207" s="30">
        <v>203</v>
      </c>
      <c r="K207" s="51">
        <v>385.62565171125885</v>
      </c>
      <c r="L207" s="30">
        <f t="shared" si="19"/>
        <v>347.06308654013299</v>
      </c>
      <c r="M207" s="30">
        <f t="shared" si="20"/>
        <v>424.18821688238472</v>
      </c>
      <c r="N207" s="31"/>
      <c r="O207" s="28" t="str">
        <f t="shared" si="18"/>
        <v>N/A</v>
      </c>
    </row>
    <row r="208" spans="2:26" ht="15.75" thickBot="1" x14ac:dyDescent="0.25">
      <c r="B208" s="30">
        <v>204</v>
      </c>
      <c r="C208" s="51">
        <v>3.2188952140588571</v>
      </c>
      <c r="D208" s="30">
        <f t="shared" si="21"/>
        <v>2.8970056926529715</v>
      </c>
      <c r="E208" s="30">
        <f t="shared" si="22"/>
        <v>3.5407847354647428</v>
      </c>
      <c r="F208" s="31"/>
      <c r="G208" s="28" t="str">
        <f t="shared" si="23"/>
        <v>N/A</v>
      </c>
      <c r="J208" s="30">
        <v>204</v>
      </c>
      <c r="K208" s="51">
        <v>390.4337367111255</v>
      </c>
      <c r="L208" s="30">
        <f t="shared" si="19"/>
        <v>351.39036304001297</v>
      </c>
      <c r="M208" s="30">
        <f t="shared" si="20"/>
        <v>429.47711038223804</v>
      </c>
      <c r="N208" s="31"/>
      <c r="O208" s="28" t="str">
        <f t="shared" si="18"/>
        <v>N/A</v>
      </c>
    </row>
    <row r="209" spans="2:26" ht="15.75" thickBot="1" x14ac:dyDescent="0.25">
      <c r="B209" s="30">
        <v>205</v>
      </c>
      <c r="C209" s="51">
        <v>3.3047326203286431</v>
      </c>
      <c r="D209" s="30">
        <f t="shared" si="21"/>
        <v>2.9742593582957788</v>
      </c>
      <c r="E209" s="30">
        <f t="shared" si="22"/>
        <v>3.6352058823615074</v>
      </c>
      <c r="F209" s="31"/>
      <c r="G209" s="28" t="str">
        <f t="shared" si="23"/>
        <v>N/A</v>
      </c>
      <c r="J209" s="30">
        <v>205</v>
      </c>
      <c r="K209" s="51">
        <v>395.28162219489792</v>
      </c>
      <c r="L209" s="30">
        <f t="shared" si="19"/>
        <v>355.75345997540813</v>
      </c>
      <c r="M209" s="30">
        <f t="shared" si="20"/>
        <v>434.80978441438771</v>
      </c>
      <c r="N209" s="31"/>
      <c r="O209" s="28" t="str">
        <f t="shared" si="18"/>
        <v>N/A</v>
      </c>
    </row>
    <row r="210" spans="2:26" ht="15.75" thickBot="1" x14ac:dyDescent="0.25">
      <c r="B210" s="30">
        <v>206</v>
      </c>
      <c r="C210" s="51">
        <v>3.3928590294472798</v>
      </c>
      <c r="D210" s="30">
        <f t="shared" si="21"/>
        <v>3.0535731265025516</v>
      </c>
      <c r="E210" s="30">
        <f t="shared" si="22"/>
        <v>3.732144932392008</v>
      </c>
      <c r="F210" s="31"/>
      <c r="G210" s="28" t="str">
        <f t="shared" si="23"/>
        <v>N/A</v>
      </c>
      <c r="J210" s="30">
        <v>206</v>
      </c>
      <c r="K210" s="51">
        <v>400.16947221522042</v>
      </c>
      <c r="L210" s="30">
        <f t="shared" si="19"/>
        <v>360.15252499369836</v>
      </c>
      <c r="M210" s="30">
        <f t="shared" si="20"/>
        <v>440.18641943674248</v>
      </c>
      <c r="N210" s="31"/>
      <c r="O210" s="28" t="str">
        <f t="shared" si="18"/>
        <v>N/A</v>
      </c>
    </row>
    <row r="211" spans="2:26" ht="15.75" thickBot="1" x14ac:dyDescent="0.25">
      <c r="B211" s="30">
        <v>207</v>
      </c>
      <c r="C211" s="51">
        <v>3.4833354816333535</v>
      </c>
      <c r="D211" s="30">
        <f t="shared" si="21"/>
        <v>3.1350019334700181</v>
      </c>
      <c r="E211" s="30">
        <f t="shared" si="22"/>
        <v>3.8316690297966889</v>
      </c>
      <c r="F211" s="31"/>
      <c r="G211" s="28" t="str">
        <f t="shared" si="23"/>
        <v>N/A</v>
      </c>
      <c r="J211" s="30">
        <v>207</v>
      </c>
      <c r="K211" s="51">
        <v>405.09745082473722</v>
      </c>
      <c r="L211" s="30">
        <f t="shared" si="19"/>
        <v>364.58770574226349</v>
      </c>
      <c r="M211" s="30">
        <f t="shared" si="20"/>
        <v>445.60719590721095</v>
      </c>
      <c r="N211" s="31"/>
      <c r="O211" s="28" t="str">
        <f t="shared" si="18"/>
        <v>N/A</v>
      </c>
      <c r="Z211" s="26"/>
    </row>
    <row r="212" spans="2:26" ht="15.75" thickBot="1" x14ac:dyDescent="0.25">
      <c r="B212" s="30">
        <v>208</v>
      </c>
      <c r="C212" s="51">
        <v>3.5762246448484234</v>
      </c>
      <c r="D212" s="30">
        <f t="shared" si="21"/>
        <v>3.2186021803635811</v>
      </c>
      <c r="E212" s="30">
        <f t="shared" si="22"/>
        <v>3.9338471093332656</v>
      </c>
      <c r="F212" s="31"/>
      <c r="G212" s="28" t="str">
        <f t="shared" si="23"/>
        <v>N/A</v>
      </c>
      <c r="J212" s="30">
        <v>208</v>
      </c>
      <c r="K212" s="51">
        <v>410.06572207609241</v>
      </c>
      <c r="L212" s="30">
        <f t="shared" si="19"/>
        <v>369.05914986848319</v>
      </c>
      <c r="M212" s="30">
        <f t="shared" si="20"/>
        <v>451.07229428370164</v>
      </c>
      <c r="N212" s="31"/>
      <c r="O212" s="28" t="str">
        <f>IF(N212="","N/A",IF(OR(N212&gt;M212,N212&lt;L212),"FAIL","PASS"))</f>
        <v>N/A</v>
      </c>
    </row>
    <row r="213" spans="2:26" ht="15.75" thickBot="1" x14ac:dyDescent="0.25">
      <c r="B213" s="30">
        <v>209</v>
      </c>
      <c r="C213" s="51">
        <v>3.6715908582035941</v>
      </c>
      <c r="D213" s="30">
        <f t="shared" si="21"/>
        <v>3.3044317723832348</v>
      </c>
      <c r="E213" s="30">
        <f t="shared" si="22"/>
        <v>4.0387499440239534</v>
      </c>
      <c r="F213" s="31"/>
      <c r="G213" s="28" t="str">
        <f t="shared" si="23"/>
        <v>N/A</v>
      </c>
      <c r="J213" s="30">
        <v>209</v>
      </c>
      <c r="K213" s="51">
        <v>415.07445002193032</v>
      </c>
      <c r="L213" s="30">
        <f t="shared" si="19"/>
        <v>373.56700501973728</v>
      </c>
      <c r="M213" s="30">
        <f t="shared" si="20"/>
        <v>456.58189502412336</v>
      </c>
      <c r="N213" s="31"/>
      <c r="O213" s="28" t="str">
        <f t="shared" ref="O213:O258" si="24">IF(N213="","N/A",IF(OR(N213&gt;M213,N213&lt;L213),"FAIL","PASS"))</f>
        <v>N/A</v>
      </c>
    </row>
    <row r="214" spans="2:26" ht="15.75" thickBot="1" x14ac:dyDescent="0.25">
      <c r="B214" s="30">
        <v>210</v>
      </c>
      <c r="C214" s="51">
        <v>3.7695001765236098</v>
      </c>
      <c r="D214" s="30">
        <f t="shared" si="21"/>
        <v>3.3925501588712486</v>
      </c>
      <c r="E214" s="30">
        <f t="shared" si="22"/>
        <v>4.146450194175971</v>
      </c>
      <c r="F214" s="31"/>
      <c r="G214" s="28" t="str">
        <f t="shared" si="23"/>
        <v>N/A</v>
      </c>
      <c r="J214" s="30">
        <v>210</v>
      </c>
      <c r="K214" s="51">
        <v>420.12379871489492</v>
      </c>
      <c r="L214" s="30">
        <f t="shared" si="19"/>
        <v>378.11141884340543</v>
      </c>
      <c r="M214" s="30">
        <f t="shared" si="20"/>
        <v>462.1361785863844</v>
      </c>
      <c r="N214" s="31"/>
      <c r="O214" s="28" t="str">
        <f t="shared" si="24"/>
        <v>N/A</v>
      </c>
    </row>
    <row r="215" spans="2:26" ht="15.75" thickBot="1" x14ac:dyDescent="0.25">
      <c r="B215" s="30">
        <v>211</v>
      </c>
      <c r="C215" s="51">
        <v>3.8700204160993144</v>
      </c>
      <c r="D215" s="30">
        <f t="shared" si="21"/>
        <v>3.483018374489383</v>
      </c>
      <c r="E215" s="30">
        <f t="shared" si="22"/>
        <v>4.2570224577092457</v>
      </c>
      <c r="F215" s="31"/>
      <c r="G215" s="28" t="str">
        <f t="shared" si="23"/>
        <v>N/A</v>
      </c>
      <c r="J215" s="30">
        <v>211</v>
      </c>
      <c r="K215" s="51">
        <v>425.21393220763076</v>
      </c>
      <c r="L215" s="30">
        <f t="shared" si="19"/>
        <v>382.6925389868677</v>
      </c>
      <c r="M215" s="30">
        <f t="shared" si="20"/>
        <v>467.73532542839382</v>
      </c>
      <c r="N215" s="31"/>
      <c r="O215" s="28" t="str">
        <f t="shared" si="24"/>
        <v>N/A</v>
      </c>
    </row>
    <row r="216" spans="2:26" ht="15.75" thickBot="1" x14ac:dyDescent="0.25">
      <c r="B216" s="30">
        <v>212</v>
      </c>
      <c r="C216" s="51">
        <v>3.97322120166021</v>
      </c>
      <c r="D216" s="30">
        <f t="shared" si="21"/>
        <v>3.5758990814941889</v>
      </c>
      <c r="E216" s="30">
        <f t="shared" si="22"/>
        <v>4.3705433218262311</v>
      </c>
      <c r="F216" s="31"/>
      <c r="G216" s="28" t="str">
        <f t="shared" si="23"/>
        <v>N/A</v>
      </c>
      <c r="J216" s="30">
        <v>212</v>
      </c>
      <c r="K216" s="51">
        <v>430.34501455278161</v>
      </c>
      <c r="L216" s="30">
        <f t="shared" si="19"/>
        <v>387.31051309750342</v>
      </c>
      <c r="M216" s="30">
        <f t="shared" si="20"/>
        <v>473.3795160080598</v>
      </c>
      <c r="N216" s="31"/>
      <c r="O216" s="28" t="str">
        <f t="shared" si="24"/>
        <v>N/A</v>
      </c>
    </row>
    <row r="217" spans="2:26" ht="15.75" thickBot="1" x14ac:dyDescent="0.25">
      <c r="B217" s="30">
        <v>213</v>
      </c>
      <c r="C217" s="51">
        <v>4.0791740145995909</v>
      </c>
      <c r="D217" s="30">
        <f t="shared" si="21"/>
        <v>3.671256613139632</v>
      </c>
      <c r="E217" s="30">
        <f t="shared" si="22"/>
        <v>4.4870914160595499</v>
      </c>
      <c r="F217" s="31"/>
      <c r="G217" s="28" t="str">
        <f t="shared" si="23"/>
        <v>N/A</v>
      </c>
      <c r="J217" s="30">
        <v>213</v>
      </c>
      <c r="K217" s="51">
        <v>435.51720980299223</v>
      </c>
      <c r="L217" s="30">
        <f t="shared" si="19"/>
        <v>391.96548882269303</v>
      </c>
      <c r="M217" s="30">
        <f t="shared" si="20"/>
        <v>479.06893078329142</v>
      </c>
      <c r="N217" s="31"/>
      <c r="O217" s="28" t="str">
        <f t="shared" si="24"/>
        <v>N/A</v>
      </c>
    </row>
    <row r="218" spans="2:26" ht="15.75" thickBot="1" x14ac:dyDescent="0.25">
      <c r="B218" s="30">
        <v>214</v>
      </c>
      <c r="C218" s="51">
        <v>4.1879522424856805</v>
      </c>
      <c r="D218" s="30">
        <f t="shared" si="21"/>
        <v>3.7691570182371126</v>
      </c>
      <c r="E218" s="30">
        <f t="shared" si="22"/>
        <v>4.606747466734249</v>
      </c>
      <c r="F218" s="31"/>
      <c r="G218" s="28" t="str">
        <f t="shared" si="23"/>
        <v>N/A</v>
      </c>
      <c r="J218" s="30">
        <v>214</v>
      </c>
      <c r="K218" s="51">
        <v>440.73068201090632</v>
      </c>
      <c r="L218" s="30">
        <f t="shared" si="19"/>
        <v>396.6576138098157</v>
      </c>
      <c r="M218" s="30">
        <f t="shared" si="20"/>
        <v>484.80375021199694</v>
      </c>
      <c r="N218" s="31"/>
      <c r="O218" s="28" t="str">
        <f t="shared" si="24"/>
        <v>N/A</v>
      </c>
    </row>
    <row r="219" spans="2:26" ht="15.75" thickBot="1" x14ac:dyDescent="0.25">
      <c r="B219" s="30">
        <v>215</v>
      </c>
      <c r="C219" s="51">
        <v>4.2996312298931105</v>
      </c>
      <c r="D219" s="30">
        <f t="shared" si="21"/>
        <v>3.8696681069037995</v>
      </c>
      <c r="E219" s="30">
        <f t="shared" si="22"/>
        <v>4.7295943528824216</v>
      </c>
      <c r="F219" s="31"/>
      <c r="G219" s="28" t="str">
        <f t="shared" si="23"/>
        <v>N/A</v>
      </c>
      <c r="J219" s="30">
        <v>215</v>
      </c>
      <c r="K219" s="51">
        <v>445.98559522916867</v>
      </c>
      <c r="L219" s="30">
        <f t="shared" si="19"/>
        <v>401.38703570625182</v>
      </c>
      <c r="M219" s="30">
        <f t="shared" si="20"/>
        <v>490.58415475208551</v>
      </c>
      <c r="N219" s="31"/>
      <c r="O219" s="28" t="str">
        <f t="shared" si="24"/>
        <v>N/A</v>
      </c>
    </row>
    <row r="220" spans="2:26" ht="15.75" thickBot="1" x14ac:dyDescent="0.25">
      <c r="B220" s="30">
        <v>216</v>
      </c>
      <c r="C220" s="51">
        <v>4.4142883305898479</v>
      </c>
      <c r="D220" s="30">
        <f t="shared" si="21"/>
        <v>3.9728594975308633</v>
      </c>
      <c r="E220" s="30">
        <f t="shared" si="22"/>
        <v>4.8557171636488325</v>
      </c>
      <c r="F220" s="31"/>
      <c r="G220" s="28" t="str">
        <f t="shared" si="23"/>
        <v>N/A</v>
      </c>
      <c r="J220" s="30">
        <v>216</v>
      </c>
      <c r="K220" s="51">
        <v>451.28211351042279</v>
      </c>
      <c r="L220" s="30">
        <f t="shared" si="19"/>
        <v>406.15390215938049</v>
      </c>
      <c r="M220" s="30">
        <f t="shared" si="20"/>
        <v>496.41032486146509</v>
      </c>
      <c r="N220" s="31"/>
      <c r="O220" s="28" t="str">
        <f t="shared" si="24"/>
        <v>N/A</v>
      </c>
    </row>
    <row r="221" spans="2:26" ht="15.75" thickBot="1" x14ac:dyDescent="0.25">
      <c r="B221" s="30">
        <v>217</v>
      </c>
      <c r="C221" s="51">
        <v>4.5320029611158414</v>
      </c>
      <c r="D221" s="30">
        <f t="shared" si="21"/>
        <v>4.0788026650042575</v>
      </c>
      <c r="E221" s="30">
        <f t="shared" si="22"/>
        <v>4.9852032572274254</v>
      </c>
      <c r="F221" s="31"/>
      <c r="G221" s="28" t="str">
        <f t="shared" si="23"/>
        <v>N/A</v>
      </c>
      <c r="J221" s="30">
        <v>217</v>
      </c>
      <c r="K221" s="51">
        <v>456.6204009073133</v>
      </c>
      <c r="L221" s="30">
        <f t="shared" si="19"/>
        <v>410.95836081658194</v>
      </c>
      <c r="M221" s="30">
        <f t="shared" si="20"/>
        <v>502.28244099804465</v>
      </c>
      <c r="N221" s="31"/>
      <c r="O221" s="28" t="str">
        <f t="shared" si="24"/>
        <v>N/A</v>
      </c>
    </row>
    <row r="222" spans="2:26" ht="15.75" thickBot="1" x14ac:dyDescent="0.25">
      <c r="B222" s="30">
        <v>218</v>
      </c>
      <c r="C222" s="51">
        <v>4.6528566557903712</v>
      </c>
      <c r="D222" s="30">
        <f t="shared" si="21"/>
        <v>4.1875709902113343</v>
      </c>
      <c r="E222" s="30">
        <f t="shared" si="22"/>
        <v>5.1181423213694082</v>
      </c>
      <c r="F222" s="31"/>
      <c r="G222" s="28" t="str">
        <f t="shared" si="23"/>
        <v>N/A</v>
      </c>
      <c r="J222" s="30">
        <v>218</v>
      </c>
      <c r="K222" s="51">
        <v>462.00062147248434</v>
      </c>
      <c r="L222" s="30">
        <f t="shared" si="19"/>
        <v>415.80055932523589</v>
      </c>
      <c r="M222" s="30">
        <f t="shared" si="20"/>
        <v>508.20068361973279</v>
      </c>
      <c r="N222" s="31"/>
      <c r="O222" s="28" t="str">
        <f t="shared" si="24"/>
        <v>N/A</v>
      </c>
    </row>
    <row r="223" spans="2:26" ht="15.75" thickBot="1" x14ac:dyDescent="0.25">
      <c r="B223" s="30">
        <v>219</v>
      </c>
      <c r="C223" s="51">
        <v>4.7769331231863212</v>
      </c>
      <c r="D223" s="30">
        <f t="shared" si="21"/>
        <v>4.2992398108676895</v>
      </c>
      <c r="E223" s="30">
        <f t="shared" si="22"/>
        <v>5.254626435504953</v>
      </c>
      <c r="F223" s="31"/>
      <c r="G223" s="28" t="str">
        <f t="shared" si="23"/>
        <v>N/A</v>
      </c>
      <c r="J223" s="30">
        <v>219</v>
      </c>
      <c r="K223" s="51">
        <v>467.42293925858007</v>
      </c>
      <c r="L223" s="30">
        <f t="shared" si="19"/>
        <v>420.68064533272207</v>
      </c>
      <c r="M223" s="30">
        <f t="shared" si="20"/>
        <v>514.16523318443808</v>
      </c>
      <c r="N223" s="31"/>
      <c r="O223" s="28" t="str">
        <f t="shared" si="24"/>
        <v>N/A</v>
      </c>
    </row>
    <row r="224" spans="2:26" ht="15.75" thickBot="1" x14ac:dyDescent="0.25">
      <c r="B224" s="30">
        <v>220</v>
      </c>
      <c r="C224" s="51">
        <v>4.9043183041103999</v>
      </c>
      <c r="D224" s="30">
        <f t="shared" si="21"/>
        <v>4.4138864736993604</v>
      </c>
      <c r="E224" s="30">
        <f t="shared" si="22"/>
        <v>5.3947501345214395</v>
      </c>
      <c r="F224" s="31"/>
      <c r="G224" s="28" t="str">
        <f t="shared" si="23"/>
        <v>N/A</v>
      </c>
      <c r="J224" s="30">
        <v>220</v>
      </c>
      <c r="K224" s="51">
        <v>472.88751831824476</v>
      </c>
      <c r="L224" s="30">
        <f t="shared" si="19"/>
        <v>425.59876648642029</v>
      </c>
      <c r="M224" s="30">
        <f t="shared" si="20"/>
        <v>520.17627015006929</v>
      </c>
      <c r="N224" s="31"/>
      <c r="O224" s="28" t="str">
        <f t="shared" si="24"/>
        <v>N/A</v>
      </c>
    </row>
    <row r="225" spans="2:26" ht="15.75" thickBot="1" x14ac:dyDescent="0.25">
      <c r="B225" s="30">
        <v>221</v>
      </c>
      <c r="C225" s="51">
        <v>5.0351004311295213</v>
      </c>
      <c r="D225" s="30">
        <f t="shared" si="21"/>
        <v>4.5315903880165695</v>
      </c>
      <c r="E225" s="30">
        <f t="shared" si="22"/>
        <v>5.5386104742424731</v>
      </c>
      <c r="F225" s="31"/>
      <c r="G225" s="28" t="str">
        <f t="shared" si="23"/>
        <v>N/A</v>
      </c>
      <c r="J225" s="30">
        <v>221</v>
      </c>
      <c r="K225" s="51">
        <v>478.39452270412272</v>
      </c>
      <c r="L225" s="30">
        <f t="shared" si="19"/>
        <v>430.55507043371045</v>
      </c>
      <c r="M225" s="30">
        <f t="shared" si="20"/>
        <v>526.23397497453504</v>
      </c>
      <c r="N225" s="31"/>
      <c r="O225" s="28" t="str">
        <f t="shared" si="24"/>
        <v>N/A</v>
      </c>
    </row>
    <row r="226" spans="2:26" ht="15.75" thickBot="1" x14ac:dyDescent="0.25">
      <c r="B226" s="30">
        <v>222</v>
      </c>
      <c r="C226" s="51">
        <v>5.1693700896845316</v>
      </c>
      <c r="D226" s="30">
        <f t="shared" si="21"/>
        <v>4.6524330807160785</v>
      </c>
      <c r="E226" s="30">
        <f t="shared" si="22"/>
        <v>5.6863070986529847</v>
      </c>
      <c r="F226" s="31"/>
      <c r="G226" s="28" t="str">
        <f t="shared" si="23"/>
        <v>N/A</v>
      </c>
      <c r="J226" s="30">
        <v>222</v>
      </c>
      <c r="K226" s="51">
        <v>483.94411646885783</v>
      </c>
      <c r="L226" s="30">
        <f t="shared" si="19"/>
        <v>435.54970482197206</v>
      </c>
      <c r="M226" s="30">
        <f t="shared" si="20"/>
        <v>532.33852811574366</v>
      </c>
      <c r="N226" s="31"/>
      <c r="O226" s="28" t="str">
        <f t="shared" si="24"/>
        <v>N/A</v>
      </c>
    </row>
    <row r="227" spans="2:26" ht="15.75" thickBot="1" x14ac:dyDescent="0.25">
      <c r="B227" s="30">
        <v>223</v>
      </c>
      <c r="C227" s="51">
        <v>5.3072202808336906</v>
      </c>
      <c r="D227" s="30">
        <f t="shared" si="21"/>
        <v>4.7764982527503212</v>
      </c>
      <c r="E227" s="30">
        <f t="shared" si="22"/>
        <v>5.8379423089170599</v>
      </c>
      <c r="F227" s="31"/>
      <c r="G227" s="28" t="str">
        <f t="shared" si="23"/>
        <v>N/A</v>
      </c>
      <c r="J227" s="30">
        <v>223</v>
      </c>
      <c r="K227" s="51">
        <v>489.53646366509469</v>
      </c>
      <c r="L227" s="30">
        <f t="shared" si="19"/>
        <v>440.58281729858521</v>
      </c>
      <c r="M227" s="30">
        <f t="shared" si="20"/>
        <v>538.49011003160422</v>
      </c>
      <c r="N227" s="31"/>
      <c r="O227" s="28" t="str">
        <f t="shared" si="24"/>
        <v>N/A</v>
      </c>
      <c r="Z227" s="26"/>
    </row>
    <row r="228" spans="2:26" ht="15.75" thickBot="1" x14ac:dyDescent="0.25">
      <c r="B228" s="30">
        <v>224</v>
      </c>
      <c r="C228" s="51">
        <v>5.448746485669278</v>
      </c>
      <c r="D228" s="30">
        <f t="shared" si="21"/>
        <v>4.9038718371023506</v>
      </c>
      <c r="E228" s="30">
        <f t="shared" si="22"/>
        <v>5.9936211342362054</v>
      </c>
      <c r="F228" s="31"/>
      <c r="G228" s="28" t="str">
        <f t="shared" si="23"/>
        <v>N/A</v>
      </c>
      <c r="J228" s="30">
        <v>224</v>
      </c>
      <c r="K228" s="51">
        <v>495.17172834547711</v>
      </c>
      <c r="L228" s="30">
        <f t="shared" si="19"/>
        <v>445.65455551092941</v>
      </c>
      <c r="M228" s="30">
        <f t="shared" si="20"/>
        <v>544.6889011800248</v>
      </c>
      <c r="N228" s="31"/>
      <c r="O228" s="28" t="str">
        <f t="shared" si="24"/>
        <v>N/A</v>
      </c>
    </row>
    <row r="229" spans="2:26" ht="15.75" thickBot="1" x14ac:dyDescent="0.25">
      <c r="B229" s="30">
        <v>225</v>
      </c>
      <c r="C229" s="51">
        <v>5.5940467314519626</v>
      </c>
      <c r="D229" s="30">
        <f t="shared" si="21"/>
        <v>5.0346420583067664</v>
      </c>
      <c r="E229" s="30">
        <f t="shared" si="22"/>
        <v>6.1534514045971589</v>
      </c>
      <c r="F229" s="31"/>
      <c r="G229" s="28" t="str">
        <f t="shared" si="23"/>
        <v>N/A</v>
      </c>
      <c r="J229" s="30">
        <v>225</v>
      </c>
      <c r="K229" s="51">
        <v>500.85007456264964</v>
      </c>
      <c r="L229" s="30">
        <f t="shared" si="19"/>
        <v>450.76506710638466</v>
      </c>
      <c r="M229" s="30">
        <f t="shared" si="20"/>
        <v>550.93508201891461</v>
      </c>
      <c r="N229" s="31"/>
      <c r="O229" s="28" t="str">
        <f t="shared" si="24"/>
        <v>N/A</v>
      </c>
    </row>
    <row r="230" spans="2:26" ht="15.75" thickBot="1" x14ac:dyDescent="0.25">
      <c r="B230" s="30">
        <v>226</v>
      </c>
      <c r="C230" s="51">
        <v>5.7432216595088246</v>
      </c>
      <c r="D230" s="30">
        <f t="shared" si="21"/>
        <v>5.1688994935579418</v>
      </c>
      <c r="E230" s="30">
        <f t="shared" si="22"/>
        <v>6.3175438254597074</v>
      </c>
      <c r="F230" s="31"/>
      <c r="G230" s="28" t="str">
        <f t="shared" si="23"/>
        <v>N/A</v>
      </c>
      <c r="J230" s="30">
        <v>226</v>
      </c>
      <c r="K230" s="51">
        <v>506.57166636925626</v>
      </c>
      <c r="L230" s="30">
        <f t="shared" si="19"/>
        <v>455.91449973233063</v>
      </c>
      <c r="M230" s="30">
        <f t="shared" si="20"/>
        <v>557.22883300618184</v>
      </c>
      <c r="N230" s="31"/>
      <c r="O230" s="28" t="str">
        <f t="shared" si="24"/>
        <v>N/A</v>
      </c>
    </row>
    <row r="231" spans="2:26" ht="15.75" thickBot="1" x14ac:dyDescent="0.25">
      <c r="B231" s="30">
        <v>227</v>
      </c>
      <c r="C231" s="51">
        <v>5.8963745949419364</v>
      </c>
      <c r="D231" s="30">
        <f t="shared" si="21"/>
        <v>5.3067371354477428</v>
      </c>
      <c r="E231" s="30">
        <f t="shared" si="22"/>
        <v>6.4860120544361299</v>
      </c>
      <c r="F231" s="31"/>
      <c r="G231" s="28" t="str">
        <f t="shared" si="23"/>
        <v>N/A</v>
      </c>
      <c r="J231" s="30">
        <v>227</v>
      </c>
      <c r="K231" s="51">
        <v>512.33666781794136</v>
      </c>
      <c r="L231" s="30">
        <f t="shared" si="19"/>
        <v>461.10300103614725</v>
      </c>
      <c r="M231" s="30">
        <f t="shared" si="20"/>
        <v>563.57033459973547</v>
      </c>
      <c r="N231" s="31"/>
      <c r="O231" s="28" t="str">
        <f t="shared" si="24"/>
        <v>N/A</v>
      </c>
    </row>
    <row r="232" spans="2:26" ht="15.75" thickBot="1" x14ac:dyDescent="0.25">
      <c r="B232" s="30">
        <v>228</v>
      </c>
      <c r="C232" s="51">
        <v>6.0536116181958475</v>
      </c>
      <c r="D232" s="30">
        <f t="shared" si="21"/>
        <v>5.4482504563762628</v>
      </c>
      <c r="E232" s="30">
        <f t="shared" si="22"/>
        <v>6.6589727800154321</v>
      </c>
      <c r="F232" s="31"/>
      <c r="G232" s="28" t="str">
        <f t="shared" si="23"/>
        <v>N/A</v>
      </c>
      <c r="J232" s="30">
        <v>228</v>
      </c>
      <c r="K232" s="51">
        <v>518.14524296134891</v>
      </c>
      <c r="L232" s="30">
        <f t="shared" si="19"/>
        <v>466.33071866521402</v>
      </c>
      <c r="M232" s="30">
        <f t="shared" si="20"/>
        <v>569.9597672574838</v>
      </c>
      <c r="N232" s="31"/>
      <c r="O232" s="28" t="str">
        <f t="shared" si="24"/>
        <v>N/A</v>
      </c>
    </row>
    <row r="233" spans="2:26" ht="15.75" thickBot="1" x14ac:dyDescent="0.25">
      <c r="B233" s="30">
        <v>229</v>
      </c>
      <c r="C233" s="51">
        <v>6.2150416385335863</v>
      </c>
      <c r="D233" s="30">
        <f t="shared" si="21"/>
        <v>5.5935374746802271</v>
      </c>
      <c r="E233" s="30">
        <f t="shared" si="22"/>
        <v>6.8365458023869454</v>
      </c>
      <c r="F233" s="31"/>
      <c r="G233" s="28" t="str">
        <f t="shared" si="23"/>
        <v>N/A</v>
      </c>
      <c r="J233" s="30">
        <v>229</v>
      </c>
      <c r="K233" s="51">
        <v>523.99755585212347</v>
      </c>
      <c r="L233" s="30">
        <f t="shared" si="19"/>
        <v>471.59780026691112</v>
      </c>
      <c r="M233" s="30">
        <f t="shared" si="20"/>
        <v>576.39731143733582</v>
      </c>
      <c r="N233" s="31"/>
      <c r="O233" s="28" t="str">
        <f t="shared" si="24"/>
        <v>N/A</v>
      </c>
    </row>
    <row r="234" spans="2:26" ht="15.75" thickBot="1" x14ac:dyDescent="0.25">
      <c r="B234" s="30">
        <v>230</v>
      </c>
      <c r="C234" s="51">
        <v>6.3807764694719777</v>
      </c>
      <c r="D234" s="30">
        <f t="shared" si="21"/>
        <v>5.7426988225247797</v>
      </c>
      <c r="E234" s="30">
        <f t="shared" si="22"/>
        <v>7.0188541164191758</v>
      </c>
      <c r="F234" s="31"/>
      <c r="G234" s="28" t="str">
        <f t="shared" si="23"/>
        <v>N/A</v>
      </c>
      <c r="J234" s="30">
        <v>230</v>
      </c>
      <c r="K234" s="51">
        <v>529.8937705429089</v>
      </c>
      <c r="L234" s="30">
        <f t="shared" si="19"/>
        <v>476.90439348861798</v>
      </c>
      <c r="M234" s="30">
        <f t="shared" si="20"/>
        <v>582.88314759719981</v>
      </c>
      <c r="N234" s="31"/>
      <c r="O234" s="28" t="str">
        <f t="shared" si="24"/>
        <v>N/A</v>
      </c>
    </row>
    <row r="235" spans="2:26" ht="15.75" thickBot="1" x14ac:dyDescent="0.25">
      <c r="B235" s="30">
        <v>231</v>
      </c>
      <c r="C235" s="51">
        <v>6.5509309062285999</v>
      </c>
      <c r="D235" s="30">
        <f t="shared" si="21"/>
        <v>5.8958378156057396</v>
      </c>
      <c r="E235" s="30">
        <f t="shared" si="22"/>
        <v>7.2060239968514601</v>
      </c>
      <c r="F235" s="31"/>
      <c r="G235" s="28" t="str">
        <f t="shared" si="23"/>
        <v>N/A</v>
      </c>
      <c r="J235" s="30">
        <v>231</v>
      </c>
      <c r="K235" s="51">
        <v>535.83405108634975</v>
      </c>
      <c r="L235" s="30">
        <f t="shared" si="19"/>
        <v>482.25064597771478</v>
      </c>
      <c r="M235" s="30">
        <f t="shared" si="20"/>
        <v>589.41745619498477</v>
      </c>
      <c r="N235" s="31"/>
      <c r="O235" s="28" t="str">
        <f t="shared" si="24"/>
        <v>N/A</v>
      </c>
    </row>
    <row r="236" spans="2:26" ht="15.75" thickBot="1" x14ac:dyDescent="0.25">
      <c r="B236" s="30">
        <v>232</v>
      </c>
      <c r="C236" s="51">
        <v>6.7256228052339768</v>
      </c>
      <c r="D236" s="30">
        <f t="shared" si="21"/>
        <v>6.0530605247105793</v>
      </c>
      <c r="E236" s="30">
        <f t="shared" si="22"/>
        <v>7.3981850857573743</v>
      </c>
      <c r="F236" s="31"/>
      <c r="G236" s="28" t="str">
        <f t="shared" si="23"/>
        <v>N/A</v>
      </c>
      <c r="J236" s="30">
        <v>232</v>
      </c>
      <c r="K236" s="51">
        <v>541.81856153508988</v>
      </c>
      <c r="L236" s="30">
        <f t="shared" si="19"/>
        <v>487.6367053815809</v>
      </c>
      <c r="M236" s="30">
        <f t="shared" si="20"/>
        <v>596.00041768859887</v>
      </c>
      <c r="N236" s="31"/>
      <c r="O236" s="28" t="str">
        <f t="shared" si="24"/>
        <v>N/A</v>
      </c>
    </row>
    <row r="237" spans="2:26" ht="15.75" thickBot="1" x14ac:dyDescent="0.25">
      <c r="B237" s="30">
        <v>233</v>
      </c>
      <c r="C237" s="51">
        <v>6.9049731657641189</v>
      </c>
      <c r="D237" s="30">
        <f t="shared" si="21"/>
        <v>6.214475849187707</v>
      </c>
      <c r="E237" s="30">
        <f t="shared" si="22"/>
        <v>7.5954704823405308</v>
      </c>
      <c r="F237" s="31"/>
      <c r="G237" s="28" t="str">
        <f t="shared" si="23"/>
        <v>N/A</v>
      </c>
      <c r="J237" s="30">
        <v>233</v>
      </c>
      <c r="K237" s="51">
        <v>547.84746594177352</v>
      </c>
      <c r="L237" s="30">
        <f t="shared" si="19"/>
        <v>493.06271934759616</v>
      </c>
      <c r="M237" s="30">
        <f t="shared" si="20"/>
        <v>602.63221253595088</v>
      </c>
      <c r="N237" s="31"/>
      <c r="O237" s="28" t="str">
        <f t="shared" si="24"/>
        <v>N/A</v>
      </c>
    </row>
    <row r="238" spans="2:26" ht="15.75" thickBot="1" x14ac:dyDescent="0.25">
      <c r="B238" s="30">
        <v>234</v>
      </c>
      <c r="C238" s="51">
        <v>7.0891062137499503</v>
      </c>
      <c r="D238" s="30">
        <f t="shared" si="21"/>
        <v>6.3801955923749549</v>
      </c>
      <c r="E238" s="30">
        <f t="shared" si="22"/>
        <v>7.7980168351249457</v>
      </c>
      <c r="F238" s="31"/>
      <c r="G238" s="28" t="str">
        <f t="shared" si="23"/>
        <v>N/A</v>
      </c>
      <c r="J238" s="30">
        <v>234</v>
      </c>
      <c r="K238" s="51">
        <v>553.92092835904509</v>
      </c>
      <c r="L238" s="30">
        <f t="shared" si="19"/>
        <v>498.52883552314057</v>
      </c>
      <c r="M238" s="30">
        <f t="shared" si="20"/>
        <v>609.31302119494956</v>
      </c>
      <c r="N238" s="31"/>
      <c r="O238" s="28" t="str">
        <f t="shared" si="24"/>
        <v>N/A</v>
      </c>
    </row>
    <row r="239" spans="2:26" ht="15.75" thickBot="1" x14ac:dyDescent="0.25">
      <c r="B239" s="30">
        <v>235</v>
      </c>
      <c r="C239" s="51">
        <v>7.2781494878216266</v>
      </c>
      <c r="D239" s="30">
        <f t="shared" si="21"/>
        <v>6.5503345390394641</v>
      </c>
      <c r="E239" s="30">
        <f t="shared" si="22"/>
        <v>8.0059644366037901</v>
      </c>
      <c r="F239" s="31"/>
      <c r="G239" s="28" t="str">
        <f t="shared" si="23"/>
        <v>N/A</v>
      </c>
      <c r="J239" s="30">
        <v>235</v>
      </c>
      <c r="K239" s="51">
        <v>560.03911283954869</v>
      </c>
      <c r="L239" s="30">
        <f t="shared" si="19"/>
        <v>504.0352015555938</v>
      </c>
      <c r="M239" s="30">
        <f t="shared" si="20"/>
        <v>616.04302412350353</v>
      </c>
      <c r="N239" s="31"/>
      <c r="O239" s="28" t="str">
        <f t="shared" si="24"/>
        <v>N/A</v>
      </c>
    </row>
    <row r="240" spans="2:26" ht="15.75" thickBot="1" x14ac:dyDescent="0.25">
      <c r="B240" s="30">
        <v>236</v>
      </c>
      <c r="C240" s="51">
        <v>7.4722339276473697</v>
      </c>
      <c r="D240" s="30">
        <f t="shared" si="21"/>
        <v>6.7250105348826326</v>
      </c>
      <c r="E240" s="30">
        <f t="shared" si="22"/>
        <v>8.219457320412106</v>
      </c>
      <c r="F240" s="31"/>
      <c r="G240" s="28" t="str">
        <f t="shared" si="23"/>
        <v>N/A</v>
      </c>
      <c r="J240" s="30">
        <v>236</v>
      </c>
      <c r="K240" s="51">
        <v>566.20218343592853</v>
      </c>
      <c r="L240" s="30">
        <f t="shared" si="19"/>
        <v>509.58196509233568</v>
      </c>
      <c r="M240" s="30">
        <f t="shared" si="20"/>
        <v>622.82240177952144</v>
      </c>
      <c r="N240" s="31"/>
      <c r="O240" s="28" t="str">
        <f t="shared" si="24"/>
        <v>N/A</v>
      </c>
    </row>
    <row r="241" spans="2:26" ht="15.75" thickBot="1" x14ac:dyDescent="0.25">
      <c r="B241" s="30">
        <v>237</v>
      </c>
      <c r="C241" s="51">
        <v>7.6714939646280627</v>
      </c>
      <c r="D241" s="30">
        <f t="shared" si="21"/>
        <v>6.9043445681652562</v>
      </c>
      <c r="E241" s="30">
        <f t="shared" si="22"/>
        <v>8.4386433610908682</v>
      </c>
      <c r="F241" s="31"/>
      <c r="G241" s="28" t="str">
        <f t="shared" si="23"/>
        <v>N/A</v>
      </c>
      <c r="J241" s="30">
        <v>237</v>
      </c>
      <c r="K241" s="51">
        <v>572.4103042008287</v>
      </c>
      <c r="L241" s="30">
        <f t="shared" si="19"/>
        <v>515.16927378074581</v>
      </c>
      <c r="M241" s="30">
        <f t="shared" si="20"/>
        <v>629.6513346209116</v>
      </c>
      <c r="N241" s="31"/>
      <c r="O241" s="28" t="str">
        <f t="shared" si="24"/>
        <v>N/A</v>
      </c>
    </row>
    <row r="242" spans="2:26" ht="15.75" thickBot="1" x14ac:dyDescent="0.25">
      <c r="B242" s="30">
        <v>238</v>
      </c>
      <c r="C242" s="51">
        <v>7.8760676150103244</v>
      </c>
      <c r="D242" s="30">
        <f t="shared" si="21"/>
        <v>7.0884608535092921</v>
      </c>
      <c r="E242" s="30">
        <f t="shared" si="22"/>
        <v>8.6636743765113575</v>
      </c>
      <c r="F242" s="31"/>
      <c r="G242" s="28" t="str">
        <f t="shared" si="23"/>
        <v>N/A</v>
      </c>
      <c r="J242" s="30">
        <v>238</v>
      </c>
      <c r="K242" s="51">
        <v>578.66363918689376</v>
      </c>
      <c r="L242" s="30">
        <f t="shared" si="19"/>
        <v>520.79727526820443</v>
      </c>
      <c r="M242" s="30">
        <f t="shared" si="20"/>
        <v>636.53000310558309</v>
      </c>
      <c r="N242" s="31"/>
      <c r="O242" s="28" t="str">
        <f t="shared" si="24"/>
        <v>N/A</v>
      </c>
    </row>
    <row r="243" spans="2:26" ht="15.75" thickBot="1" x14ac:dyDescent="0.25">
      <c r="B243" s="30">
        <v>239</v>
      </c>
      <c r="C243" s="51">
        <v>8.0860965754825926</v>
      </c>
      <c r="D243" s="30">
        <f t="shared" si="21"/>
        <v>7.2774869179343336</v>
      </c>
      <c r="E243" s="30">
        <f t="shared" si="22"/>
        <v>8.8947062330308526</v>
      </c>
      <c r="F243" s="31"/>
      <c r="G243" s="28" t="str">
        <f t="shared" si="23"/>
        <v>N/A</v>
      </c>
      <c r="J243" s="30">
        <v>239</v>
      </c>
      <c r="K243" s="51">
        <v>584.96235244676757</v>
      </c>
      <c r="L243" s="30">
        <f t="shared" si="19"/>
        <v>526.4661172020908</v>
      </c>
      <c r="M243" s="30">
        <f t="shared" si="20"/>
        <v>643.45858769144434</v>
      </c>
      <c r="N243" s="31"/>
      <c r="O243" s="28" t="str">
        <f t="shared" si="24"/>
        <v>N/A</v>
      </c>
      <c r="Z243" s="26"/>
    </row>
    <row r="244" spans="2:26" ht="15.75" thickBot="1" x14ac:dyDescent="0.25">
      <c r="B244" s="30">
        <v>240</v>
      </c>
      <c r="C244" s="51">
        <v>8.3017263213205172</v>
      </c>
      <c r="D244" s="30">
        <f t="shared" si="21"/>
        <v>7.4715536891884655</v>
      </c>
      <c r="E244" s="30">
        <f t="shared" si="22"/>
        <v>9.1318989534525699</v>
      </c>
      <c r="F244" s="31"/>
      <c r="G244" s="28" t="str">
        <f t="shared" si="23"/>
        <v>N/A</v>
      </c>
      <c r="J244" s="30">
        <v>240</v>
      </c>
      <c r="K244" s="51">
        <v>591.30660803309445</v>
      </c>
      <c r="L244" s="30">
        <f t="shared" si="19"/>
        <v>532.17594722978504</v>
      </c>
      <c r="M244" s="30">
        <f t="shared" si="20"/>
        <v>650.43726883640386</v>
      </c>
      <c r="N244" s="31"/>
      <c r="O244" s="28" t="str">
        <f t="shared" si="24"/>
        <v>N/A</v>
      </c>
    </row>
    <row r="245" spans="2:26" ht="15.75" thickBot="1" x14ac:dyDescent="0.25">
      <c r="B245" s="30">
        <v>241</v>
      </c>
      <c r="C245" s="51">
        <v>8.5231062071494854</v>
      </c>
      <c r="D245" s="30">
        <f t="shared" si="21"/>
        <v>7.6707955864345365</v>
      </c>
      <c r="E245" s="30">
        <f t="shared" si="22"/>
        <v>9.3754168278644343</v>
      </c>
      <c r="F245" s="31"/>
      <c r="G245" s="28" t="str">
        <f t="shared" si="23"/>
        <v>N/A</v>
      </c>
      <c r="J245" s="30">
        <v>241</v>
      </c>
      <c r="K245" s="51">
        <v>597.69656999851861</v>
      </c>
      <c r="L245" s="30">
        <f t="shared" si="19"/>
        <v>537.92691299866669</v>
      </c>
      <c r="M245" s="30">
        <f t="shared" si="20"/>
        <v>657.46622699837053</v>
      </c>
      <c r="N245" s="31"/>
      <c r="O245" s="28" t="str">
        <f t="shared" si="24"/>
        <v>N/A</v>
      </c>
    </row>
    <row r="246" spans="2:26" ht="15.75" thickBot="1" x14ac:dyDescent="0.25">
      <c r="B246" s="30">
        <v>242</v>
      </c>
      <c r="C246" s="51">
        <v>8.7503895703942103</v>
      </c>
      <c r="D246" s="30">
        <f t="shared" si="21"/>
        <v>7.8753506133547893</v>
      </c>
      <c r="E246" s="30">
        <f t="shared" si="22"/>
        <v>9.6254285274336304</v>
      </c>
      <c r="F246" s="31"/>
      <c r="G246" s="28" t="str">
        <f t="shared" si="23"/>
        <v>N/A</v>
      </c>
      <c r="J246" s="30">
        <v>242</v>
      </c>
      <c r="K246" s="51">
        <v>604.13240239568427</v>
      </c>
      <c r="L246" s="30">
        <f t="shared" si="19"/>
        <v>543.71916215611589</v>
      </c>
      <c r="M246" s="30">
        <f t="shared" si="20"/>
        <v>664.54564263525265</v>
      </c>
      <c r="N246" s="31"/>
      <c r="O246" s="28" t="str">
        <f t="shared" si="24"/>
        <v>N/A</v>
      </c>
    </row>
    <row r="247" spans="2:26" ht="15.75" thickBot="1" x14ac:dyDescent="0.25">
      <c r="B247" s="30">
        <v>243</v>
      </c>
      <c r="C247" s="51">
        <v>8.9837338374869287</v>
      </c>
      <c r="D247" s="30">
        <f t="shared" si="21"/>
        <v>8.085360453738236</v>
      </c>
      <c r="E247" s="30">
        <f t="shared" si="22"/>
        <v>9.8821072212356214</v>
      </c>
      <c r="F247" s="31"/>
      <c r="G247" s="28" t="str">
        <f t="shared" si="23"/>
        <v>N/A</v>
      </c>
      <c r="J247" s="30">
        <v>243</v>
      </c>
      <c r="K247" s="51">
        <v>610.61426927723562</v>
      </c>
      <c r="L247" s="30">
        <f t="shared" si="19"/>
        <v>549.55284234951205</v>
      </c>
      <c r="M247" s="30">
        <f t="shared" si="20"/>
        <v>671.67569620495919</v>
      </c>
      <c r="N247" s="31"/>
      <c r="O247" s="28" t="str">
        <f t="shared" si="24"/>
        <v>N/A</v>
      </c>
    </row>
    <row r="248" spans="2:26" ht="15.75" thickBot="1" x14ac:dyDescent="0.25">
      <c r="B248" s="30">
        <v>244</v>
      </c>
      <c r="C248" s="51">
        <v>9.2233006329079021</v>
      </c>
      <c r="D248" s="30">
        <f t="shared" si="21"/>
        <v>8.3009705696171121</v>
      </c>
      <c r="E248" s="30">
        <f t="shared" si="22"/>
        <v>10.145630696198692</v>
      </c>
      <c r="F248" s="31"/>
      <c r="G248" s="28" t="str">
        <f t="shared" si="23"/>
        <v>N/A</v>
      </c>
      <c r="J248" s="30">
        <v>244</v>
      </c>
      <c r="K248" s="51">
        <v>617.142334695817</v>
      </c>
      <c r="L248" s="30">
        <f t="shared" si="19"/>
        <v>555.4281012262353</v>
      </c>
      <c r="M248" s="30">
        <f t="shared" si="20"/>
        <v>678.8565681653987</v>
      </c>
      <c r="N248" s="31"/>
      <c r="O248" s="28" t="str">
        <f t="shared" si="24"/>
        <v>N/A</v>
      </c>
    </row>
    <row r="249" spans="2:26" ht="15.75" thickBot="1" x14ac:dyDescent="0.25">
      <c r="B249" s="30">
        <v>245</v>
      </c>
      <c r="C249" s="51">
        <v>9.4692558911336011</v>
      </c>
      <c r="D249" s="30">
        <f t="shared" si="21"/>
        <v>8.5223303020202401</v>
      </c>
      <c r="E249" s="30">
        <f t="shared" si="22"/>
        <v>10.416181480246962</v>
      </c>
      <c r="F249" s="31"/>
      <c r="G249" s="28" t="str">
        <f t="shared" si="23"/>
        <v>N/A</v>
      </c>
      <c r="J249" s="30">
        <v>245</v>
      </c>
      <c r="K249" s="51">
        <v>623.71676270407215</v>
      </c>
      <c r="L249" s="30">
        <f t="shared" si="19"/>
        <v>561.34508643366496</v>
      </c>
      <c r="M249" s="30">
        <f t="shared" si="20"/>
        <v>686.08843897447935</v>
      </c>
      <c r="N249" s="31"/>
      <c r="O249" s="28" t="str">
        <f t="shared" si="24"/>
        <v>N/A</v>
      </c>
    </row>
    <row r="250" spans="2:26" ht="15.75" thickBot="1" x14ac:dyDescent="0.25">
      <c r="B250" s="30">
        <v>246</v>
      </c>
      <c r="C250" s="51">
        <v>9.7217699715701862</v>
      </c>
      <c r="D250" s="30">
        <f t="shared" si="21"/>
        <v>8.7495929744131669</v>
      </c>
      <c r="E250" s="30">
        <f t="shared" si="22"/>
        <v>10.693946968727206</v>
      </c>
      <c r="F250" s="31"/>
      <c r="G250" s="28" t="str">
        <f t="shared" si="23"/>
        <v>N/A</v>
      </c>
      <c r="J250" s="30">
        <v>246</v>
      </c>
      <c r="K250" s="51">
        <v>630.33771735464586</v>
      </c>
      <c r="L250" s="30">
        <f t="shared" si="19"/>
        <v>567.30394561918126</v>
      </c>
      <c r="M250" s="30">
        <f t="shared" si="20"/>
        <v>693.37148909011046</v>
      </c>
      <c r="N250" s="31"/>
      <c r="O250" s="28" t="str">
        <f t="shared" si="24"/>
        <v>N/A</v>
      </c>
    </row>
    <row r="251" spans="2:26" ht="15.75" thickBot="1" x14ac:dyDescent="0.25">
      <c r="B251" s="30">
        <v>247</v>
      </c>
      <c r="C251" s="51">
        <v>9.9810177765519619</v>
      </c>
      <c r="D251" s="30">
        <f t="shared" si="21"/>
        <v>8.9829159988967664</v>
      </c>
      <c r="E251" s="30">
        <f t="shared" si="22"/>
        <v>10.979119554207157</v>
      </c>
      <c r="F251" s="31"/>
      <c r="G251" s="28" t="str">
        <f t="shared" si="23"/>
        <v>N/A</v>
      </c>
      <c r="J251" s="30">
        <v>247</v>
      </c>
      <c r="K251" s="51">
        <v>637.0053627001821</v>
      </c>
      <c r="L251" s="30">
        <f t="shared" si="19"/>
        <v>573.30482643016387</v>
      </c>
      <c r="M251" s="30">
        <f t="shared" si="20"/>
        <v>700.70589897020034</v>
      </c>
      <c r="N251" s="31"/>
      <c r="O251" s="28" t="str">
        <f t="shared" si="24"/>
        <v>N/A</v>
      </c>
    </row>
    <row r="252" spans="2:26" ht="15.75" thickBot="1" x14ac:dyDescent="0.25">
      <c r="B252" s="30">
        <v>248</v>
      </c>
      <c r="C252" s="51">
        <v>10.247178872486344</v>
      </c>
      <c r="D252" s="30">
        <f t="shared" si="21"/>
        <v>9.22246098523771</v>
      </c>
      <c r="E252" s="30">
        <f t="shared" si="22"/>
        <v>11.271896759734979</v>
      </c>
      <c r="F252" s="31"/>
      <c r="G252" s="28" t="str">
        <f t="shared" si="23"/>
        <v>N/A</v>
      </c>
      <c r="J252" s="30">
        <v>248</v>
      </c>
      <c r="K252" s="51">
        <v>643.71986279332509</v>
      </c>
      <c r="L252" s="30">
        <f t="shared" si="19"/>
        <v>579.34787651399256</v>
      </c>
      <c r="M252" s="30">
        <f t="shared" si="20"/>
        <v>708.09184907265762</v>
      </c>
      <c r="N252" s="31"/>
      <c r="O252" s="28" t="str">
        <f t="shared" si="24"/>
        <v>N/A</v>
      </c>
    </row>
    <row r="253" spans="2:26" ht="15.75" thickBot="1" x14ac:dyDescent="0.25">
      <c r="B253" s="30">
        <v>249</v>
      </c>
      <c r="C253" s="51">
        <v>10.520437614229506</v>
      </c>
      <c r="D253" s="30">
        <f t="shared" si="21"/>
        <v>9.468393852806555</v>
      </c>
      <c r="E253" s="30">
        <f t="shared" si="22"/>
        <v>11.572481375652456</v>
      </c>
      <c r="F253" s="31"/>
      <c r="G253" s="28" t="str">
        <f t="shared" si="23"/>
        <v>N/A</v>
      </c>
      <c r="J253" s="30">
        <v>249</v>
      </c>
      <c r="K253" s="51">
        <v>650.48138168671903</v>
      </c>
      <c r="L253" s="30">
        <f t="shared" si="19"/>
        <v>585.43324351804711</v>
      </c>
      <c r="M253" s="30">
        <f t="shared" si="20"/>
        <v>715.52951985539096</v>
      </c>
      <c r="N253" s="31"/>
      <c r="O253" s="28" t="str">
        <f t="shared" si="24"/>
        <v>N/A</v>
      </c>
    </row>
    <row r="254" spans="2:26" ht="15.75" thickBot="1" x14ac:dyDescent="0.25">
      <c r="B254" s="30">
        <v>250</v>
      </c>
      <c r="C254" s="51">
        <v>10.800983272778563</v>
      </c>
      <c r="D254" s="30">
        <f t="shared" si="21"/>
        <v>9.7208849455007069</v>
      </c>
      <c r="E254" s="30">
        <f t="shared" si="22"/>
        <v>11.881081600056419</v>
      </c>
      <c r="F254" s="31"/>
      <c r="G254" s="28" t="str">
        <f t="shared" si="23"/>
        <v>N/A</v>
      </c>
      <c r="J254" s="30">
        <v>250</v>
      </c>
      <c r="K254" s="51">
        <v>657.29008343300814</v>
      </c>
      <c r="L254" s="30">
        <f t="shared" si="19"/>
        <v>591.56107508970729</v>
      </c>
      <c r="M254" s="30">
        <f t="shared" si="20"/>
        <v>723.01909177630898</v>
      </c>
      <c r="N254" s="31"/>
      <c r="O254" s="28" t="str">
        <f t="shared" si="24"/>
        <v>N/A</v>
      </c>
    </row>
    <row r="255" spans="2:26" ht="15.75" thickBot="1" x14ac:dyDescent="0.25">
      <c r="B255" s="30">
        <v>251</v>
      </c>
      <c r="C255" s="51">
        <v>11.089010166369048</v>
      </c>
      <c r="D255" s="30">
        <f t="shared" si="21"/>
        <v>9.9801091497321437</v>
      </c>
      <c r="E255" s="30">
        <f t="shared" si="22"/>
        <v>12.197911183005953</v>
      </c>
      <c r="F255" s="31"/>
      <c r="G255" s="28" t="str">
        <f t="shared" si="23"/>
        <v>N/A</v>
      </c>
      <c r="J255" s="30">
        <v>251</v>
      </c>
      <c r="K255" s="51">
        <v>664.14613208483649</v>
      </c>
      <c r="L255" s="30">
        <f t="shared" si="19"/>
        <v>597.73151887635288</v>
      </c>
      <c r="M255" s="30">
        <f t="shared" si="20"/>
        <v>730.56074529332011</v>
      </c>
      <c r="N255" s="31"/>
      <c r="O255" s="28" t="str">
        <f t="shared" si="24"/>
        <v>N/A</v>
      </c>
      <c r="Z255" s="26"/>
    </row>
    <row r="256" spans="2:26" ht="15.75" thickBot="1" x14ac:dyDescent="0.25">
      <c r="B256" s="30">
        <v>252</v>
      </c>
      <c r="C256" s="51">
        <v>11.384717795068203</v>
      </c>
      <c r="D256" s="30">
        <f t="shared" si="21"/>
        <v>10.246246015561383</v>
      </c>
      <c r="E256" s="30">
        <f t="shared" si="22"/>
        <v>12.523189574575024</v>
      </c>
      <c r="F256" s="31"/>
      <c r="G256" s="28" t="str">
        <f t="shared" si="23"/>
        <v>N/A</v>
      </c>
      <c r="J256" s="30">
        <v>252</v>
      </c>
      <c r="K256" s="51">
        <v>671.04969169484855</v>
      </c>
      <c r="L256" s="30">
        <f t="shared" si="19"/>
        <v>603.94472252536366</v>
      </c>
      <c r="M256" s="30">
        <f t="shared" si="20"/>
        <v>738.15466086433344</v>
      </c>
      <c r="N256" s="31"/>
      <c r="O256" s="28" t="str">
        <f t="shared" si="24"/>
        <v>N/A</v>
      </c>
    </row>
    <row r="257" spans="2:26" ht="15.75" thickBot="1" x14ac:dyDescent="0.25">
      <c r="B257" s="30">
        <v>253</v>
      </c>
      <c r="C257" s="51">
        <v>11.688310978957503</v>
      </c>
      <c r="D257" s="30">
        <f t="shared" si="21"/>
        <v>10.519479881061752</v>
      </c>
      <c r="E257" s="30">
        <f t="shared" si="22"/>
        <v>12.857142076853254</v>
      </c>
      <c r="F257" s="31"/>
      <c r="G257" s="28" t="str">
        <f t="shared" si="23"/>
        <v>N/A</v>
      </c>
      <c r="J257" s="30">
        <v>253</v>
      </c>
      <c r="K257" s="51">
        <v>678.00092631568828</v>
      </c>
      <c r="L257" s="30">
        <f t="shared" si="19"/>
        <v>610.2008336841194</v>
      </c>
      <c r="M257" s="30">
        <f t="shared" si="20"/>
        <v>745.80101894725715</v>
      </c>
      <c r="N257" s="31"/>
      <c r="O257" s="28" t="str">
        <f t="shared" si="24"/>
        <v>N/A</v>
      </c>
    </row>
    <row r="258" spans="2:26" ht="15.75" thickBot="1" x14ac:dyDescent="0.25">
      <c r="B258" s="30">
        <v>254</v>
      </c>
      <c r="C258" s="51">
        <v>12</v>
      </c>
      <c r="D258" s="30">
        <f t="shared" si="21"/>
        <v>10.8</v>
      </c>
      <c r="E258" s="30">
        <f t="shared" si="22"/>
        <v>13.2</v>
      </c>
      <c r="F258" s="31"/>
      <c r="G258" s="28" t="str">
        <f t="shared" si="23"/>
        <v>N/A</v>
      </c>
      <c r="J258" s="30">
        <v>254</v>
      </c>
      <c r="K258" s="51">
        <v>685</v>
      </c>
      <c r="L258" s="30">
        <f>K258-K258*$U$1</f>
        <v>616.5</v>
      </c>
      <c r="M258" s="30">
        <f>K258+K258*$U$1</f>
        <v>753.5</v>
      </c>
      <c r="N258" s="31"/>
      <c r="O258" s="28" t="str">
        <f t="shared" si="24"/>
        <v>N/A</v>
      </c>
    </row>
    <row r="259" spans="2:26" ht="15.75" thickBot="1" x14ac:dyDescent="0.25">
      <c r="B259" s="30">
        <v>255</v>
      </c>
      <c r="C259" s="51">
        <v>12.320000747690877</v>
      </c>
      <c r="D259" s="30">
        <f>C259-C259*$U$1</f>
        <v>11.088000672921789</v>
      </c>
      <c r="E259" s="30">
        <f>C259+C259*$U$1</f>
        <v>13.552000822459965</v>
      </c>
      <c r="F259" s="31"/>
      <c r="G259" s="28" t="str">
        <f t="shared" si="23"/>
        <v>N/A</v>
      </c>
      <c r="J259" s="30">
        <v>255</v>
      </c>
      <c r="K259" s="51">
        <v>692.04707680042759</v>
      </c>
      <c r="L259" s="30">
        <f>K259-K259*$U$1</f>
        <v>622.84236912038477</v>
      </c>
      <c r="M259" s="30">
        <f>K259+K259*$U$1</f>
        <v>761.25178448047041</v>
      </c>
      <c r="N259" s="31"/>
      <c r="O259" s="28" t="str">
        <f>IF(N259="","N/A",IF(OR(N259&gt;M259,N259&lt;L259),"FAIL","PASS"))</f>
        <v>N/A</v>
      </c>
      <c r="Z259" s="26"/>
    </row>
    <row r="261" spans="2:26" x14ac:dyDescent="0.2">
      <c r="B261" s="33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153</v>
      </c>
      <c r="D4" s="1" t="b">
        <v>1</v>
      </c>
      <c r="E4" s="54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34" customFormat="1" x14ac:dyDescent="0.25">
      <c r="A1" s="47" t="s">
        <v>62</v>
      </c>
      <c r="B1" s="48" t="s">
        <v>14</v>
      </c>
      <c r="C1" s="35"/>
      <c r="D1" s="35"/>
      <c r="E1" s="35"/>
      <c r="F1" s="35"/>
      <c r="G1" s="35"/>
      <c r="H1" s="48" t="s">
        <v>61</v>
      </c>
      <c r="I1" s="48" t="s">
        <v>14</v>
      </c>
      <c r="J1" s="35"/>
      <c r="K1" s="35"/>
      <c r="L1" s="35"/>
      <c r="M1" s="35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51</v>
      </c>
      <c r="B3" s="49">
        <v>753.46255609725245</v>
      </c>
      <c r="C3" s="46"/>
      <c r="D3" s="36"/>
      <c r="E3" s="36"/>
      <c r="F3" s="36"/>
      <c r="G3" s="37"/>
      <c r="H3" s="1" t="s">
        <v>51</v>
      </c>
      <c r="I3" s="49">
        <v>11.837567110418563</v>
      </c>
      <c r="J3" s="46"/>
      <c r="K3" s="36"/>
      <c r="L3" s="36"/>
      <c r="M3" s="36"/>
    </row>
    <row r="4" spans="1:13" x14ac:dyDescent="0.25">
      <c r="A4" s="1" t="s">
        <v>52</v>
      </c>
      <c r="B4" s="49">
        <v>681.68209612318049</v>
      </c>
      <c r="C4" s="46"/>
      <c r="D4" s="36"/>
      <c r="E4" s="36"/>
      <c r="F4" s="36"/>
      <c r="G4" s="37"/>
      <c r="H4" s="1" t="s">
        <v>52</v>
      </c>
      <c r="I4" s="49">
        <v>12.160083613581635</v>
      </c>
      <c r="J4" s="46"/>
      <c r="K4" s="36"/>
      <c r="L4" s="36"/>
      <c r="M4" s="36"/>
    </row>
    <row r="5" spans="1:13" x14ac:dyDescent="0.25">
      <c r="A5" s="1" t="s">
        <v>53</v>
      </c>
      <c r="B5" s="49">
        <v>729.08295334949548</v>
      </c>
      <c r="C5" s="46"/>
      <c r="D5" s="36"/>
      <c r="E5" s="36"/>
      <c r="F5" s="36"/>
      <c r="G5" s="37"/>
      <c r="H5" s="1" t="s">
        <v>53</v>
      </c>
      <c r="I5" s="49">
        <v>11.740887616576051</v>
      </c>
      <c r="J5" s="46"/>
      <c r="K5" s="36"/>
      <c r="L5" s="36"/>
      <c r="M5" s="36"/>
    </row>
    <row r="6" spans="1:13" x14ac:dyDescent="0.25">
      <c r="A6" s="1" t="s">
        <v>54</v>
      </c>
      <c r="B6" s="49">
        <v>755.23012431794643</v>
      </c>
      <c r="C6" s="46"/>
      <c r="D6" s="36"/>
      <c r="E6" s="36"/>
      <c r="F6" s="36"/>
      <c r="G6" s="37"/>
      <c r="H6" s="1" t="s">
        <v>54</v>
      </c>
      <c r="I6" s="49">
        <v>11.340857053719464</v>
      </c>
      <c r="J6" s="46"/>
      <c r="K6" s="36"/>
      <c r="L6" s="36"/>
      <c r="M6" s="36"/>
    </row>
    <row r="7" spans="1:13" x14ac:dyDescent="0.25">
      <c r="A7" s="1" t="s">
        <v>55</v>
      </c>
      <c r="B7" s="49">
        <v>683.49101731876783</v>
      </c>
      <c r="C7" s="46"/>
      <c r="D7" s="36"/>
      <c r="E7" s="36"/>
      <c r="F7" s="36"/>
      <c r="G7" s="37"/>
      <c r="H7" s="1" t="s">
        <v>55</v>
      </c>
      <c r="I7" s="49">
        <v>11.706063545867458</v>
      </c>
      <c r="J7" s="46"/>
      <c r="K7" s="36"/>
      <c r="L7" s="36"/>
      <c r="M7" s="36"/>
    </row>
    <row r="8" spans="1:13" x14ac:dyDescent="0.25">
      <c r="A8" s="1" t="s">
        <v>56</v>
      </c>
      <c r="B8" s="49">
        <v>733.02894352600754</v>
      </c>
      <c r="C8" s="46"/>
      <c r="D8" s="36"/>
      <c r="E8" s="36"/>
      <c r="F8" s="36"/>
      <c r="G8" s="37"/>
      <c r="H8" s="1" t="s">
        <v>56</v>
      </c>
      <c r="I8" s="49">
        <v>11.19489572124473</v>
      </c>
      <c r="J8" s="46"/>
      <c r="K8" s="36"/>
      <c r="L8" s="36"/>
      <c r="M8" s="36"/>
    </row>
    <row r="9" spans="1:13" x14ac:dyDescent="0.25">
      <c r="A9" s="1" t="s">
        <v>57</v>
      </c>
      <c r="B9" s="49">
        <v>717.61060874376653</v>
      </c>
      <c r="C9" s="46"/>
      <c r="D9" s="36"/>
      <c r="E9" s="36"/>
      <c r="F9" s="36"/>
      <c r="G9" s="37"/>
      <c r="H9" s="1" t="s">
        <v>57</v>
      </c>
      <c r="I9" s="49">
        <v>12.606553252726011</v>
      </c>
      <c r="J9" s="46"/>
      <c r="K9" s="36"/>
      <c r="L9" s="36"/>
      <c r="M9" s="36"/>
    </row>
    <row r="10" spans="1:13" x14ac:dyDescent="0.25">
      <c r="A10" s="1" t="s">
        <v>58</v>
      </c>
      <c r="B10" s="49">
        <v>647.75691761173994</v>
      </c>
      <c r="C10" s="46"/>
      <c r="D10" s="36"/>
      <c r="E10" s="36"/>
      <c r="F10" s="36"/>
      <c r="G10" s="37"/>
      <c r="H10" s="1" t="s">
        <v>58</v>
      </c>
      <c r="I10" s="49">
        <v>13.093435175360723</v>
      </c>
      <c r="J10" s="46"/>
      <c r="K10" s="36"/>
      <c r="L10" s="36"/>
      <c r="M10" s="36"/>
    </row>
    <row r="11" spans="1:13" x14ac:dyDescent="0.25">
      <c r="A11" s="1" t="s">
        <v>59</v>
      </c>
      <c r="B11" s="49">
        <v>699.24486574952971</v>
      </c>
      <c r="C11" s="46"/>
      <c r="D11" s="36"/>
      <c r="E11" s="36"/>
      <c r="F11" s="36"/>
      <c r="G11" s="37"/>
      <c r="H11" s="1" t="s">
        <v>59</v>
      </c>
      <c r="I11" s="49">
        <v>12.556684842364687</v>
      </c>
      <c r="J11" s="46"/>
      <c r="K11" s="36"/>
      <c r="L11" s="36"/>
      <c r="M11" s="36"/>
    </row>
    <row r="12" spans="1:13" x14ac:dyDescent="0.25">
      <c r="B12" s="38"/>
      <c r="C12" s="38"/>
      <c r="D12" s="38"/>
      <c r="E12" s="38"/>
      <c r="F12" s="38"/>
      <c r="G12" s="38"/>
      <c r="I12" s="38"/>
      <c r="J12" s="38"/>
      <c r="K12" s="38"/>
      <c r="L12" s="38"/>
      <c r="M12" s="38"/>
    </row>
    <row r="13" spans="1:13" x14ac:dyDescent="0.25">
      <c r="B13" s="38"/>
      <c r="C13" s="38"/>
      <c r="D13" s="38"/>
      <c r="E13" s="38"/>
      <c r="F13" s="38"/>
      <c r="G13" s="38"/>
      <c r="I13" s="38"/>
      <c r="J13" s="38"/>
      <c r="K13" s="38"/>
      <c r="L13" s="38"/>
      <c r="M13" s="38"/>
    </row>
    <row r="14" spans="1:13" x14ac:dyDescent="0.25">
      <c r="B14" s="38"/>
      <c r="C14" s="38"/>
      <c r="D14" s="38"/>
      <c r="E14" s="38"/>
      <c r="F14" s="38"/>
      <c r="G14" s="38"/>
      <c r="I14" s="38"/>
      <c r="J14" s="38"/>
      <c r="K14" s="38"/>
      <c r="L14" s="38"/>
      <c r="M14" s="38"/>
    </row>
    <row r="15" spans="1:13" x14ac:dyDescent="0.25">
      <c r="A15" s="1" t="s">
        <v>60</v>
      </c>
      <c r="B15" s="50">
        <v>70</v>
      </c>
      <c r="C15" s="38"/>
      <c r="D15" s="38"/>
      <c r="E15" s="38"/>
      <c r="F15" s="38"/>
      <c r="G15" s="38"/>
      <c r="H15" s="1" t="s">
        <v>60</v>
      </c>
      <c r="I15" s="50">
        <v>7.8166732090319685E-2</v>
      </c>
      <c r="J15" s="38"/>
      <c r="K15" s="38"/>
      <c r="L15" s="38"/>
      <c r="M15" s="38"/>
    </row>
    <row r="16" spans="1:13" x14ac:dyDescent="0.25">
      <c r="B16" s="38"/>
      <c r="C16" s="38"/>
      <c r="D16" s="38"/>
      <c r="E16" s="38"/>
      <c r="F16" s="38"/>
      <c r="G16" s="38"/>
      <c r="I16" s="38"/>
      <c r="J16" s="38"/>
      <c r="K16" s="38"/>
      <c r="L16" s="38"/>
      <c r="M16" s="38"/>
    </row>
    <row r="17" spans="2:13" x14ac:dyDescent="0.25">
      <c r="B17" s="38"/>
      <c r="C17" s="38"/>
      <c r="D17" s="38"/>
      <c r="E17" s="38"/>
      <c r="F17" s="38"/>
      <c r="G17" s="38"/>
      <c r="I17" s="38"/>
      <c r="J17" s="38"/>
      <c r="K17" s="38"/>
      <c r="L17" s="38"/>
      <c r="M17" s="38"/>
    </row>
    <row r="18" spans="2:13" x14ac:dyDescent="0.25">
      <c r="B18" s="38"/>
      <c r="C18" s="38"/>
      <c r="D18" s="38"/>
      <c r="E18" s="38"/>
      <c r="F18" s="38"/>
      <c r="G18" s="38"/>
      <c r="I18" s="38"/>
      <c r="J18" s="38"/>
      <c r="K18" s="38"/>
      <c r="L18" s="38"/>
      <c r="M18" s="38"/>
    </row>
    <row r="19" spans="2:13" x14ac:dyDescent="0.25">
      <c r="I19" s="38"/>
      <c r="J19" s="38"/>
      <c r="K19" s="38"/>
      <c r="L19" s="38"/>
      <c r="M19" s="38"/>
    </row>
    <row r="20" spans="2:13" x14ac:dyDescent="0.25">
      <c r="I20" s="38"/>
      <c r="J20" s="38"/>
      <c r="K20" s="38"/>
      <c r="L20" s="38"/>
      <c r="M2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47" t="s">
        <v>92</v>
      </c>
      <c r="B1" s="48" t="s">
        <v>14</v>
      </c>
      <c r="C1" s="35"/>
      <c r="D1" s="35" t="s">
        <v>48</v>
      </c>
      <c r="E1" s="35" t="s">
        <v>49</v>
      </c>
      <c r="F1" s="35" t="s">
        <v>50</v>
      </c>
      <c r="G1" s="35"/>
      <c r="H1" s="48" t="s">
        <v>93</v>
      </c>
      <c r="I1" s="48" t="s">
        <v>14</v>
      </c>
      <c r="J1" s="35" t="s">
        <v>47</v>
      </c>
      <c r="K1" s="35" t="s">
        <v>48</v>
      </c>
      <c r="L1" s="35" t="s">
        <v>49</v>
      </c>
      <c r="M1" s="35" t="s">
        <v>50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51</v>
      </c>
      <c r="B3" s="49">
        <v>753.46255609725245</v>
      </c>
      <c r="C3" s="46"/>
      <c r="D3" s="36"/>
      <c r="E3" s="36"/>
      <c r="F3" s="36"/>
      <c r="G3" s="37"/>
      <c r="H3" s="1" t="s">
        <v>51</v>
      </c>
      <c r="I3" s="49">
        <v>11.837567110418563</v>
      </c>
      <c r="J3" s="46"/>
      <c r="K3" s="36"/>
      <c r="L3" s="36"/>
      <c r="M3" s="36"/>
    </row>
    <row r="4" spans="1:13" x14ac:dyDescent="0.25">
      <c r="A4" s="1" t="s">
        <v>52</v>
      </c>
      <c r="B4" s="49">
        <v>681.68209612318049</v>
      </c>
      <c r="C4" s="46"/>
      <c r="D4" s="36"/>
      <c r="E4" s="36"/>
      <c r="F4" s="36"/>
      <c r="G4" s="37"/>
      <c r="H4" s="1" t="s">
        <v>52</v>
      </c>
      <c r="I4" s="49">
        <v>12.160083613581635</v>
      </c>
      <c r="J4" s="46"/>
      <c r="K4" s="36"/>
      <c r="L4" s="36"/>
      <c r="M4" s="36"/>
    </row>
    <row r="5" spans="1:13" x14ac:dyDescent="0.25">
      <c r="A5" s="1" t="s">
        <v>53</v>
      </c>
      <c r="B5" s="49">
        <v>729.08295334949548</v>
      </c>
      <c r="C5" s="46"/>
      <c r="D5" s="36"/>
      <c r="E5" s="36"/>
      <c r="F5" s="36"/>
      <c r="G5" s="37"/>
      <c r="H5" s="1" t="s">
        <v>53</v>
      </c>
      <c r="I5" s="49">
        <v>11.740887616576051</v>
      </c>
      <c r="J5" s="46"/>
      <c r="K5" s="36"/>
      <c r="L5" s="36"/>
      <c r="M5" s="36"/>
    </row>
    <row r="6" spans="1:13" x14ac:dyDescent="0.25">
      <c r="A6" s="1" t="s">
        <v>54</v>
      </c>
      <c r="B6" s="49">
        <v>755.23012431794643</v>
      </c>
      <c r="C6" s="46"/>
      <c r="D6" s="36"/>
      <c r="E6" s="36"/>
      <c r="F6" s="36"/>
      <c r="G6" s="37"/>
      <c r="H6" s="1" t="s">
        <v>54</v>
      </c>
      <c r="I6" s="49">
        <v>11.340857053719464</v>
      </c>
      <c r="J6" s="46"/>
      <c r="K6" s="36"/>
      <c r="L6" s="36"/>
      <c r="M6" s="36"/>
    </row>
    <row r="7" spans="1:13" x14ac:dyDescent="0.25">
      <c r="A7" s="1" t="s">
        <v>55</v>
      </c>
      <c r="B7" s="49">
        <v>683.49101731876783</v>
      </c>
      <c r="C7" s="46"/>
      <c r="D7" s="36"/>
      <c r="E7" s="36"/>
      <c r="F7" s="36"/>
      <c r="G7" s="37"/>
      <c r="H7" s="1" t="s">
        <v>55</v>
      </c>
      <c r="I7" s="49">
        <v>11.706063545867458</v>
      </c>
      <c r="J7" s="46"/>
      <c r="K7" s="36"/>
      <c r="L7" s="36"/>
      <c r="M7" s="36"/>
    </row>
    <row r="8" spans="1:13" x14ac:dyDescent="0.25">
      <c r="A8" s="1" t="s">
        <v>56</v>
      </c>
      <c r="B8" s="49">
        <v>733.02894352600754</v>
      </c>
      <c r="C8" s="46"/>
      <c r="D8" s="36"/>
      <c r="E8" s="36"/>
      <c r="F8" s="36"/>
      <c r="G8" s="37"/>
      <c r="H8" s="1" t="s">
        <v>56</v>
      </c>
      <c r="I8" s="49">
        <v>11.19489572124473</v>
      </c>
      <c r="J8" s="46"/>
      <c r="K8" s="36"/>
      <c r="L8" s="36"/>
      <c r="M8" s="36"/>
    </row>
    <row r="9" spans="1:13" x14ac:dyDescent="0.25">
      <c r="A9" s="1" t="s">
        <v>57</v>
      </c>
      <c r="B9" s="49">
        <v>717.61060874376653</v>
      </c>
      <c r="C9" s="46"/>
      <c r="D9" s="36"/>
      <c r="E9" s="36"/>
      <c r="F9" s="36"/>
      <c r="G9" s="37"/>
      <c r="H9" s="1" t="s">
        <v>57</v>
      </c>
      <c r="I9" s="49">
        <v>12.606553252726011</v>
      </c>
      <c r="J9" s="46"/>
      <c r="K9" s="36"/>
      <c r="L9" s="36"/>
      <c r="M9" s="36"/>
    </row>
    <row r="10" spans="1:13" x14ac:dyDescent="0.25">
      <c r="A10" s="1" t="s">
        <v>58</v>
      </c>
      <c r="B10" s="49">
        <v>647.75691761173994</v>
      </c>
      <c r="C10" s="46"/>
      <c r="D10" s="36"/>
      <c r="E10" s="36"/>
      <c r="F10" s="36"/>
      <c r="G10" s="37"/>
      <c r="H10" s="1" t="s">
        <v>58</v>
      </c>
      <c r="I10" s="49">
        <v>13.093435175360723</v>
      </c>
      <c r="J10" s="46"/>
      <c r="K10" s="36"/>
      <c r="L10" s="36"/>
      <c r="M10" s="36"/>
    </row>
    <row r="11" spans="1:13" x14ac:dyDescent="0.25">
      <c r="A11" s="1" t="s">
        <v>59</v>
      </c>
      <c r="B11" s="49">
        <v>699.24486574952971</v>
      </c>
      <c r="C11" s="46"/>
      <c r="D11" s="36"/>
      <c r="E11" s="36"/>
      <c r="F11" s="36"/>
      <c r="G11" s="37"/>
      <c r="H11" s="1" t="s">
        <v>59</v>
      </c>
      <c r="I11" s="49">
        <v>12.556684842364687</v>
      </c>
      <c r="J11" s="46"/>
      <c r="K11" s="36"/>
      <c r="L11" s="36"/>
      <c r="M11" s="36"/>
    </row>
    <row r="12" spans="1:13" x14ac:dyDescent="0.25">
      <c r="B12" s="38"/>
      <c r="C12" s="38"/>
      <c r="D12" s="38"/>
      <c r="E12" s="38"/>
      <c r="F12" s="38"/>
      <c r="G12" s="38"/>
      <c r="I12" s="38"/>
      <c r="J12" s="38"/>
      <c r="K12" s="38"/>
      <c r="L12" s="38"/>
      <c r="M12" s="38"/>
    </row>
    <row r="13" spans="1:13" x14ac:dyDescent="0.25">
      <c r="J13" s="38"/>
      <c r="K13" s="38"/>
      <c r="L13" s="38"/>
      <c r="M13" s="38"/>
    </row>
    <row r="14" spans="1:13" x14ac:dyDescent="0.25">
      <c r="J14" s="38"/>
      <c r="K14" s="38"/>
      <c r="L14" s="38"/>
      <c r="M14" s="38"/>
    </row>
    <row r="15" spans="1:13" x14ac:dyDescent="0.25">
      <c r="A15" s="1" t="s">
        <v>60</v>
      </c>
      <c r="B15" s="50">
        <v>7.6603135662882876E-2</v>
      </c>
      <c r="C15" s="38"/>
      <c r="D15" s="38"/>
      <c r="E15" s="38"/>
      <c r="F15" s="38"/>
      <c r="G15" s="38"/>
      <c r="H15" s="1" t="s">
        <v>60</v>
      </c>
      <c r="I15" s="50">
        <v>7.8166732090319685E-2</v>
      </c>
      <c r="J15" s="38"/>
      <c r="K15" s="38"/>
      <c r="L15" s="38"/>
      <c r="M15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149</v>
      </c>
      <c r="F3" s="3" t="s">
        <v>147</v>
      </c>
      <c r="G3" s="3" t="s">
        <v>148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63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149</v>
      </c>
      <c r="F19" s="3" t="s">
        <v>147</v>
      </c>
      <c r="G19" s="3" t="s">
        <v>148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64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2025-10-24T09:47:15Z</dcterms:modified>
</cp:coreProperties>
</file>