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527C6ABB-0D27-4B76-8370-EB897F421867}" xr6:coauthVersionLast="47" xr6:coauthVersionMax="47" xr10:uidLastSave="{00000000-0000-0000-0000-000000000000}"/>
  <bookViews>
    <workbookView minimized="1" xWindow="2520" yWindow="900" windowWidth="20295" windowHeight="12645" tabRatio="763" xr2:uid="{00000000-000D-0000-FFFF-FFFF00000000}"/>
  </bookViews>
  <sheets>
    <sheet name="ATP" sheetId="1" r:id="rId1"/>
    <sheet name="ChromaticityCoordinates" sheetId="8" r:id="rId2"/>
    <sheet name="CalibPosition" sheetId="2" r:id="rId3"/>
    <sheet name="Curves" sheetId="9" r:id="rId4"/>
    <sheet name="LuminanceAndUniformity" sheetId="4" r:id="rId5"/>
    <sheet name="ContrastOnAxis" sheetId="7" r:id="rId6"/>
    <sheet name="LuminanceDimming" sheetId="11" r:id="rId7"/>
    <sheet name="LuminanceViewingAngle" sheetId="12" r:id="rId8"/>
    <sheet name="ContrastForSecondaryViewing" sheetId="13" r:id="rId9"/>
    <sheet name="TestCurves" sheetId="14" r:id="rId10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5" i="1"/>
  <c r="E16" i="1"/>
  <c r="E17" i="1"/>
  <c r="E18" i="1"/>
  <c r="E15" i="1"/>
  <c r="F4" i="14"/>
  <c r="I35" i="1" s="1"/>
  <c r="F5" i="14"/>
  <c r="I36" i="1" s="1"/>
  <c r="F6" i="14"/>
  <c r="I37" i="1" s="1"/>
  <c r="F7" i="14"/>
  <c r="I38" i="1" s="1"/>
  <c r="F8" i="14"/>
  <c r="I39" i="1" s="1"/>
  <c r="F9" i="14"/>
  <c r="I40" i="1" s="1"/>
  <c r="F10" i="14"/>
  <c r="I41" i="1" s="1"/>
  <c r="F11" i="14"/>
  <c r="I42" i="1" s="1"/>
  <c r="F12" i="14"/>
  <c r="I43" i="1" s="1"/>
  <c r="F13" i="14"/>
  <c r="I44" i="1" s="1"/>
  <c r="F14" i="14"/>
  <c r="I45" i="1" s="1"/>
  <c r="F15" i="14"/>
  <c r="I46" i="1" s="1"/>
  <c r="F16" i="14"/>
  <c r="I47" i="1" s="1"/>
  <c r="F17" i="14"/>
  <c r="I48" i="1" s="1"/>
  <c r="F18" i="14"/>
  <c r="I49" i="1" s="1"/>
  <c r="F19" i="14"/>
  <c r="I50" i="1" s="1"/>
  <c r="F20" i="14"/>
  <c r="I51" i="1" s="1"/>
  <c r="F21" i="14"/>
  <c r="I52" i="1" s="1"/>
  <c r="F22" i="14"/>
  <c r="I53" i="1" s="1"/>
  <c r="F23" i="14"/>
  <c r="I54" i="1" s="1"/>
  <c r="F24" i="14"/>
  <c r="I55" i="1" s="1"/>
  <c r="F25" i="14"/>
  <c r="I56" i="1" s="1"/>
  <c r="F26" i="14"/>
  <c r="I57" i="1" s="1"/>
  <c r="F27" i="14"/>
  <c r="I58" i="1" s="1"/>
  <c r="F28" i="14"/>
  <c r="I59" i="1" s="1"/>
  <c r="F29" i="14"/>
  <c r="I60" i="1" s="1"/>
  <c r="F30" i="14"/>
  <c r="I61" i="1" s="1"/>
  <c r="F31" i="14"/>
  <c r="I62" i="1" s="1"/>
  <c r="F32" i="14"/>
  <c r="I63" i="1" s="1"/>
  <c r="F33" i="14"/>
  <c r="I64" i="1" s="1"/>
  <c r="F34" i="14"/>
  <c r="I65" i="1" s="1"/>
  <c r="F3" i="14"/>
  <c r="I34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H27" i="1" l="1"/>
  <c r="H24" i="1"/>
  <c r="H21" i="1"/>
  <c r="H12" i="1"/>
  <c r="H9" i="1"/>
  <c r="H6" i="1"/>
  <c r="E3" i="13"/>
  <c r="I27" i="1" s="1"/>
  <c r="E3" i="12"/>
  <c r="I24" i="1" s="1"/>
  <c r="E3" i="11"/>
  <c r="I21" i="1" s="1"/>
  <c r="K4" i="8"/>
  <c r="M4" i="8" s="1"/>
  <c r="N4" i="8"/>
  <c r="O4" i="8"/>
  <c r="K5" i="8"/>
  <c r="L5" i="8" s="1"/>
  <c r="N5" i="8"/>
  <c r="O5" i="8"/>
  <c r="K6" i="8"/>
  <c r="L6" i="8" s="1"/>
  <c r="N6" i="8"/>
  <c r="O6" i="8"/>
  <c r="K7" i="8"/>
  <c r="M7" i="8" s="1"/>
  <c r="N7" i="8"/>
  <c r="O7" i="8"/>
  <c r="E3" i="7"/>
  <c r="E8" i="4"/>
  <c r="I9" i="1" s="1"/>
  <c r="P7" i="8" l="1"/>
  <c r="L4" i="8"/>
  <c r="P4" i="8"/>
  <c r="P6" i="8"/>
  <c r="P5" i="8"/>
  <c r="M5" i="8"/>
  <c r="L7" i="8"/>
  <c r="M6" i="8"/>
  <c r="H7" i="8" l="1"/>
  <c r="H18" i="1" s="1"/>
  <c r="H6" i="8"/>
  <c r="H17" i="1" s="1"/>
  <c r="H5" i="8"/>
  <c r="H16" i="1" s="1"/>
  <c r="H4" i="8"/>
  <c r="H15" i="1" s="1"/>
  <c r="I6" i="8" l="1"/>
  <c r="I7" i="8"/>
  <c r="I4" i="8"/>
  <c r="I5" i="8"/>
  <c r="E3" i="4"/>
  <c r="I12" i="1" l="1"/>
  <c r="I6" i="1"/>
  <c r="Q6" i="8"/>
  <c r="I17" i="1" s="1"/>
  <c r="Q7" i="8"/>
  <c r="I18" i="1" s="1"/>
  <c r="Q5" i="8"/>
  <c r="I16" i="1" s="1"/>
  <c r="Q4" i="8"/>
  <c r="I15" i="1" s="1"/>
</calcChain>
</file>

<file path=xl/sharedStrings.xml><?xml version="1.0" encoding="utf-8"?>
<sst xmlns="http://schemas.openxmlformats.org/spreadsheetml/2006/main" count="171" uniqueCount="101">
  <si>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</si>
  <si>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</si>
  <si>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</si>
  <si>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</si>
  <si>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</si>
  <si>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</si>
  <si>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</si>
  <si>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</si>
  <si>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</si>
  <si>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</si>
  <si>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</si>
  <si>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</si>
  <si>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</si>
  <si>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</si>
  <si>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</si>
  <si>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</si>
  <si>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</si>
  <si>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</si>
  <si>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</si>
  <si>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</si>
  <si>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</si>
  <si>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</si>
  <si>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</si>
  <si>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</si>
  <si>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</si>
  <si>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</si>
  <si>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</si>
  <si>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</si>
  <si>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</si>
  <si>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</si>
  <si>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</si>
  <si>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</si>
  <si>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</si>
  <si>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</si>
  <si>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</si>
  <si>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</si>
  <si>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</si>
  <si>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</si>
  <si>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</si>
  <si>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</si>
  <si>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</si>
  <si>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</si>
  <si>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</si>
  <si>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</si>
  <si>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</si>
  <si>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</si>
  <si>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</si>
  <si>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</si>
  <si>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</si>
  <si>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</si>
  <si>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</si>
  <si>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5.6.2.4 Chromaticity Coordinates (DAY)</t>
  </si>
  <si>
    <t>5.6.2.6 Luminance Viewing Angle</t>
  </si>
  <si>
    <t>L_min</t>
  </si>
  <si>
    <t>5.6.2.7 Contrast for Secondary Viewing angle</t>
  </si>
  <si>
    <t>5.6.2 Display Test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</si>
  <si>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</si>
  <si>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</si>
  <si>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</si>
  <si>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</si>
  <si>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</si>
  <si>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</si>
  <si>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</si>
  <si>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</si>
  <si>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</si>
  <si>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</si>
  <si>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</si>
  <si>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</si>
  <si>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</si>
  <si>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</si>
  <si>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</si>
  <si>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</si>
  <si>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</si>
  <si>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</si>
  <si>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</si>
  <si>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</si>
  <si>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</si>
  <si>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</si>
  <si>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</si>
  <si>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</si>
  <si>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</si>
  <si>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</si>
  <si>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</si>
  <si>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</si>
  <si>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</si>
  <si>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</si>
  <si>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</si>
  <si>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</si>
  <si>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</si>
  <si>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</si>
  <si>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</si>
  <si>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</si>
  <si>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</si>
  <si>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</si>
  <si>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</si>
  <si>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</si>
  <si>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</si>
  <si>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</si>
  <si>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</si>
  <si>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</si>
  <si>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S23166795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</si>
</sst>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0000000}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L65"/>
  <sheetViews>
    <sheetView tabSelected="1" topLeftCell="A49" workbookViewId="0">
      <selection activeCell="L8" sqref="L8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3.85546875" style="16" bestFit="1" customWidth="1"/>
  </cols>
  <sheetData>
    <row r="1" spans="2:12" s="15" customFormat="1" ht="18.75" customHeight="1" x14ac:dyDescent="0.25">
      <c r="B1" s="15" t="s">
        <v>55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</row>
    <row r="4" spans="2:12" ht="18.75" customHeight="1" x14ac:dyDescent="0.25">
      <c r="I4" s="25"/>
      <c r="L4" s="31" t="s">
        <v>100</v>
      </c>
    </row>
    <row r="5" spans="2:12" ht="18.75" customHeight="1" x14ac:dyDescent="0.25">
      <c r="B5" s="15" t="s">
        <v>43</v>
      </c>
    </row>
    <row r="6" spans="2:12" ht="18.75" customHeight="1" x14ac:dyDescent="0.25">
      <c r="B6" s="1" t="s">
        <v>44</v>
      </c>
      <c r="D6" s="20">
        <v>150</v>
      </c>
      <c r="E6" s="20"/>
      <c r="F6" s="20">
        <v>200</v>
      </c>
      <c r="H6" s="27">
        <f>LuminanceAndUniformity!D3</f>
        <v>169.22829920856</v>
      </c>
      <c r="I6" s="29" t="str">
        <f>LuminanceAndUniformity!E3</f>
        <v>PASS</v>
      </c>
    </row>
    <row r="7" spans="2:12" ht="18.75" customHeight="1" x14ac:dyDescent="0.25">
      <c r="H7" s="26"/>
      <c r="I7" s="29"/>
    </row>
    <row r="8" spans="2:12" ht="18.75" customHeight="1" x14ac:dyDescent="0.25">
      <c r="B8" s="15" t="s">
        <v>48</v>
      </c>
      <c r="H8" s="26"/>
      <c r="I8" s="29"/>
    </row>
    <row r="9" spans="2:12" ht="18.75" customHeight="1" x14ac:dyDescent="0.25">
      <c r="B9" s="1" t="s">
        <v>47</v>
      </c>
      <c r="D9" s="20"/>
      <c r="E9" s="20"/>
      <c r="F9" s="20">
        <v>0.65</v>
      </c>
      <c r="H9" s="28">
        <f>LuminanceAndUniformity!D8</f>
        <v>0.1385939981609963</v>
      </c>
      <c r="I9" s="29" t="str">
        <f>LuminanceAndUniformity!E8</f>
        <v>PASS</v>
      </c>
    </row>
    <row r="10" spans="2:12" ht="18.75" customHeight="1" x14ac:dyDescent="0.25">
      <c r="H10" s="26"/>
      <c r="I10" s="29"/>
    </row>
    <row r="11" spans="2:12" ht="18.75" customHeight="1" x14ac:dyDescent="0.25">
      <c r="B11" s="15" t="s">
        <v>94</v>
      </c>
      <c r="H11" s="26"/>
      <c r="I11" s="29"/>
    </row>
    <row r="12" spans="2:12" ht="18.75" customHeight="1" x14ac:dyDescent="0.25">
      <c r="B12" s="1" t="s">
        <v>57</v>
      </c>
      <c r="D12" s="20">
        <v>100</v>
      </c>
      <c r="E12" s="20"/>
      <c r="F12" s="20"/>
      <c r="H12" s="27">
        <f>ContrastOnAxis!D3</f>
        <v>715.70932706303881</v>
      </c>
      <c r="I12" s="29" t="str">
        <f>LuminanceAndUniformity!E3</f>
        <v>PASS</v>
      </c>
    </row>
    <row r="13" spans="2:12" ht="18.75" customHeight="1" x14ac:dyDescent="0.25">
      <c r="H13" s="26"/>
      <c r="I13" s="29"/>
    </row>
    <row r="14" spans="2:12" ht="18.75" customHeight="1" x14ac:dyDescent="0.25">
      <c r="B14" s="15" t="s">
        <v>51</v>
      </c>
      <c r="D14" s="14" t="s">
        <v>9</v>
      </c>
      <c r="E14" s="14" t="s">
        <v>10</v>
      </c>
      <c r="F14" s="14" t="s">
        <v>95</v>
      </c>
      <c r="H14" s="26"/>
      <c r="I14" s="29"/>
    </row>
    <row r="15" spans="2:12" ht="18.75" customHeight="1" x14ac:dyDescent="0.25">
      <c r="B15" s="1" t="s">
        <v>96</v>
      </c>
      <c r="D15" s="20">
        <f>ChromaticityCoordinates!F4</f>
        <v>0.1726</v>
      </c>
      <c r="E15" s="20">
        <f>ChromaticityCoordinates!G4</f>
        <v>0.49690000000000001</v>
      </c>
      <c r="F15" s="20" t="s">
        <v>49</v>
      </c>
      <c r="H15" s="26">
        <f>ChromaticityCoordinates!H4</f>
        <v>1.6497575579460175E-2</v>
      </c>
      <c r="I15" s="29" t="str">
        <f>ChromaticityCoordinates!Q4</f>
        <v>PASS</v>
      </c>
    </row>
    <row r="16" spans="2:12" ht="18.75" customHeight="1" x14ac:dyDescent="0.25">
      <c r="B16" s="1" t="s">
        <v>97</v>
      </c>
      <c r="D16" s="20">
        <f>ChromaticityCoordinates!F5</f>
        <v>0.45150000000000001</v>
      </c>
      <c r="E16" s="20">
        <f>ChromaticityCoordinates!G5</f>
        <v>0.5282</v>
      </c>
      <c r="F16" s="20" t="s">
        <v>49</v>
      </c>
      <c r="H16" s="26">
        <f>ChromaticityCoordinates!H5</f>
        <v>5.3851648071344264E-4</v>
      </c>
      <c r="I16" s="29" t="str">
        <f>ChromaticityCoordinates!Q5</f>
        <v>PASS</v>
      </c>
    </row>
    <row r="17" spans="2:9" ht="18.75" customHeight="1" x14ac:dyDescent="0.25">
      <c r="B17" s="1" t="s">
        <v>98</v>
      </c>
      <c r="D17" s="20">
        <f>ChromaticityCoordinates!F6</f>
        <v>0.1239</v>
      </c>
      <c r="E17" s="20">
        <f>ChromaticityCoordinates!G6</f>
        <v>0.56179999999999997</v>
      </c>
      <c r="F17" s="20" t="s">
        <v>49</v>
      </c>
      <c r="H17" s="26">
        <f>ChromaticityCoordinates!H6</f>
        <v>1.1901680553602498E-2</v>
      </c>
      <c r="I17" s="29" t="str">
        <f>ChromaticityCoordinates!Q6</f>
        <v>PASS</v>
      </c>
    </row>
    <row r="18" spans="2:9" ht="18.75" customHeight="1" x14ac:dyDescent="0.25">
      <c r="B18" s="1" t="s">
        <v>99</v>
      </c>
      <c r="D18" s="20">
        <f>ChromaticityCoordinates!F7</f>
        <v>0.1202</v>
      </c>
      <c r="E18" s="20">
        <f>ChromaticityCoordinates!G7</f>
        <v>0.30070000000000002</v>
      </c>
      <c r="F18" s="20" t="s">
        <v>49</v>
      </c>
      <c r="H18" s="26">
        <f>ChromaticityCoordinates!H7</f>
        <v>1.7920100446147107E-2</v>
      </c>
      <c r="I18" s="29" t="str">
        <f>ChromaticityCoordinates!Q7</f>
        <v>PASS</v>
      </c>
    </row>
    <row r="19" spans="2:9" ht="18.75" customHeight="1" x14ac:dyDescent="0.25">
      <c r="H19" s="26"/>
      <c r="I19" s="29"/>
    </row>
    <row r="20" spans="2:9" ht="18.75" customHeight="1" x14ac:dyDescent="0.25">
      <c r="B20" s="15" t="s">
        <v>50</v>
      </c>
      <c r="H20" s="26"/>
      <c r="I20" s="29"/>
    </row>
    <row r="21" spans="2:9" ht="18.75" customHeight="1" x14ac:dyDescent="0.25">
      <c r="B21" s="1" t="s">
        <v>44</v>
      </c>
      <c r="D21" s="20">
        <v>0.05</v>
      </c>
      <c r="E21" s="20"/>
      <c r="F21" s="20">
        <v>0.1</v>
      </c>
      <c r="H21" s="28">
        <f>LuminanceDimming!D3</f>
        <v>7.4162517382800011E-2</v>
      </c>
      <c r="I21" s="30" t="str">
        <f>LuminanceDimming!E3</f>
        <v>PASS</v>
      </c>
    </row>
    <row r="22" spans="2:9" ht="18.75" customHeight="1" x14ac:dyDescent="0.25">
      <c r="H22" s="26"/>
      <c r="I22" s="29"/>
    </row>
    <row r="23" spans="2:9" ht="18.75" customHeight="1" x14ac:dyDescent="0.25">
      <c r="B23" s="15" t="s">
        <v>52</v>
      </c>
      <c r="H23" s="26"/>
      <c r="I23" s="29"/>
    </row>
    <row r="24" spans="2:9" ht="18.75" customHeight="1" x14ac:dyDescent="0.25">
      <c r="B24" s="1" t="s">
        <v>53</v>
      </c>
      <c r="D24" s="20">
        <v>50</v>
      </c>
      <c r="E24" s="20"/>
      <c r="F24" s="20"/>
      <c r="H24" s="27">
        <f>LuminanceViewingAngle!D3</f>
        <v>56.738265955199999</v>
      </c>
      <c r="I24" s="30" t="str">
        <f>LuminanceViewingAngle!E3</f>
        <v>PASS</v>
      </c>
    </row>
    <row r="25" spans="2:9" ht="18.75" customHeight="1" x14ac:dyDescent="0.25">
      <c r="H25" s="26"/>
      <c r="I25" s="29"/>
    </row>
    <row r="26" spans="2:9" ht="18.75" customHeight="1" x14ac:dyDescent="0.25">
      <c r="B26" s="15" t="s">
        <v>54</v>
      </c>
      <c r="H26" s="26"/>
      <c r="I26" s="29"/>
    </row>
    <row r="27" spans="2:9" ht="18.75" customHeight="1" x14ac:dyDescent="0.25">
      <c r="B27" s="1" t="s">
        <v>56</v>
      </c>
      <c r="D27" s="20">
        <v>20</v>
      </c>
      <c r="E27" s="20"/>
      <c r="F27" s="20"/>
      <c r="H27" s="27">
        <f>ContrastForSecondaryViewing!D3</f>
        <v>66.614761756462158</v>
      </c>
      <c r="I27" s="30" t="str">
        <f>ContrastForSecondaryViewing!E3</f>
        <v>PASS</v>
      </c>
    </row>
    <row r="33" spans="2:9" ht="16.5" customHeight="1" x14ac:dyDescent="0.25">
      <c r="B33" s="15" t="s">
        <v>93</v>
      </c>
    </row>
    <row r="34" spans="2:9" ht="16.5" customHeight="1" x14ac:dyDescent="0.25">
      <c r="B34" s="1" t="s">
        <v>61</v>
      </c>
      <c r="I34" s="24" t="str">
        <f>TestCurves!F3</f>
        <v>PASS</v>
      </c>
    </row>
    <row r="35" spans="2:9" ht="16.5" customHeight="1" x14ac:dyDescent="0.25">
      <c r="B35" s="1" t="s">
        <v>62</v>
      </c>
      <c r="I35" s="24" t="str">
        <f>TestCurves!F4</f>
        <v>PASS</v>
      </c>
    </row>
    <row r="36" spans="2:9" ht="16.5" customHeight="1" x14ac:dyDescent="0.25">
      <c r="B36" s="1" t="s">
        <v>63</v>
      </c>
      <c r="I36" s="24" t="str">
        <f>TestCurves!F5</f>
        <v>PASS</v>
      </c>
    </row>
    <row r="37" spans="2:9" ht="16.5" customHeight="1" x14ac:dyDescent="0.25">
      <c r="B37" s="1" t="s">
        <v>64</v>
      </c>
      <c r="I37" s="24" t="str">
        <f>TestCurves!F6</f>
        <v>PASS</v>
      </c>
    </row>
    <row r="38" spans="2:9" ht="16.5" customHeight="1" x14ac:dyDescent="0.25">
      <c r="B38" s="1" t="s">
        <v>65</v>
      </c>
      <c r="I38" s="24" t="str">
        <f>TestCurves!F7</f>
        <v>PASS</v>
      </c>
    </row>
    <row r="39" spans="2:9" ht="16.5" customHeight="1" x14ac:dyDescent="0.25">
      <c r="B39" s="1" t="s">
        <v>66</v>
      </c>
      <c r="I39" s="24" t="str">
        <f>TestCurves!F8</f>
        <v>PASS</v>
      </c>
    </row>
    <row r="40" spans="2:9" ht="16.5" customHeight="1" x14ac:dyDescent="0.25">
      <c r="B40" s="1" t="s">
        <v>67</v>
      </c>
      <c r="I40" s="24" t="str">
        <f>TestCurves!F9</f>
        <v>PASS</v>
      </c>
    </row>
    <row r="41" spans="2:9" ht="16.5" customHeight="1" x14ac:dyDescent="0.25">
      <c r="B41" s="1" t="s">
        <v>68</v>
      </c>
      <c r="I41" s="24" t="str">
        <f>TestCurves!F10</f>
        <v>PASS</v>
      </c>
    </row>
    <row r="42" spans="2:9" ht="16.5" customHeight="1" x14ac:dyDescent="0.25">
      <c r="B42" s="1" t="s">
        <v>69</v>
      </c>
      <c r="I42" s="24" t="str">
        <f>TestCurves!F11</f>
        <v>PASS</v>
      </c>
    </row>
    <row r="43" spans="2:9" ht="16.5" customHeight="1" x14ac:dyDescent="0.25">
      <c r="B43" s="1" t="s">
        <v>70</v>
      </c>
      <c r="I43" s="24" t="str">
        <f>TestCurves!F12</f>
        <v>PASS</v>
      </c>
    </row>
    <row r="44" spans="2:9" ht="16.5" customHeight="1" x14ac:dyDescent="0.25">
      <c r="B44" s="1" t="s">
        <v>71</v>
      </c>
      <c r="I44" s="24" t="str">
        <f>TestCurves!F13</f>
        <v>PASS</v>
      </c>
    </row>
    <row r="45" spans="2:9" ht="16.5" customHeight="1" x14ac:dyDescent="0.25">
      <c r="B45" s="1" t="s">
        <v>72</v>
      </c>
      <c r="I45" s="24" t="str">
        <f>TestCurves!F14</f>
        <v>PASS</v>
      </c>
    </row>
    <row r="46" spans="2:9" ht="16.5" customHeight="1" x14ac:dyDescent="0.25">
      <c r="B46" s="1" t="s">
        <v>73</v>
      </c>
      <c r="I46" s="24" t="str">
        <f>TestCurves!F15</f>
        <v>PASS</v>
      </c>
    </row>
    <row r="47" spans="2:9" ht="16.5" customHeight="1" x14ac:dyDescent="0.25">
      <c r="B47" s="1" t="s">
        <v>74</v>
      </c>
      <c r="I47" s="24" t="str">
        <f>TestCurves!F16</f>
        <v>PASS</v>
      </c>
    </row>
    <row r="48" spans="2:9" ht="16.5" customHeight="1" x14ac:dyDescent="0.25">
      <c r="B48" s="1" t="s">
        <v>75</v>
      </c>
      <c r="I48" s="24" t="str">
        <f>TestCurves!F17</f>
        <v>PASS</v>
      </c>
    </row>
    <row r="49" spans="2:9" ht="16.5" customHeight="1" x14ac:dyDescent="0.25">
      <c r="B49" s="1" t="s">
        <v>76</v>
      </c>
      <c r="I49" s="24" t="str">
        <f>TestCurves!F18</f>
        <v>PASS</v>
      </c>
    </row>
    <row r="50" spans="2:9" ht="16.5" customHeight="1" x14ac:dyDescent="0.25">
      <c r="B50" s="1" t="s">
        <v>77</v>
      </c>
      <c r="I50" s="24" t="str">
        <f>TestCurves!F19</f>
        <v>PASS</v>
      </c>
    </row>
    <row r="51" spans="2:9" ht="16.5" customHeight="1" x14ac:dyDescent="0.25">
      <c r="B51" s="1" t="s">
        <v>78</v>
      </c>
      <c r="I51" s="24" t="str">
        <f>TestCurves!F20</f>
        <v>PASS</v>
      </c>
    </row>
    <row r="52" spans="2:9" ht="16.5" customHeight="1" x14ac:dyDescent="0.25">
      <c r="B52" s="1" t="s">
        <v>79</v>
      </c>
      <c r="I52" s="24" t="str">
        <f>TestCurves!F21</f>
        <v>PASS</v>
      </c>
    </row>
    <row r="53" spans="2:9" ht="16.5" customHeight="1" x14ac:dyDescent="0.25">
      <c r="B53" s="1" t="s">
        <v>80</v>
      </c>
      <c r="I53" s="24" t="str">
        <f>TestCurves!F22</f>
        <v>PASS</v>
      </c>
    </row>
    <row r="54" spans="2:9" ht="16.5" customHeight="1" x14ac:dyDescent="0.25">
      <c r="B54" s="1" t="s">
        <v>81</v>
      </c>
      <c r="I54" s="24" t="str">
        <f>TestCurves!F23</f>
        <v>PASS</v>
      </c>
    </row>
    <row r="55" spans="2:9" ht="16.5" customHeight="1" x14ac:dyDescent="0.25">
      <c r="B55" s="1" t="s">
        <v>82</v>
      </c>
      <c r="I55" s="24" t="str">
        <f>TestCurves!F24</f>
        <v>PASS</v>
      </c>
    </row>
    <row r="56" spans="2:9" ht="16.5" customHeight="1" x14ac:dyDescent="0.25">
      <c r="B56" s="1" t="s">
        <v>83</v>
      </c>
      <c r="I56" s="24" t="str">
        <f>TestCurves!F25</f>
        <v>PASS</v>
      </c>
    </row>
    <row r="57" spans="2:9" ht="16.5" customHeight="1" x14ac:dyDescent="0.25">
      <c r="B57" s="1" t="s">
        <v>84</v>
      </c>
      <c r="I57" s="24" t="str">
        <f>TestCurves!F26</f>
        <v>PASS</v>
      </c>
    </row>
    <row r="58" spans="2:9" ht="16.5" customHeight="1" x14ac:dyDescent="0.25">
      <c r="B58" s="1" t="s">
        <v>85</v>
      </c>
      <c r="I58" s="24" t="str">
        <f>TestCurves!F27</f>
        <v>PASS</v>
      </c>
    </row>
    <row r="59" spans="2:9" ht="16.5" customHeight="1" x14ac:dyDescent="0.25">
      <c r="B59" s="1" t="s">
        <v>86</v>
      </c>
      <c r="I59" s="24" t="str">
        <f>TestCurves!F28</f>
        <v>PASS</v>
      </c>
    </row>
    <row r="60" spans="2:9" ht="16.5" customHeight="1" x14ac:dyDescent="0.25">
      <c r="B60" s="1" t="s">
        <v>87</v>
      </c>
      <c r="I60" s="24" t="str">
        <f>TestCurves!F29</f>
        <v>PASS</v>
      </c>
    </row>
    <row r="61" spans="2:9" ht="16.5" customHeight="1" x14ac:dyDescent="0.25">
      <c r="B61" s="1" t="s">
        <v>88</v>
      </c>
      <c r="I61" s="24" t="str">
        <f>TestCurves!F30</f>
        <v>PASS</v>
      </c>
    </row>
    <row r="62" spans="2:9" ht="16.5" customHeight="1" x14ac:dyDescent="0.25">
      <c r="B62" s="1" t="s">
        <v>89</v>
      </c>
      <c r="I62" s="24" t="str">
        <f>TestCurves!F31</f>
        <v>PASS</v>
      </c>
    </row>
    <row r="63" spans="2:9" ht="16.5" customHeight="1" x14ac:dyDescent="0.25">
      <c r="B63" s="1" t="s">
        <v>90</v>
      </c>
      <c r="I63" s="24" t="str">
        <f>TestCurves!F32</f>
        <v>PASS</v>
      </c>
    </row>
    <row r="64" spans="2:9" ht="16.5" customHeight="1" x14ac:dyDescent="0.25">
      <c r="B64" s="1" t="s">
        <v>91</v>
      </c>
      <c r="I64" s="24" t="str">
        <f>TestCurves!F33</f>
        <v>PASS</v>
      </c>
    </row>
    <row r="65" spans="2:9" ht="16.5" customHeight="1" x14ac:dyDescent="0.25">
      <c r="B65" s="1" t="s">
        <v>92</v>
      </c>
      <c r="I65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10"/>
  <sheetViews>
    <sheetView workbookViewId="0">
      <selection activeCell="G7" sqref="G7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0.17699999999999999</v>
      </c>
      <c r="D4" s="3">
        <v>0.48099999999999998</v>
      </c>
      <c r="E4" s="3">
        <v>0.03</v>
      </c>
      <c r="F4" s="4">
        <v>0.1726</v>
      </c>
      <c r="G4" s="4">
        <v>0.49690000000000001</v>
      </c>
      <c r="H4" s="3">
        <f>IF(OR((F4=""),(G4="")),"",SQRT((F4-C4)^2+(G4-D4)^2))</f>
        <v>1.6497575579460175E-2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-4.3999999999999873E-3</v>
      </c>
      <c r="O4" s="3">
        <f>IF(G4="","",G4-D4)</f>
        <v>1.5900000000000025E-2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13</v>
      </c>
      <c r="C5" s="3">
        <v>0.45100000000000001</v>
      </c>
      <c r="D5" s="3">
        <v>0.52800000000000002</v>
      </c>
      <c r="E5" s="3">
        <v>0.03</v>
      </c>
      <c r="F5" s="4">
        <v>0.45150000000000001</v>
      </c>
      <c r="G5" s="4">
        <v>0.5282</v>
      </c>
      <c r="H5" s="3">
        <f t="shared" ref="H5:H7" si="0">IF(OR((F5=""),(G5="")),"",SQRT((F5-C5)^2+(G5-D5)^2))</f>
        <v>5.3851648071344264E-4</v>
      </c>
      <c r="I5" s="3" t="str">
        <f t="shared" ref="I5:I7" si="1">IF(H5="","",IF(H5&lt;E5,"PASS","FAIL"))</f>
        <v>PASS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7" si="2">IF(F5="","",F5-C5)</f>
        <v>5.0000000000000044E-4</v>
      </c>
      <c r="O5" s="3">
        <f>IF(G5="","",G5-D5)</f>
        <v>1.9999999999997797E-4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PASS</v>
      </c>
    </row>
    <row r="6" spans="2:17" ht="15.75" thickBot="1" x14ac:dyDescent="0.3">
      <c r="B6" s="3" t="s">
        <v>14</v>
      </c>
      <c r="C6" s="3">
        <v>0.112</v>
      </c>
      <c r="D6" s="3">
        <v>0.56200000000000006</v>
      </c>
      <c r="E6" s="3">
        <v>0.03</v>
      </c>
      <c r="F6" s="4">
        <v>0.1239</v>
      </c>
      <c r="G6" s="4">
        <v>0.56179999999999997</v>
      </c>
      <c r="H6" s="3">
        <f t="shared" si="0"/>
        <v>1.1901680553602498E-2</v>
      </c>
      <c r="I6" s="3" t="str">
        <f t="shared" si="1"/>
        <v>PASS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1.1899999999999994E-2</v>
      </c>
      <c r="O6" s="3">
        <f t="shared" ref="O6:O7" si="6">IF(G6="","",G6-D6)</f>
        <v>-2.00000000000089E-4</v>
      </c>
      <c r="P6" s="10" t="e">
        <f t="shared" si="3"/>
        <v>#VALUE!</v>
      </c>
      <c r="Q6" s="13" t="str">
        <f t="shared" si="4"/>
        <v>PASS</v>
      </c>
    </row>
    <row r="7" spans="2:17" ht="15.75" thickBot="1" x14ac:dyDescent="0.3">
      <c r="B7" s="3" t="s">
        <v>15</v>
      </c>
      <c r="C7" s="3">
        <v>0.123</v>
      </c>
      <c r="D7" s="3">
        <v>0.28299999999999997</v>
      </c>
      <c r="E7" s="3">
        <v>0.03</v>
      </c>
      <c r="F7" s="3">
        <v>0.1202</v>
      </c>
      <c r="G7" s="3">
        <v>0.30070000000000002</v>
      </c>
      <c r="H7" s="3">
        <f t="shared" si="0"/>
        <v>1.7920100446147107E-2</v>
      </c>
      <c r="I7" s="3" t="str">
        <f t="shared" si="1"/>
        <v>PASS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 t="shared" si="2"/>
        <v>-2.7999999999999969E-3</v>
      </c>
      <c r="O7" s="3">
        <f t="shared" si="6"/>
        <v>1.7700000000000049E-2</v>
      </c>
      <c r="P7" s="10" t="e">
        <f t="shared" si="3"/>
        <v>#VALUE!</v>
      </c>
      <c r="Q7" s="13" t="str">
        <f t="shared" si="4"/>
        <v>PASS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conditionalFormatting sqref="H4:H7">
    <cfRule type="cellIs" dxfId="16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7" sqref="E7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213.90676501319999</v>
      </c>
      <c r="F3" s="8"/>
    </row>
    <row r="4" spans="2:6" x14ac:dyDescent="0.25">
      <c r="B4" s="1" t="s">
        <v>39</v>
      </c>
      <c r="C4" s="18"/>
      <c r="D4" s="18"/>
      <c r="E4" s="1">
        <v>189.68209384919999</v>
      </c>
      <c r="F4" s="8"/>
    </row>
    <row r="5" spans="2:6" x14ac:dyDescent="0.25">
      <c r="B5" s="1" t="s">
        <v>40</v>
      </c>
      <c r="C5" s="18"/>
      <c r="D5" s="18"/>
      <c r="E5" s="1">
        <v>186.500781612</v>
      </c>
      <c r="F5" s="8"/>
    </row>
    <row r="6" spans="2:6" x14ac:dyDescent="0.25">
      <c r="B6" s="1" t="s">
        <v>41</v>
      </c>
      <c r="C6" s="18"/>
      <c r="D6" s="18"/>
      <c r="E6" s="1">
        <v>193.4179467516</v>
      </c>
      <c r="F6" s="8"/>
    </row>
    <row r="7" spans="2:6" x14ac:dyDescent="0.25">
      <c r="B7" s="1" t="s">
        <v>42</v>
      </c>
      <c r="C7" s="18"/>
      <c r="D7" s="18"/>
      <c r="E7" s="1">
        <v>186.1797317532</v>
      </c>
    </row>
  </sheetData>
  <conditionalFormatting sqref="F3">
    <cfRule type="containsText" dxfId="15" priority="12" stopIfTrue="1" operator="containsText" text="FAIL">
      <formula>NOT(ISERROR(SEARCH("FAIL",F3)))</formula>
    </cfRule>
  </conditionalFormatting>
  <conditionalFormatting sqref="F4">
    <cfRule type="containsText" dxfId="14" priority="11" stopIfTrue="1" operator="containsText" text="FAIL">
      <formula>NOT(ISERROR(SEARCH("FAIL",F4)))</formula>
    </cfRule>
  </conditionalFormatting>
  <conditionalFormatting sqref="F5">
    <cfRule type="containsText" dxfId="13" priority="10" stopIfTrue="1" operator="containsText" text="FAIL">
      <formula>NOT(ISERROR(SEARCH("FAIL",F5)))</formula>
    </cfRule>
  </conditionalFormatting>
  <conditionalFormatting sqref="F6">
    <cfRule type="containsText" dxfId="12" priority="9" stopIfTrue="1" operator="containsText" text="FAIL">
      <formula>NOT(ISERROR(SEARCH("FAIL",F6)))</formula>
    </cfRule>
  </conditionalFormatting>
  <conditionalFormatting sqref="F6">
    <cfRule type="containsText" dxfId="11" priority="8" stopIfTrue="1" operator="containsText" text="FAIL">
      <formula>NOT(ISERROR(SEARCH("FAIL",F6)))</formula>
    </cfRule>
  </conditionalFormatting>
  <conditionalFormatting sqref="F6">
    <cfRule type="containsText" dxfId="10" priority="7" stopIfTrue="1" operator="containsText" text="FAIL">
      <formula>NOT(ISERROR(SEARCH("FAIL",F6)))</formula>
    </cfRule>
  </conditionalFormatting>
  <conditionalFormatting sqref="F3:F5">
    <cfRule type="containsText" dxfId="9" priority="6" stopIfTrue="1" operator="containsText" text="FAIL">
      <formula>NOT(ISERROR(SEARCH("FAIL",F3)))</formula>
    </cfRule>
  </conditionalFormatting>
  <conditionalFormatting sqref="F3:F5">
    <cfRule type="containsText" dxfId="8" priority="5" stopIfTrue="1" operator="containsText" text="FAIL">
      <formula>NOT(ISERROR(SEARCH("FAIL",F3)))</formula>
    </cfRule>
  </conditionalFormatting>
  <conditionalFormatting sqref="F3:F5">
    <cfRule type="containsText" dxfId="7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71" workbookViewId="0">
      <selection activeCell="D85" sqref="D85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0.1019187369936</v>
      </c>
      <c r="D4">
        <v>0</v>
      </c>
    </row>
    <row r="5" spans="2:4" x14ac:dyDescent="0.25">
      <c r="B5">
        <v>2</v>
      </c>
      <c r="C5">
        <v>4.6347925070399996E-2</v>
      </c>
      <c r="D5">
        <v>0</v>
      </c>
    </row>
    <row r="6" spans="2:4" x14ac:dyDescent="0.25">
      <c r="B6">
        <v>3</v>
      </c>
      <c r="C6">
        <v>7.4133331031999997E-2</v>
      </c>
      <c r="D6">
        <v>0</v>
      </c>
    </row>
    <row r="7" spans="2:4" x14ac:dyDescent="0.25">
      <c r="B7">
        <v>4</v>
      </c>
      <c r="C7">
        <v>7.4104144681199996E-2</v>
      </c>
      <c r="D7">
        <v>0</v>
      </c>
    </row>
    <row r="8" spans="2:4" x14ac:dyDescent="0.25">
      <c r="B8">
        <v>5</v>
      </c>
      <c r="C8">
        <v>0.10390340884799999</v>
      </c>
      <c r="D8">
        <v>0</v>
      </c>
    </row>
    <row r="9" spans="2:4" x14ac:dyDescent="0.25">
      <c r="B9">
        <v>6</v>
      </c>
      <c r="C9">
        <v>0.1417581058356</v>
      </c>
      <c r="D9">
        <v>0</v>
      </c>
    </row>
    <row r="10" spans="2:4" x14ac:dyDescent="0.25">
      <c r="B10">
        <v>7</v>
      </c>
      <c r="C10">
        <v>6.5931966457199995E-2</v>
      </c>
      <c r="D10">
        <v>0</v>
      </c>
    </row>
    <row r="11" spans="2:4" x14ac:dyDescent="0.25">
      <c r="B11">
        <v>8</v>
      </c>
      <c r="C11">
        <v>0.10393259519880001</v>
      </c>
      <c r="D11">
        <v>0</v>
      </c>
    </row>
    <row r="12" spans="2:4" x14ac:dyDescent="0.25">
      <c r="B12">
        <v>9</v>
      </c>
      <c r="C12">
        <v>0.12304965497279999</v>
      </c>
      <c r="D12">
        <v>0</v>
      </c>
    </row>
    <row r="13" spans="2:4" x14ac:dyDescent="0.25">
      <c r="B13">
        <v>10</v>
      </c>
      <c r="C13">
        <v>0.12304965497279999</v>
      </c>
      <c r="D13">
        <v>0</v>
      </c>
    </row>
    <row r="14" spans="2:4" x14ac:dyDescent="0.25">
      <c r="B14">
        <v>11</v>
      </c>
      <c r="C14">
        <v>0.1611670291176</v>
      </c>
      <c r="D14">
        <v>0</v>
      </c>
    </row>
    <row r="15" spans="2:4" x14ac:dyDescent="0.25">
      <c r="B15">
        <v>12</v>
      </c>
      <c r="C15">
        <v>0.16113784276680002</v>
      </c>
      <c r="D15">
        <v>0</v>
      </c>
    </row>
    <row r="16" spans="2:4" x14ac:dyDescent="0.25">
      <c r="B16">
        <v>13</v>
      </c>
      <c r="C16">
        <v>0.21031684386480001</v>
      </c>
      <c r="D16">
        <v>0</v>
      </c>
    </row>
    <row r="17" spans="2:4" x14ac:dyDescent="0.25">
      <c r="B17">
        <v>14</v>
      </c>
      <c r="C17">
        <v>0.21020009846159998</v>
      </c>
      <c r="D17">
        <v>0</v>
      </c>
    </row>
    <row r="18" spans="2:4" x14ac:dyDescent="0.25">
      <c r="B18">
        <v>15</v>
      </c>
      <c r="C18">
        <v>0.26903978167439996</v>
      </c>
      <c r="D18">
        <v>0</v>
      </c>
    </row>
    <row r="19" spans="2:4" x14ac:dyDescent="0.25">
      <c r="B19">
        <v>16</v>
      </c>
      <c r="C19">
        <v>0.2690105953236</v>
      </c>
      <c r="D19">
        <v>0</v>
      </c>
    </row>
    <row r="20" spans="2:4" x14ac:dyDescent="0.25">
      <c r="B20">
        <v>17</v>
      </c>
      <c r="C20">
        <v>0.34760943802799998</v>
      </c>
      <c r="D20">
        <v>0</v>
      </c>
    </row>
    <row r="21" spans="2:4" x14ac:dyDescent="0.25">
      <c r="B21">
        <v>18</v>
      </c>
      <c r="C21">
        <v>0.34731757451999995</v>
      </c>
      <c r="D21">
        <v>0</v>
      </c>
    </row>
    <row r="22" spans="2:4" x14ac:dyDescent="0.25">
      <c r="B22">
        <v>19</v>
      </c>
      <c r="C22">
        <v>0.44655116723999999</v>
      </c>
      <c r="D22">
        <v>0</v>
      </c>
    </row>
    <row r="23" spans="2:4" x14ac:dyDescent="0.25">
      <c r="B23">
        <v>20</v>
      </c>
      <c r="C23">
        <v>0.451804710384</v>
      </c>
      <c r="D23">
        <v>0</v>
      </c>
    </row>
    <row r="24" spans="2:4" x14ac:dyDescent="0.25">
      <c r="B24">
        <v>21</v>
      </c>
      <c r="C24">
        <v>0.2191603081572</v>
      </c>
      <c r="D24">
        <v>0</v>
      </c>
    </row>
    <row r="25" spans="2:4" x14ac:dyDescent="0.25">
      <c r="B25">
        <v>22</v>
      </c>
      <c r="C25">
        <v>0.33505930718399995</v>
      </c>
      <c r="D25">
        <v>0</v>
      </c>
    </row>
    <row r="26" spans="2:4" x14ac:dyDescent="0.25">
      <c r="B26">
        <v>23</v>
      </c>
      <c r="C26">
        <v>0.39343200878400003</v>
      </c>
      <c r="D26">
        <v>0</v>
      </c>
    </row>
    <row r="27" spans="2:4" x14ac:dyDescent="0.25">
      <c r="B27">
        <v>24</v>
      </c>
      <c r="C27">
        <v>0.42291022309199999</v>
      </c>
      <c r="D27">
        <v>0</v>
      </c>
    </row>
    <row r="28" spans="2:4" x14ac:dyDescent="0.25">
      <c r="B28">
        <v>25</v>
      </c>
      <c r="C28">
        <v>0.42320208659999997</v>
      </c>
      <c r="D28">
        <v>0</v>
      </c>
    </row>
    <row r="29" spans="2:4" x14ac:dyDescent="0.25">
      <c r="B29">
        <v>26</v>
      </c>
      <c r="C29">
        <v>0.54461730592800006</v>
      </c>
      <c r="D29">
        <v>0</v>
      </c>
    </row>
    <row r="30" spans="2:4" x14ac:dyDescent="0.25">
      <c r="B30">
        <v>27</v>
      </c>
      <c r="C30">
        <v>0.54520103294400002</v>
      </c>
      <c r="D30">
        <v>0</v>
      </c>
    </row>
    <row r="31" spans="2:4" x14ac:dyDescent="0.25">
      <c r="B31">
        <v>28</v>
      </c>
      <c r="C31">
        <v>0.69638633008799999</v>
      </c>
      <c r="D31">
        <v>0</v>
      </c>
    </row>
    <row r="32" spans="2:4" x14ac:dyDescent="0.25">
      <c r="B32">
        <v>29</v>
      </c>
      <c r="C32">
        <v>0.69667819359600003</v>
      </c>
      <c r="D32">
        <v>0</v>
      </c>
    </row>
    <row r="33" spans="2:4" x14ac:dyDescent="0.25">
      <c r="B33">
        <v>30</v>
      </c>
      <c r="C33">
        <v>0.887556927828</v>
      </c>
      <c r="D33">
        <v>0</v>
      </c>
    </row>
    <row r="34" spans="2:4" x14ac:dyDescent="0.25">
      <c r="B34">
        <v>31</v>
      </c>
      <c r="C34">
        <v>0.887556927828</v>
      </c>
      <c r="D34">
        <v>0</v>
      </c>
    </row>
    <row r="35" spans="2:4" x14ac:dyDescent="0.25">
      <c r="B35">
        <v>32</v>
      </c>
      <c r="C35">
        <v>1.1368083636599999</v>
      </c>
      <c r="D35">
        <v>0</v>
      </c>
    </row>
    <row r="36" spans="2:4" x14ac:dyDescent="0.25">
      <c r="B36">
        <v>33</v>
      </c>
      <c r="C36">
        <v>1.139143271724</v>
      </c>
      <c r="D36">
        <v>0</v>
      </c>
    </row>
    <row r="37" spans="2:4" x14ac:dyDescent="0.25">
      <c r="B37">
        <v>34</v>
      </c>
      <c r="C37">
        <v>1.44618368214</v>
      </c>
      <c r="D37">
        <v>0</v>
      </c>
    </row>
    <row r="38" spans="2:4" x14ac:dyDescent="0.25">
      <c r="B38">
        <v>35</v>
      </c>
      <c r="C38">
        <v>1.4447243646000001</v>
      </c>
      <c r="D38">
        <v>0</v>
      </c>
    </row>
    <row r="39" spans="2:4" x14ac:dyDescent="0.25">
      <c r="B39">
        <v>36</v>
      </c>
      <c r="C39">
        <v>1.853041412292</v>
      </c>
      <c r="D39">
        <v>0</v>
      </c>
    </row>
    <row r="40" spans="2:4" x14ac:dyDescent="0.25">
      <c r="B40">
        <v>37</v>
      </c>
      <c r="C40">
        <v>1.8498309137039999</v>
      </c>
      <c r="D40">
        <v>0</v>
      </c>
    </row>
    <row r="41" spans="2:4" x14ac:dyDescent="0.25">
      <c r="B41">
        <v>38</v>
      </c>
      <c r="C41">
        <v>2.3483337853679997</v>
      </c>
      <c r="D41">
        <v>0</v>
      </c>
    </row>
    <row r="42" spans="2:4" x14ac:dyDescent="0.25">
      <c r="B42">
        <v>39</v>
      </c>
      <c r="C42">
        <v>2.3562141000840002</v>
      </c>
      <c r="D42">
        <v>0</v>
      </c>
    </row>
    <row r="43" spans="2:4" x14ac:dyDescent="0.25">
      <c r="B43">
        <v>40</v>
      </c>
      <c r="C43">
        <v>3.0032754973199998</v>
      </c>
      <c r="D43">
        <v>0</v>
      </c>
    </row>
    <row r="44" spans="2:4" x14ac:dyDescent="0.25">
      <c r="B44">
        <v>41</v>
      </c>
      <c r="C44">
        <v>3.0178686727199997</v>
      </c>
      <c r="D44">
        <v>0</v>
      </c>
    </row>
    <row r="45" spans="2:4" x14ac:dyDescent="0.25">
      <c r="B45">
        <v>42</v>
      </c>
      <c r="C45">
        <v>3.8321678600400002</v>
      </c>
      <c r="D45">
        <v>0</v>
      </c>
    </row>
    <row r="46" spans="2:4" x14ac:dyDescent="0.25">
      <c r="B46">
        <v>43</v>
      </c>
      <c r="C46">
        <v>3.81173741448</v>
      </c>
      <c r="D46">
        <v>0</v>
      </c>
    </row>
    <row r="47" spans="2:4" x14ac:dyDescent="0.25">
      <c r="B47">
        <v>44</v>
      </c>
      <c r="C47">
        <v>4.8245037872400003</v>
      </c>
      <c r="D47">
        <v>0</v>
      </c>
    </row>
    <row r="48" spans="2:4" x14ac:dyDescent="0.25">
      <c r="B48">
        <v>45</v>
      </c>
      <c r="C48">
        <v>4.88287648884</v>
      </c>
      <c r="D48">
        <v>0</v>
      </c>
    </row>
    <row r="49" spans="2:4" x14ac:dyDescent="0.25">
      <c r="B49">
        <v>46</v>
      </c>
      <c r="C49">
        <v>6.2779840570800003</v>
      </c>
      <c r="D49">
        <v>0</v>
      </c>
    </row>
    <row r="50" spans="2:4" x14ac:dyDescent="0.25">
      <c r="B50">
        <v>47</v>
      </c>
      <c r="C50">
        <v>6.2779840570800003</v>
      </c>
      <c r="D50">
        <v>0</v>
      </c>
    </row>
    <row r="51" spans="2:4" x14ac:dyDescent="0.25">
      <c r="B51">
        <v>48</v>
      </c>
      <c r="C51">
        <v>7.8569656353599999</v>
      </c>
      <c r="D51">
        <v>0</v>
      </c>
    </row>
    <row r="52" spans="2:4" x14ac:dyDescent="0.25">
      <c r="B52">
        <v>49</v>
      </c>
      <c r="C52">
        <v>7.8861519861599998</v>
      </c>
      <c r="D52">
        <v>0</v>
      </c>
    </row>
    <row r="53" spans="2:4" x14ac:dyDescent="0.25">
      <c r="B53">
        <v>50</v>
      </c>
      <c r="C53">
        <v>9.9583828929599996</v>
      </c>
      <c r="D53">
        <v>0</v>
      </c>
    </row>
    <row r="54" spans="2:4" x14ac:dyDescent="0.25">
      <c r="B54">
        <v>51</v>
      </c>
      <c r="C54">
        <v>10.197710969519999</v>
      </c>
      <c r="D54">
        <v>0</v>
      </c>
    </row>
    <row r="55" spans="2:4" x14ac:dyDescent="0.25">
      <c r="B55">
        <v>52</v>
      </c>
      <c r="C55">
        <v>12.812808001199999</v>
      </c>
      <c r="D55">
        <v>0</v>
      </c>
    </row>
    <row r="56" spans="2:4" x14ac:dyDescent="0.25">
      <c r="B56">
        <v>53</v>
      </c>
      <c r="C56">
        <v>13.130939224920001</v>
      </c>
      <c r="D56">
        <v>0</v>
      </c>
    </row>
    <row r="57" spans="2:4" x14ac:dyDescent="0.25">
      <c r="B57">
        <v>54</v>
      </c>
      <c r="C57">
        <v>15.935747536799999</v>
      </c>
      <c r="D57">
        <v>0</v>
      </c>
    </row>
    <row r="58" spans="2:4" x14ac:dyDescent="0.25">
      <c r="B58">
        <v>55</v>
      </c>
      <c r="C58">
        <v>16.335600542759998</v>
      </c>
      <c r="D58">
        <v>0</v>
      </c>
    </row>
    <row r="59" spans="2:4" x14ac:dyDescent="0.25">
      <c r="B59">
        <v>56</v>
      </c>
      <c r="C59">
        <v>20.973311684879999</v>
      </c>
      <c r="D59">
        <v>0</v>
      </c>
    </row>
    <row r="60" spans="2:4" x14ac:dyDescent="0.25">
      <c r="B60">
        <v>57</v>
      </c>
      <c r="C60">
        <v>21.060870737279998</v>
      </c>
      <c r="D60">
        <v>0</v>
      </c>
    </row>
    <row r="61" spans="2:4" x14ac:dyDescent="0.25">
      <c r="B61">
        <v>58</v>
      </c>
      <c r="C61">
        <v>26.73761596788</v>
      </c>
      <c r="D61">
        <v>0</v>
      </c>
    </row>
    <row r="62" spans="2:4" x14ac:dyDescent="0.25">
      <c r="B62">
        <v>59</v>
      </c>
      <c r="C62">
        <v>27.099526717799996</v>
      </c>
      <c r="D62">
        <v>0</v>
      </c>
    </row>
    <row r="63" spans="2:4" x14ac:dyDescent="0.25">
      <c r="B63">
        <v>60</v>
      </c>
      <c r="C63">
        <v>33.856166928</v>
      </c>
      <c r="D63">
        <v>0</v>
      </c>
    </row>
    <row r="64" spans="2:4" x14ac:dyDescent="0.25">
      <c r="B64">
        <v>61</v>
      </c>
      <c r="C64">
        <v>33.155694508799996</v>
      </c>
      <c r="D64">
        <v>0</v>
      </c>
    </row>
    <row r="65" spans="2:4" x14ac:dyDescent="0.25">
      <c r="B65">
        <v>62</v>
      </c>
      <c r="C65">
        <v>44.684303074799999</v>
      </c>
      <c r="D65">
        <v>0</v>
      </c>
    </row>
    <row r="66" spans="2:4" x14ac:dyDescent="0.25">
      <c r="B66">
        <v>63</v>
      </c>
      <c r="C66">
        <v>44.801048477999998</v>
      </c>
      <c r="D66">
        <v>0</v>
      </c>
    </row>
    <row r="67" spans="2:4" x14ac:dyDescent="0.25">
      <c r="B67">
        <v>64</v>
      </c>
      <c r="C67">
        <v>21.463642378320003</v>
      </c>
      <c r="D67">
        <v>0</v>
      </c>
    </row>
    <row r="68" spans="2:4" x14ac:dyDescent="0.25">
      <c r="B68">
        <v>65</v>
      </c>
      <c r="C68">
        <v>31.346140759200001</v>
      </c>
      <c r="D68">
        <v>0</v>
      </c>
    </row>
    <row r="69" spans="2:4" x14ac:dyDescent="0.25">
      <c r="B69">
        <v>66</v>
      </c>
      <c r="C69">
        <v>39.051337370400006</v>
      </c>
      <c r="D69">
        <v>0</v>
      </c>
    </row>
    <row r="70" spans="2:4" x14ac:dyDescent="0.25">
      <c r="B70">
        <v>67</v>
      </c>
      <c r="C70">
        <v>41.561363539200002</v>
      </c>
      <c r="D70">
        <v>0</v>
      </c>
    </row>
    <row r="71" spans="2:4" x14ac:dyDescent="0.25">
      <c r="B71">
        <v>68</v>
      </c>
      <c r="C71">
        <v>37.737951584400001</v>
      </c>
      <c r="D71">
        <v>0</v>
      </c>
    </row>
    <row r="72" spans="2:4" x14ac:dyDescent="0.25">
      <c r="B72">
        <v>69</v>
      </c>
      <c r="C72">
        <v>51.192859303200002</v>
      </c>
      <c r="D72">
        <v>0</v>
      </c>
    </row>
    <row r="73" spans="2:4" x14ac:dyDescent="0.25">
      <c r="B73">
        <v>70</v>
      </c>
      <c r="C73">
        <v>50.667504988799998</v>
      </c>
      <c r="D73">
        <v>0</v>
      </c>
    </row>
    <row r="74" spans="2:4" x14ac:dyDescent="0.25">
      <c r="B74">
        <v>71</v>
      </c>
      <c r="C74">
        <v>64.852071477599992</v>
      </c>
      <c r="D74">
        <v>0</v>
      </c>
    </row>
    <row r="75" spans="2:4" x14ac:dyDescent="0.25">
      <c r="B75">
        <v>72</v>
      </c>
      <c r="C75">
        <v>64.822885126800003</v>
      </c>
      <c r="D75">
        <v>0</v>
      </c>
    </row>
    <row r="76" spans="2:4" x14ac:dyDescent="0.25">
      <c r="B76">
        <v>73</v>
      </c>
      <c r="C76">
        <v>82.889236272000005</v>
      </c>
      <c r="D76">
        <v>0</v>
      </c>
    </row>
    <row r="77" spans="2:4" x14ac:dyDescent="0.25">
      <c r="B77">
        <v>74</v>
      </c>
      <c r="C77">
        <v>82.393068308400004</v>
      </c>
      <c r="D77">
        <v>0</v>
      </c>
    </row>
    <row r="78" spans="2:4" x14ac:dyDescent="0.25">
      <c r="B78">
        <v>75</v>
      </c>
      <c r="C78">
        <v>104.2536450576</v>
      </c>
      <c r="D78">
        <v>0</v>
      </c>
    </row>
    <row r="79" spans="2:4" x14ac:dyDescent="0.25">
      <c r="B79">
        <v>76</v>
      </c>
      <c r="C79">
        <v>105.07086287999999</v>
      </c>
      <c r="D79">
        <v>0</v>
      </c>
    </row>
    <row r="80" spans="2:4" x14ac:dyDescent="0.25">
      <c r="B80">
        <v>77</v>
      </c>
      <c r="C80">
        <v>133.4983685592</v>
      </c>
      <c r="D80">
        <v>0</v>
      </c>
    </row>
    <row r="81" spans="2:4" x14ac:dyDescent="0.25">
      <c r="B81">
        <v>78</v>
      </c>
      <c r="C81">
        <v>133.46918220840001</v>
      </c>
      <c r="D81">
        <v>0</v>
      </c>
    </row>
    <row r="82" spans="2:4" x14ac:dyDescent="0.25">
      <c r="B82">
        <v>79</v>
      </c>
      <c r="C82">
        <v>193.797369312</v>
      </c>
      <c r="D82">
        <v>0</v>
      </c>
    </row>
    <row r="83" spans="2:4" x14ac:dyDescent="0.25">
      <c r="B83">
        <v>80</v>
      </c>
      <c r="C83">
        <v>95.789603325599998</v>
      </c>
      <c r="D83">
        <v>0</v>
      </c>
    </row>
    <row r="84" spans="2:4" x14ac:dyDescent="0.25">
      <c r="B84">
        <v>81</v>
      </c>
      <c r="C84">
        <v>144.47243645999998</v>
      </c>
      <c r="D84">
        <v>0</v>
      </c>
    </row>
    <row r="85" spans="2:4" x14ac:dyDescent="0.25">
      <c r="B85">
        <v>82</v>
      </c>
      <c r="C85">
        <v>168.8722257288</v>
      </c>
      <c r="D85">
        <v>0</v>
      </c>
    </row>
    <row r="86" spans="2:4" x14ac:dyDescent="0.25">
      <c r="B86">
        <v>83</v>
      </c>
      <c r="C86">
        <v>82.042832098800005</v>
      </c>
      <c r="D86">
        <v>0</v>
      </c>
    </row>
    <row r="87" spans="2:4" x14ac:dyDescent="0.25">
      <c r="B87">
        <v>84</v>
      </c>
      <c r="C87">
        <v>103.84503614640001</v>
      </c>
      <c r="D87">
        <v>0</v>
      </c>
    </row>
    <row r="88" spans="2:4" x14ac:dyDescent="0.25">
      <c r="B88">
        <v>85</v>
      </c>
      <c r="C88">
        <v>103.96178154959999</v>
      </c>
      <c r="D88">
        <v>0</v>
      </c>
    </row>
    <row r="89" spans="2:4" x14ac:dyDescent="0.25">
      <c r="B89">
        <v>86</v>
      </c>
      <c r="C89">
        <v>132.506032632</v>
      </c>
      <c r="D89">
        <v>0</v>
      </c>
    </row>
    <row r="90" spans="2:4" x14ac:dyDescent="0.25">
      <c r="B90">
        <v>87</v>
      </c>
      <c r="C90">
        <v>133.2065050512</v>
      </c>
      <c r="D90">
        <v>0</v>
      </c>
    </row>
    <row r="91" spans="2:4" x14ac:dyDescent="0.25">
      <c r="B91">
        <v>88</v>
      </c>
      <c r="C91">
        <v>206.05563664799999</v>
      </c>
      <c r="D91">
        <v>0</v>
      </c>
    </row>
    <row r="92" spans="2:4" x14ac:dyDescent="0.25">
      <c r="B92">
        <v>89</v>
      </c>
      <c r="C92">
        <v>102.26897320319999</v>
      </c>
      <c r="D92">
        <v>0</v>
      </c>
    </row>
    <row r="93" spans="2:4" x14ac:dyDescent="0.25">
      <c r="B93">
        <v>90</v>
      </c>
      <c r="C93">
        <v>154.04555952239997</v>
      </c>
      <c r="D93">
        <v>0</v>
      </c>
    </row>
    <row r="94" spans="2:4" x14ac:dyDescent="0.25">
      <c r="B94">
        <v>91</v>
      </c>
      <c r="C94">
        <v>179.81710727879999</v>
      </c>
      <c r="D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D8" sqref="D8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186.67589971679999</v>
      </c>
    </row>
    <row r="3" spans="2:9" x14ac:dyDescent="0.25">
      <c r="B3" s="18">
        <v>150</v>
      </c>
      <c r="C3" s="18">
        <v>200</v>
      </c>
      <c r="D3" s="1">
        <v>169.22829920856</v>
      </c>
      <c r="E3" s="19" t="str">
        <f>IF(D3="","N/A",IF(OR(D3&lt;B3,D3&gt;C3),"FAIL","PASS"))</f>
        <v>PASS</v>
      </c>
      <c r="H3" t="s">
        <v>39</v>
      </c>
      <c r="I3">
        <v>165.51579538679999</v>
      </c>
    </row>
    <row r="4" spans="2:9" x14ac:dyDescent="0.25">
      <c r="H4" t="s">
        <v>40</v>
      </c>
      <c r="I4">
        <v>162.7430920608</v>
      </c>
    </row>
    <row r="5" spans="2:9" x14ac:dyDescent="0.25">
      <c r="H5" t="s">
        <v>41</v>
      </c>
      <c r="I5">
        <v>168.7262939748</v>
      </c>
    </row>
    <row r="6" spans="2:9" x14ac:dyDescent="0.25">
      <c r="B6" s="15" t="s">
        <v>23</v>
      </c>
      <c r="H6" t="s">
        <v>42</v>
      </c>
      <c r="I6">
        <v>162.48041490360001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0.1385939981609963</v>
      </c>
      <c r="E8" s="19" t="str">
        <f>IF(D8="","N/A",IF(OR(D8&gt;C8),"FAIL","PASS"))</f>
        <v>PASS</v>
      </c>
    </row>
  </sheetData>
  <conditionalFormatting sqref="E3">
    <cfRule type="containsText" dxfId="6" priority="49" stopIfTrue="1" operator="containsText" text="FAIL">
      <formula>NOT(ISERROR(SEARCH("FAIL",E3)))</formula>
    </cfRule>
  </conditionalFormatting>
  <conditionalFormatting sqref="E8">
    <cfRule type="containsText" dxfId="5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3" sqref="D3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t="s">
        <v>25</v>
      </c>
    </row>
    <row r="2" spans="2:10" x14ac:dyDescent="0.25">
      <c r="B2" s="1" t="s">
        <v>29</v>
      </c>
      <c r="C2" s="1"/>
      <c r="D2" s="1" t="s">
        <v>22</v>
      </c>
      <c r="E2" s="1" t="s">
        <v>6</v>
      </c>
      <c r="I2">
        <v>186.5591543136</v>
      </c>
      <c r="J2" t="s">
        <v>26</v>
      </c>
    </row>
    <row r="3" spans="2:10" x14ac:dyDescent="0.25">
      <c r="B3" s="18">
        <v>100</v>
      </c>
      <c r="C3" s="18"/>
      <c r="D3" s="1">
        <v>715.70932706303881</v>
      </c>
      <c r="E3" s="19" t="str">
        <f>IF(D3="","N/A",IF(OR(D3&lt;B3),"FAIL","PASS"))</f>
        <v>PASS</v>
      </c>
      <c r="I3">
        <v>0.26066329899480001</v>
      </c>
      <c r="J3" t="s">
        <v>27</v>
      </c>
    </row>
  </sheetData>
  <conditionalFormatting sqref="E3">
    <cfRule type="containsText" dxfId="4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8.1896900344800003E-2</v>
      </c>
    </row>
    <row r="3" spans="2:9" x14ac:dyDescent="0.25">
      <c r="B3" s="18">
        <v>0.05</v>
      </c>
      <c r="C3" s="18">
        <v>0.1</v>
      </c>
      <c r="D3" s="1">
        <v>7.4162517382800011E-2</v>
      </c>
      <c r="E3" s="19" t="str">
        <f>IF(D3="","N/A",IF(OR(D3&lt;B3,D3&gt;C3),"FAIL","PASS"))</f>
        <v>PASS</v>
      </c>
      <c r="H3" t="s">
        <v>39</v>
      </c>
      <c r="I3">
        <v>7.2498895387200002E-2</v>
      </c>
    </row>
    <row r="4" spans="2:9" x14ac:dyDescent="0.25">
      <c r="H4" t="s">
        <v>40</v>
      </c>
      <c r="I4">
        <v>7.1331441355200004E-2</v>
      </c>
    </row>
    <row r="5" spans="2:9" x14ac:dyDescent="0.25">
      <c r="H5" t="s">
        <v>41</v>
      </c>
      <c r="I5">
        <v>7.4133331031999997E-2</v>
      </c>
    </row>
    <row r="6" spans="2:9" x14ac:dyDescent="0.25">
      <c r="H6" t="s">
        <v>42</v>
      </c>
      <c r="I6">
        <v>7.0952018794799995E-2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186.93857687400001</v>
      </c>
      <c r="J2">
        <v>72.061100125199999</v>
      </c>
      <c r="K2">
        <v>167.82151709999999</v>
      </c>
      <c r="L2">
        <v>62.546349764399999</v>
      </c>
    </row>
    <row r="3" spans="2:12" x14ac:dyDescent="0.25">
      <c r="B3" s="18">
        <v>50</v>
      </c>
      <c r="C3" s="18"/>
      <c r="D3" s="1">
        <v>56.738265955199999</v>
      </c>
      <c r="E3" s="19" t="str">
        <f>IF(D3="","N/A",IF(OR(D3&lt;B3),"FAIL","PASS"))</f>
        <v>PASS</v>
      </c>
      <c r="H3" t="s">
        <v>39</v>
      </c>
      <c r="I3">
        <v>165.69091349160001</v>
      </c>
      <c r="J3">
        <v>67.391283997200006</v>
      </c>
      <c r="K3">
        <v>162.39285585119998</v>
      </c>
      <c r="L3">
        <v>64.589394320400004</v>
      </c>
    </row>
    <row r="4" spans="2:12" x14ac:dyDescent="0.25">
      <c r="H4" t="s">
        <v>40</v>
      </c>
      <c r="I4">
        <v>162.85983746400001</v>
      </c>
      <c r="J4">
        <v>66.136270912800001</v>
      </c>
      <c r="K4">
        <v>158.8904937552</v>
      </c>
      <c r="L4">
        <v>62.371231659599992</v>
      </c>
    </row>
    <row r="5" spans="2:12" x14ac:dyDescent="0.25">
      <c r="H5" t="s">
        <v>41</v>
      </c>
      <c r="I5">
        <v>168.8138530272</v>
      </c>
      <c r="J5">
        <v>73.491231314399997</v>
      </c>
      <c r="K5">
        <v>157.02256730400001</v>
      </c>
      <c r="L5">
        <v>58.693751458799994</v>
      </c>
    </row>
    <row r="6" spans="2:12" x14ac:dyDescent="0.25">
      <c r="H6" t="s">
        <v>42</v>
      </c>
      <c r="I6">
        <v>162.65553300839997</v>
      </c>
      <c r="J6">
        <v>70.952018794799997</v>
      </c>
      <c r="K6">
        <v>153.89962776839999</v>
      </c>
      <c r="L6">
        <v>56.738265955199999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186.500781612</v>
      </c>
      <c r="J2">
        <v>72.090286476000003</v>
      </c>
      <c r="K2">
        <v>167.7339580476</v>
      </c>
      <c r="L2">
        <v>62.575536115200002</v>
      </c>
    </row>
    <row r="3" spans="2:12" x14ac:dyDescent="0.25">
      <c r="B3" s="18">
        <v>20</v>
      </c>
      <c r="C3" s="18"/>
      <c r="D3" s="1">
        <v>66.614761756462158</v>
      </c>
      <c r="E3" s="19" t="str">
        <f>IF(D3="","N/A",IF(OR(D3&lt;B3),"FAIL","PASS"))</f>
        <v>PASS</v>
      </c>
      <c r="G3" t="s">
        <v>38</v>
      </c>
      <c r="H3" t="s">
        <v>27</v>
      </c>
      <c r="I3">
        <v>0.26212261653480001</v>
      </c>
      <c r="J3">
        <v>0.34089657734399997</v>
      </c>
      <c r="K3">
        <v>0.27907988634960001</v>
      </c>
      <c r="L3">
        <v>0.92783409193199995</v>
      </c>
    </row>
    <row r="4" spans="2:12" x14ac:dyDescent="0.25">
      <c r="G4" t="s">
        <v>39</v>
      </c>
      <c r="H4" t="s">
        <v>26</v>
      </c>
      <c r="I4">
        <v>165.39904998360001</v>
      </c>
      <c r="J4">
        <v>67.362097646400002</v>
      </c>
      <c r="K4">
        <v>162.276110448</v>
      </c>
      <c r="L4">
        <v>64.589394320400004</v>
      </c>
    </row>
    <row r="5" spans="2:12" x14ac:dyDescent="0.25">
      <c r="G5" t="s">
        <v>39</v>
      </c>
      <c r="H5" t="s">
        <v>27</v>
      </c>
      <c r="I5">
        <v>0.23182718440440001</v>
      </c>
      <c r="J5">
        <v>0.31988240476800001</v>
      </c>
      <c r="K5">
        <v>0.2638737975828</v>
      </c>
      <c r="L5">
        <v>0.95702044273199993</v>
      </c>
    </row>
    <row r="6" spans="2:12" x14ac:dyDescent="0.25">
      <c r="G6" t="s">
        <v>40</v>
      </c>
      <c r="H6" t="s">
        <v>26</v>
      </c>
      <c r="I6">
        <v>162.62634665760001</v>
      </c>
      <c r="J6">
        <v>66.136270912800001</v>
      </c>
      <c r="K6">
        <v>158.8029347028</v>
      </c>
      <c r="L6">
        <v>62.429604361199999</v>
      </c>
    </row>
    <row r="7" spans="2:12" x14ac:dyDescent="0.25">
      <c r="G7" t="s">
        <v>40</v>
      </c>
      <c r="H7" t="s">
        <v>27</v>
      </c>
      <c r="I7">
        <v>0.22312965186599998</v>
      </c>
      <c r="J7">
        <v>0.31054277251200002</v>
      </c>
      <c r="K7">
        <v>0.25879537254360002</v>
      </c>
      <c r="L7">
        <v>0.93717372418799993</v>
      </c>
    </row>
    <row r="8" spans="2:12" x14ac:dyDescent="0.25">
      <c r="G8" t="s">
        <v>41</v>
      </c>
      <c r="H8" t="s">
        <v>26</v>
      </c>
      <c r="I8">
        <v>168.55117587000001</v>
      </c>
      <c r="J8">
        <v>73.491231314399997</v>
      </c>
      <c r="K8">
        <v>156.99338095319999</v>
      </c>
      <c r="L8">
        <v>58.693751458799994</v>
      </c>
    </row>
    <row r="9" spans="2:12" x14ac:dyDescent="0.25">
      <c r="G9" t="s">
        <v>41</v>
      </c>
      <c r="H9" t="s">
        <v>27</v>
      </c>
      <c r="I9">
        <v>0.23436639692400002</v>
      </c>
      <c r="J9">
        <v>0.34439893944</v>
      </c>
      <c r="K9">
        <v>0.2590872360516</v>
      </c>
      <c r="L9">
        <v>0.85749498650400002</v>
      </c>
    </row>
    <row r="10" spans="2:12" x14ac:dyDescent="0.25">
      <c r="G10" t="s">
        <v>42</v>
      </c>
      <c r="H10" t="s">
        <v>26</v>
      </c>
      <c r="I10">
        <v>162.422042202</v>
      </c>
      <c r="J10">
        <v>70.981205145600001</v>
      </c>
      <c r="K10">
        <v>153.87044141760001</v>
      </c>
      <c r="L10">
        <v>56.767452305999996</v>
      </c>
    </row>
    <row r="11" spans="2:12" x14ac:dyDescent="0.25">
      <c r="G11" t="s">
        <v>42</v>
      </c>
      <c r="H11" t="s">
        <v>27</v>
      </c>
      <c r="I11">
        <v>0.23754770916119999</v>
      </c>
      <c r="J11">
        <v>0.33535117069199999</v>
      </c>
      <c r="K11">
        <v>0.26115946695840003</v>
      </c>
      <c r="L11">
        <v>0.84436112864399993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topLeftCell="A15"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59</v>
      </c>
      <c r="B1" s="15"/>
      <c r="C1" s="15"/>
    </row>
    <row r="2" spans="1:6" x14ac:dyDescent="0.25">
      <c r="A2" s="1" t="s">
        <v>58</v>
      </c>
      <c r="B2" s="1" t="s">
        <v>4</v>
      </c>
      <c r="C2" s="1" t="s">
        <v>60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7.4425194540000003E-2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0.12337070483160001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0.16137133357319999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0.21037521656639999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0.26903978167439996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0.34760943802799998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0.42320208659999997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0.54490916943599998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0.69521887605599997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0.88726506431999996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1.139143271724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1.4444325010919998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1.8498309137039999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2.3626350972600001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3.0032754973199998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3.81173741448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4.8361783275599999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6.1583200188000005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7.8569656353599999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10.031348769959999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12.523863128279999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16.043737034759999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21.020009846159997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26.845605465840002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33.097321807200004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41.9115997488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51.192859303200002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64.939630530000002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82.451441009999996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105.07086287999999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133.55674126080001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168.8722257288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ATP</vt:lpstr>
      <vt:lpstr>ChromaticityCoordinates</vt:lpstr>
      <vt:lpstr>CalibPosition</vt:lpstr>
      <vt:lpstr>Curves</vt:lpstr>
      <vt:lpstr>LuminanceAndUniformity</vt:lpstr>
      <vt:lpstr>ContrastOnAxis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2023-08-29T13:58:18Z</dcterms:modified>
</cp:coreProperties>
</file>