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u\Documents\ESIR\ESIR 2\Business Plan\"/>
    </mc:Choice>
  </mc:AlternateContent>
  <xr:revisionPtr revIDLastSave="0" documentId="13_ncr:1_{8DCB45E6-0127-4499-8654-B1A891965928}" xr6:coauthVersionLast="31" xr6:coauthVersionMax="31" xr10:uidLastSave="{00000000-0000-0000-0000-000000000000}"/>
  <bookViews>
    <workbookView xWindow="0" yWindow="0" windowWidth="23040" windowHeight="9072" xr2:uid="{B363E8A8-AC2A-47BD-9269-5E1CA488CFC4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55" i="1"/>
  <c r="E56" i="1"/>
  <c r="E57" i="1" s="1"/>
  <c r="E58" i="1" s="1"/>
  <c r="E59" i="1" s="1"/>
  <c r="E60" i="1" s="1"/>
  <c r="E61" i="1" s="1"/>
  <c r="E62" i="1" s="1"/>
  <c r="E63" i="1" s="1"/>
  <c r="E54" i="1"/>
  <c r="F54" i="1" s="1"/>
  <c r="E53" i="1"/>
  <c r="H53" i="1" s="1"/>
  <c r="E37" i="1"/>
  <c r="E39" i="1"/>
  <c r="E40" i="1"/>
  <c r="E41" i="1" s="1"/>
  <c r="E42" i="1" s="1"/>
  <c r="E43" i="1" s="1"/>
  <c r="E44" i="1" s="1"/>
  <c r="E45" i="1" s="1"/>
  <c r="E46" i="1" s="1"/>
  <c r="E47" i="1" s="1"/>
  <c r="E48" i="1" s="1"/>
  <c r="E38" i="1"/>
  <c r="H38" i="1" s="1"/>
  <c r="F53" i="1"/>
  <c r="H37" i="1"/>
  <c r="G37" i="1"/>
  <c r="F37" i="1"/>
  <c r="G53" i="1" l="1"/>
  <c r="G54" i="1"/>
  <c r="H54" i="1"/>
  <c r="F38" i="1"/>
  <c r="G38" i="1"/>
  <c r="D3" i="1"/>
  <c r="J5" i="1"/>
  <c r="J6" i="1"/>
  <c r="J8" i="1" s="1"/>
  <c r="J9" i="1" s="1"/>
  <c r="J10" i="1" s="1"/>
  <c r="J11" i="1" s="1"/>
  <c r="J12" i="1" s="1"/>
  <c r="J13" i="1" s="1"/>
  <c r="J1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C4" i="1"/>
  <c r="F4" i="1" s="1"/>
  <c r="F3" i="1"/>
  <c r="E3" i="1"/>
  <c r="F55" i="1" l="1"/>
  <c r="H55" i="1"/>
  <c r="G55" i="1"/>
  <c r="H39" i="1"/>
  <c r="G39" i="1"/>
  <c r="F39" i="1"/>
  <c r="D4" i="1"/>
  <c r="C5" i="1"/>
  <c r="E4" i="1"/>
  <c r="F56" i="1" l="1"/>
  <c r="H56" i="1"/>
  <c r="G56" i="1"/>
  <c r="H40" i="1"/>
  <c r="G40" i="1"/>
  <c r="F40" i="1"/>
  <c r="C6" i="1"/>
  <c r="D5" i="1"/>
  <c r="F5" i="1"/>
  <c r="E5" i="1"/>
  <c r="E6" i="1"/>
  <c r="F57" i="1" l="1"/>
  <c r="H57" i="1"/>
  <c r="G57" i="1"/>
  <c r="H41" i="1"/>
  <c r="G41" i="1"/>
  <c r="F41" i="1"/>
  <c r="C7" i="1"/>
  <c r="D6" i="1"/>
  <c r="F6" i="1"/>
  <c r="F58" i="1" l="1"/>
  <c r="H58" i="1"/>
  <c r="G58" i="1"/>
  <c r="H42" i="1"/>
  <c r="G42" i="1"/>
  <c r="F42" i="1"/>
  <c r="D7" i="1"/>
  <c r="F7" i="1"/>
  <c r="E7" i="1"/>
  <c r="C8" i="1"/>
  <c r="F59" i="1" l="1"/>
  <c r="H59" i="1"/>
  <c r="G59" i="1"/>
  <c r="H43" i="1"/>
  <c r="G43" i="1"/>
  <c r="F43" i="1"/>
  <c r="D8" i="1"/>
  <c r="C9" i="1"/>
  <c r="F8" i="1"/>
  <c r="E8" i="1"/>
  <c r="F60" i="1" l="1"/>
  <c r="H60" i="1"/>
  <c r="G60" i="1"/>
  <c r="H44" i="1"/>
  <c r="G44" i="1"/>
  <c r="F44" i="1"/>
  <c r="D9" i="1"/>
  <c r="F9" i="1"/>
  <c r="E9" i="1"/>
  <c r="C10" i="1"/>
  <c r="F61" i="1" l="1"/>
  <c r="H61" i="1"/>
  <c r="G61" i="1"/>
  <c r="H45" i="1"/>
  <c r="G45" i="1"/>
  <c r="F45" i="1"/>
  <c r="D10" i="1"/>
  <c r="C11" i="1"/>
  <c r="F10" i="1"/>
  <c r="E10" i="1"/>
  <c r="F62" i="1" l="1"/>
  <c r="H62" i="1"/>
  <c r="G62" i="1"/>
  <c r="H46" i="1"/>
  <c r="G46" i="1"/>
  <c r="F46" i="1"/>
  <c r="D11" i="1"/>
  <c r="C12" i="1"/>
  <c r="F11" i="1"/>
  <c r="E11" i="1"/>
  <c r="F63" i="1" l="1"/>
  <c r="H63" i="1"/>
  <c r="G63" i="1"/>
  <c r="H47" i="1"/>
  <c r="G47" i="1"/>
  <c r="F47" i="1"/>
  <c r="D12" i="1"/>
  <c r="C13" i="1"/>
  <c r="F12" i="1"/>
  <c r="E12" i="1"/>
  <c r="F64" i="1" l="1"/>
  <c r="H64" i="1"/>
  <c r="G64" i="1"/>
  <c r="H48" i="1"/>
  <c r="G48" i="1"/>
  <c r="F48" i="1"/>
  <c r="D13" i="1"/>
  <c r="F13" i="1"/>
  <c r="E13" i="1"/>
  <c r="C14" i="1"/>
  <c r="D14" i="1" l="1"/>
  <c r="F14" i="1"/>
  <c r="E14" i="1"/>
</calcChain>
</file>

<file path=xl/sharedStrings.xml><?xml version="1.0" encoding="utf-8"?>
<sst xmlns="http://schemas.openxmlformats.org/spreadsheetml/2006/main" count="67" uniqueCount="21">
  <si>
    <t>Mois</t>
  </si>
  <si>
    <t>Volume des ventes (en unité)</t>
  </si>
  <si>
    <t>Chiffre d’Affaire (à 15€)</t>
  </si>
  <si>
    <t>Chiffre d’Affaire (à 20€)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</si>
  <si>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</si>
  <si>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</si>
  <si>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</si>
  <si>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</si>
  <si>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</si>
  <si>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</si>
  <si>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</si>
  <si>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</si>
  <si>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</si>
  <si>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</si>
  <si>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</si>
  <si>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</si>
  <si>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-</t>
  </si>
  <si>
    <t>Évolution par rappport au mois de Janvier (en %)</t>
  </si>
  <si>
    <t>Évolution des ventes par rappport au mois de Janvier (en %)</t>
  </si>
  <si>
    <t>Volume cumulé des ventes (en unité)</t>
  </si>
  <si>
    <t>Évolution des ventes par rappport au mois de Janvier de la première année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</si>
</sst>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rlito"/>
      <family val="2"/>
    </font>
    <font>
      <sz val="12"/>
      <color theme="1"/>
      <name val="Carlito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top" wrapText="1"/>
    </xf>
    <xf numFmtId="10" fontId="3" fillId="0" borderId="8" xfId="0" applyNumberFormat="1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4" formatCode="0.00%"/>
      <alignment horizontal="center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4" formatCode="0.00%"/>
      <alignment horizontal="center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4" formatCode="0.00%"/>
      <alignment horizontal="center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rlito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rlito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Chiffre d'Affaire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Feuil1!$E$2</c:f>
              <c:strCache>
                <c:ptCount val="1"/>
                <c:pt idx="0">
                  <c:v>Chiffre d’Affaire (à 15€)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Feuil1!$B$3:$B$14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Feuil1!$E$3:$E$14</c:f>
              <c:numCache>
                <c:formatCode>#\ ##0.00\ "€"</c:formatCode>
                <c:ptCount val="12"/>
                <c:pt idx="0">
                  <c:v>7500</c:v>
                </c:pt>
                <c:pt idx="1">
                  <c:v>9000</c:v>
                </c:pt>
                <c:pt idx="2">
                  <c:v>10800</c:v>
                </c:pt>
                <c:pt idx="3">
                  <c:v>12960</c:v>
                </c:pt>
                <c:pt idx="4">
                  <c:v>15552</c:v>
                </c:pt>
                <c:pt idx="5">
                  <c:v>18662.399999999998</c:v>
                </c:pt>
                <c:pt idx="6">
                  <c:v>22394.879999999997</c:v>
                </c:pt>
                <c:pt idx="7">
                  <c:v>26873.855999999992</c:v>
                </c:pt>
                <c:pt idx="8">
                  <c:v>32248.627199999995</c:v>
                </c:pt>
                <c:pt idx="9">
                  <c:v>38698.35263999999</c:v>
                </c:pt>
                <c:pt idx="10">
                  <c:v>46438.023167999985</c:v>
                </c:pt>
                <c:pt idx="11">
                  <c:v>92876.04633599997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E-4DC8-89BE-7026732C47E4}"/>
            </c:ext>
          </c:extLst>
        </c:ser>
        <c:ser>
          <c:idx val="2"/>
          <c:order val="2"/>
          <c:tx>
            <c:strRef>
              <c:f>Feuil1!$F$2</c:f>
              <c:strCache>
                <c:ptCount val="1"/>
                <c:pt idx="0">
                  <c:v>Chiffre d’Affaire (à 20€)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Feuil1!$B$3:$B$14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Feuil1!$F$3:$F$14</c:f>
              <c:numCache>
                <c:formatCode>#\ ##0.00\ "€"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14400</c:v>
                </c:pt>
                <c:pt idx="3">
                  <c:v>17280</c:v>
                </c:pt>
                <c:pt idx="4">
                  <c:v>20736</c:v>
                </c:pt>
                <c:pt idx="5">
                  <c:v>24883.199999999997</c:v>
                </c:pt>
                <c:pt idx="6">
                  <c:v>29859.839999999997</c:v>
                </c:pt>
                <c:pt idx="7">
                  <c:v>35831.80799999999</c:v>
                </c:pt>
                <c:pt idx="8">
                  <c:v>42998.169599999994</c:v>
                </c:pt>
                <c:pt idx="9">
                  <c:v>51597.803519999987</c:v>
                </c:pt>
                <c:pt idx="10">
                  <c:v>61917.364223999983</c:v>
                </c:pt>
                <c:pt idx="11">
                  <c:v>123834.72844799997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E-4DC8-89BE-7026732C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442600"/>
        <c:axId val="49944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Feuil1!$C$2</c15:sqref>
                        </c15:formulaRef>
                      </c:ext>
                    </c:extLst>
                    <c:strCache>
                      <c:ptCount val="1"/>
                      <c:pt idx="0">
                        <c:v>Volume cumulé des ventes (en unité)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Feuil1!$B$3:$B$14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Feuil1!$C$3:$C$14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500</c:v>
                      </c:pt>
                      <c:pt idx="1">
                        <c:v>600</c:v>
                      </c:pt>
                      <c:pt idx="2">
                        <c:v>720</c:v>
                      </c:pt>
                      <c:pt idx="3">
                        <c:v>864</c:v>
                      </c:pt>
                      <c:pt idx="4">
                        <c:v>1036.8</c:v>
                      </c:pt>
                      <c:pt idx="5">
                        <c:v>1244.1599999999999</c:v>
                      </c:pt>
                      <c:pt idx="6">
                        <c:v>1492.9919999999997</c:v>
                      </c:pt>
                      <c:pt idx="7">
                        <c:v>1791.5903999999996</c:v>
                      </c:pt>
                      <c:pt idx="8">
                        <c:v>2149.9084799999996</c:v>
                      </c:pt>
                      <c:pt idx="9">
                        <c:v>2579.8901759999994</c:v>
                      </c:pt>
                      <c:pt idx="10">
                        <c:v>3095.8682111999992</c:v>
                      </c:pt>
                      <c:pt idx="11">
                        <c:v>6191.7364223999984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2E-4DC8-89BE-7026732C47E4}"/>
                  </c:ext>
                </c:extLst>
              </c15:ser>
            </c15:filteredBarSeries>
          </c:ext>
        </c:extLst>
      </c:barChart>
      <c:catAx>
        <c:axId val="49944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442272"/>
        <c:crosses val="autoZero"/>
        <c:auto val="1"/>
        <c:lblAlgn val="ctr"/>
        <c:lblOffset val="100"/>
        <c:noMultiLvlLbl val="0"/>
      </c:catAx>
      <c:valAx>
        <c:axId val="499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4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Évolution des ventes par rappport au mois de Janvier (en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Feuil1!$B$3:$B$14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Feuil1!$D$3:$D$14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0.2</c:v>
                </c:pt>
                <c:pt idx="2">
                  <c:v>0.44</c:v>
                </c:pt>
                <c:pt idx="3">
                  <c:v>0.72799999999999998</c:v>
                </c:pt>
                <c:pt idx="4">
                  <c:v>1.0735999999999999</c:v>
                </c:pt>
                <c:pt idx="5">
                  <c:v>1.4883199999999996</c:v>
                </c:pt>
                <c:pt idx="6">
                  <c:v>1.9859839999999995</c:v>
                </c:pt>
                <c:pt idx="7">
                  <c:v>2.5831807999999992</c:v>
                </c:pt>
                <c:pt idx="8">
                  <c:v>3.2998169599999994</c:v>
                </c:pt>
                <c:pt idx="9">
                  <c:v>4.1597803519999985</c:v>
                </c:pt>
                <c:pt idx="10">
                  <c:v>5.1917364223999982</c:v>
                </c:pt>
                <c:pt idx="11">
                  <c:v>11.383472844799996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6-46C4-8E06-8D848C57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04288"/>
        <c:axId val="597107240"/>
      </c:barChart>
      <c:catAx>
        <c:axId val="597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107240"/>
        <c:crosses val="autoZero"/>
        <c:auto val="1"/>
        <c:lblAlgn val="ctr"/>
        <c:lblOffset val="100"/>
        <c:noMultiLvlLbl val="0"/>
      </c:catAx>
      <c:valAx>
        <c:axId val="5971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1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16</xdr:row>
      <xdr:rowOff>80010</xdr:rowOff>
    </xdr:from>
    <xdr:to>
      <xdr:col>4</xdr:col>
      <xdr:colOff>1516380</xdr:colOff>
      <xdr:row>31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5ACA06-D1D0-4DAE-B640-92008854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15</xdr:row>
      <xdr:rowOff>163830</xdr:rowOff>
    </xdr:from>
    <xdr:to>
      <xdr:col>9</xdr:col>
      <xdr:colOff>899160</xdr:colOff>
      <xdr:row>30</xdr:row>
      <xdr:rowOff>163830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C63030-1AFD-42A6-8DDD-2940F052C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5BF32-252E-4E77-8D4F-C86FA217E965}" name="Tableau1" displayName="Tableau1" ref="B2:F14" totalsRowShown="0" headerRowDxfId="26" headerRowBorderDxfId="25" tableBorderDxfId="24" totalsRowBorderDxfId="23">
  <autoFilter ref="B2:F14" xr:uid="{727FB547-544E-4A54-8A52-8BC8604FCDB4}"/>
  <tableColumns count="5">
    <tableColumn id="1" xr3:uid="{6EC7DD65-5BC9-45C8-A883-0E69DEC81447}" name="Mois" dataDxfId="22"/>
    <tableColumn id="2" xr3:uid="{C2E24D84-5175-440E-9591-A9AD4738810F}" name="Volume cumulé des ventes (en unité)" dataDxfId="21"/>
    <tableColumn id="3" xr3:uid="{5A46822C-A620-4B9B-A300-2C35D940A6C6}" name="Évolution des ventes par rappport au mois de Janvier (en %)" dataDxfId="20">
      <calculatedColumnFormula>(C3-500)/500</calculatedColumnFormula>
    </tableColumn>
    <tableColumn id="4" xr3:uid="{C3CF4E94-392D-4FCD-B9BC-104264104F50}" name="Chiffre d’Affaire (à 15€)" dataDxfId="19" dataCellStyle="Monétaire">
      <calculatedColumnFormula>15*C3</calculatedColumnFormula>
    </tableColumn>
    <tableColumn id="5" xr3:uid="{5954C67B-7D0F-4753-8F9B-FB059960994F}" name="Chiffre d’Affaire (à 20€)" dataDxfId="18" dataCellStyle="Monétaire">
      <calculatedColumnFormula>20*C3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60CA-DDC6-4B1D-A0E9-C8AE63E98950}" name="Tableau13" displayName="Tableau13" ref="D36:H48" totalsRowShown="0" headerRowDxfId="17" headerRowBorderDxfId="15" tableBorderDxfId="16" totalsRowBorderDxfId="14">
  <autoFilter ref="D36:H48" xr:uid="{909B0B3F-4677-4F70-B83B-8CF975A58AB7}"/>
  <tableColumns count="5">
    <tableColumn id="1" xr3:uid="{0CAF009B-1AD9-4B8A-8E62-26CF89A1B1EB}" name="Mois" dataDxfId="13"/>
    <tableColumn id="2" xr3:uid="{FE66ECAC-D3CC-41D5-AA49-F5FE03765FEC}" name="Volume cumulé des ventes (en unité)" dataDxfId="12"/>
    <tableColumn id="3" xr3:uid="{FA8F8387-06D4-4C40-A37D-56DF91861322}" name="Évolution des ventes par rappport au mois de Janvier de la première année (en %)" dataDxfId="11">
      <calculatedColumnFormula>(E37-500)/500</calculatedColumnFormula>
    </tableColumn>
    <tableColumn id="4" xr3:uid="{F0FCF68C-16EE-4AC2-A959-0D6D1DD40493}" name="Chiffre d’Affaire (à 15€)" dataDxfId="10" dataCellStyle="Monétaire">
      <calculatedColumnFormula>15*E37</calculatedColumnFormula>
    </tableColumn>
    <tableColumn id="5" xr3:uid="{290396AF-CC42-442C-87E6-241DE28EA7D1}" name="Chiffre d’Affaire (à 20€)" dataDxfId="9" dataCellStyle="Monétaire">
      <calculatedColumnFormula>20*E37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5FB73B-31C3-4C7C-A012-1C3E1CA5FFAF}" name="Tableau134" displayName="Tableau134" ref="D52:H64" totalsRowShown="0" headerRowDxfId="8" headerRowBorderDxfId="6" tableBorderDxfId="7" totalsRowBorderDxfId="5">
  <autoFilter ref="D52:H64" xr:uid="{184FB4E9-8F1E-4502-B9DD-F654F5533017}"/>
  <tableColumns count="5">
    <tableColumn id="1" xr3:uid="{D92792F3-8B83-403D-B6DF-88723F2C6A14}" name="Mois" dataDxfId="4"/>
    <tableColumn id="2" xr3:uid="{797612B2-7724-44D6-8D56-EE565C8BDA50}" name="Volume cumulé des ventes (en unité)" dataDxfId="3"/>
    <tableColumn id="3" xr3:uid="{B539033A-651E-4F4C-9DB5-7970DF5DCC36}" name="Évolution des ventes par rappport au mois de Janvier de la première année (en %)" dataDxfId="2">
      <calculatedColumnFormula>(E53-500)/500</calculatedColumnFormula>
    </tableColumn>
    <tableColumn id="4" xr3:uid="{021E2472-AD6A-49EE-8DDC-A91B20A42D49}" name="Chiffre d’Affaire (à 15€)" dataDxfId="1" dataCellStyle="Monétaire">
      <calculatedColumnFormula>15*E53</calculatedColumnFormula>
    </tableColumn>
    <tableColumn id="5" xr3:uid="{F9458BAA-D108-4383-A907-2A236AA437E4}" name="Chiffre d’Affaire (à 20€)" dataDxfId="0" dataCellStyle="Monétaire">
      <calculatedColumnFormula>20*E53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FF3B-887C-441B-B61E-1611CF518625}">
  <dimension ref="B1:J64"/>
  <sheetViews>
    <sheetView tabSelected="1" topLeftCell="A45" workbookViewId="0">
      <selection activeCell="D52" sqref="D52:H64"/>
    </sheetView>
  </sheetViews>
  <sheetFormatPr baseColWidth="10" defaultRowHeight="14.4" x14ac:dyDescent="0.3"/>
  <cols>
    <col min="3" max="3" width="30.109375" customWidth="1"/>
    <col min="4" max="4" width="48.44140625" customWidth="1"/>
    <col min="5" max="5" width="25.6640625" customWidth="1"/>
    <col min="6" max="6" width="26.33203125" customWidth="1"/>
    <col min="7" max="7" width="15.77734375" customWidth="1"/>
    <col min="8" max="8" width="17.5546875" customWidth="1"/>
    <col min="10" max="10" width="20.77734375" customWidth="1"/>
  </cols>
  <sheetData>
    <row r="1" spans="2:10" ht="15" thickBot="1" x14ac:dyDescent="0.35"/>
    <row r="2" spans="2:10" ht="47.4" thickBot="1" x14ac:dyDescent="0.35">
      <c r="B2" s="9" t="s">
        <v>0</v>
      </c>
      <c r="C2" s="10" t="s">
        <v>19</v>
      </c>
      <c r="D2" s="10" t="s">
        <v>18</v>
      </c>
      <c r="E2" s="10" t="s">
        <v>2</v>
      </c>
      <c r="F2" s="11" t="s">
        <v>3</v>
      </c>
      <c r="H2" s="1" t="s">
        <v>0</v>
      </c>
      <c r="I2" s="1" t="s">
        <v>1</v>
      </c>
      <c r="J2" s="1" t="s">
        <v>17</v>
      </c>
    </row>
    <row r="3" spans="2:10" ht="16.2" thickBot="1" x14ac:dyDescent="0.35">
      <c r="B3" s="5" t="s">
        <v>4</v>
      </c>
      <c r="C3" s="2">
        <v>500</v>
      </c>
      <c r="D3" s="12">
        <f>(C3-500)/500</f>
        <v>0</v>
      </c>
      <c r="E3" s="13">
        <f>15*C3</f>
        <v>7500</v>
      </c>
      <c r="F3" s="14">
        <f>20*C3</f>
        <v>10000</v>
      </c>
      <c r="H3" s="1" t="s">
        <v>4</v>
      </c>
      <c r="I3" s="2">
        <v>500</v>
      </c>
      <c r="J3" s="2" t="s">
        <v>16</v>
      </c>
    </row>
    <row r="4" spans="2:10" ht="16.2" thickBot="1" x14ac:dyDescent="0.35">
      <c r="B4" s="5" t="s">
        <v>5</v>
      </c>
      <c r="C4" s="3">
        <f>C3*1.2</f>
        <v>600</v>
      </c>
      <c r="D4" s="4">
        <f>(C4-500)/500</f>
        <v>0.2</v>
      </c>
      <c r="E4" s="13">
        <f>15*C4</f>
        <v>9000</v>
      </c>
      <c r="F4" s="14">
        <f>20*C4</f>
        <v>12000</v>
      </c>
      <c r="H4" s="1" t="s">
        <v>5</v>
      </c>
      <c r="I4" s="3">
        <f>I3*1.2</f>
        <v>600</v>
      </c>
      <c r="J4" s="4">
        <v>0.2</v>
      </c>
    </row>
    <row r="5" spans="2:10" ht="16.2" thickBot="1" x14ac:dyDescent="0.35">
      <c r="B5" s="5" t="s">
        <v>6</v>
      </c>
      <c r="C5" s="3">
        <f>C4*1.2</f>
        <v>720</v>
      </c>
      <c r="D5" s="4">
        <f>(C5-500)/500</f>
        <v>0.44</v>
      </c>
      <c r="E5" s="13">
        <f>15*C5</f>
        <v>10800</v>
      </c>
      <c r="F5" s="14">
        <f>20*C5</f>
        <v>14400</v>
      </c>
      <c r="H5" s="1" t="s">
        <v>6</v>
      </c>
      <c r="I5" s="3">
        <f>I4*1.2</f>
        <v>720</v>
      </c>
      <c r="J5" s="4">
        <f>J4*1.2</f>
        <v>0.24</v>
      </c>
    </row>
    <row r="6" spans="2:10" ht="16.2" thickBot="1" x14ac:dyDescent="0.35">
      <c r="B6" s="5" t="s">
        <v>7</v>
      </c>
      <c r="C6" s="3">
        <f>C5*1.2</f>
        <v>864</v>
      </c>
      <c r="D6" s="4">
        <f t="shared" ref="D6:D14" si="0">(C6-500)/500</f>
        <v>0.72799999999999998</v>
      </c>
      <c r="E6" s="13">
        <f t="shared" ref="E6:E14" si="1">15*C6</f>
        <v>12960</v>
      </c>
      <c r="F6" s="14">
        <f t="shared" ref="F6:F14" si="2">20*C6</f>
        <v>17280</v>
      </c>
      <c r="H6" s="1" t="s">
        <v>7</v>
      </c>
      <c r="I6" s="3">
        <f>I5*1.2</f>
        <v>864</v>
      </c>
      <c r="J6" s="4">
        <f>J5*1.2</f>
        <v>0.28799999999999998</v>
      </c>
    </row>
    <row r="7" spans="2:10" ht="16.2" thickBot="1" x14ac:dyDescent="0.35">
      <c r="B7" s="5" t="s">
        <v>8</v>
      </c>
      <c r="C7" s="3">
        <f>C6*1.2</f>
        <v>1036.8</v>
      </c>
      <c r="D7" s="4">
        <f t="shared" si="0"/>
        <v>1.0735999999999999</v>
      </c>
      <c r="E7" s="13">
        <f t="shared" si="1"/>
        <v>15552</v>
      </c>
      <c r="F7" s="14">
        <f t="shared" si="2"/>
        <v>20736</v>
      </c>
      <c r="H7" s="1" t="s">
        <v>8</v>
      </c>
      <c r="I7" s="3">
        <f>I6*1.2</f>
        <v>1036.8</v>
      </c>
      <c r="J7" s="4">
        <v>0.2</v>
      </c>
    </row>
    <row r="8" spans="2:10" ht="16.2" thickBot="1" x14ac:dyDescent="0.35">
      <c r="B8" s="5" t="s">
        <v>9</v>
      </c>
      <c r="C8" s="3">
        <f t="shared" ref="C8:C13" si="3">C7*1.2</f>
        <v>1244.1599999999999</v>
      </c>
      <c r="D8" s="4">
        <f t="shared" si="0"/>
        <v>1.4883199999999996</v>
      </c>
      <c r="E8" s="13">
        <f t="shared" si="1"/>
        <v>18662.399999999998</v>
      </c>
      <c r="F8" s="14">
        <f t="shared" si="2"/>
        <v>24883.199999999997</v>
      </c>
      <c r="H8" s="1" t="s">
        <v>9</v>
      </c>
      <c r="I8" s="3">
        <f t="shared" ref="I8:I11" si="4">I7*1.2</f>
        <v>1244.1599999999999</v>
      </c>
      <c r="J8" s="4">
        <f t="shared" ref="J8:J11" si="5">J7*1.2</f>
        <v>0.24</v>
      </c>
    </row>
    <row r="9" spans="2:10" ht="16.2" thickBot="1" x14ac:dyDescent="0.35">
      <c r="B9" s="5" t="s">
        <v>10</v>
      </c>
      <c r="C9" s="3">
        <f t="shared" si="3"/>
        <v>1492.9919999999997</v>
      </c>
      <c r="D9" s="4">
        <f t="shared" si="0"/>
        <v>1.9859839999999995</v>
      </c>
      <c r="E9" s="13">
        <f t="shared" si="1"/>
        <v>22394.879999999997</v>
      </c>
      <c r="F9" s="14">
        <f t="shared" si="2"/>
        <v>29859.839999999997</v>
      </c>
      <c r="H9" s="1" t="s">
        <v>10</v>
      </c>
      <c r="I9" s="3">
        <f t="shared" si="4"/>
        <v>1492.9919999999997</v>
      </c>
      <c r="J9" s="4">
        <f t="shared" si="5"/>
        <v>0.28799999999999998</v>
      </c>
    </row>
    <row r="10" spans="2:10" ht="16.2" thickBot="1" x14ac:dyDescent="0.35">
      <c r="B10" s="5" t="s">
        <v>11</v>
      </c>
      <c r="C10" s="3">
        <f t="shared" si="3"/>
        <v>1791.5903999999996</v>
      </c>
      <c r="D10" s="4">
        <f t="shared" si="0"/>
        <v>2.5831807999999992</v>
      </c>
      <c r="E10" s="13">
        <f t="shared" si="1"/>
        <v>26873.855999999992</v>
      </c>
      <c r="F10" s="14">
        <f t="shared" si="2"/>
        <v>35831.80799999999</v>
      </c>
      <c r="H10" s="1" t="s">
        <v>11</v>
      </c>
      <c r="I10" s="3">
        <f t="shared" si="4"/>
        <v>1791.5903999999996</v>
      </c>
      <c r="J10" s="4">
        <f t="shared" si="5"/>
        <v>0.34559999999999996</v>
      </c>
    </row>
    <row r="11" spans="2:10" ht="16.2" thickBot="1" x14ac:dyDescent="0.35">
      <c r="B11" s="5" t="s">
        <v>12</v>
      </c>
      <c r="C11" s="3">
        <f t="shared" si="3"/>
        <v>2149.9084799999996</v>
      </c>
      <c r="D11" s="4">
        <f t="shared" si="0"/>
        <v>3.2998169599999994</v>
      </c>
      <c r="E11" s="13">
        <f t="shared" si="1"/>
        <v>32248.627199999995</v>
      </c>
      <c r="F11" s="14">
        <f t="shared" si="2"/>
        <v>42998.169599999994</v>
      </c>
      <c r="H11" s="1" t="s">
        <v>12</v>
      </c>
      <c r="I11" s="3">
        <f t="shared" si="4"/>
        <v>2149.9084799999996</v>
      </c>
      <c r="J11" s="4">
        <f t="shared" si="5"/>
        <v>0.41471999999999992</v>
      </c>
    </row>
    <row r="12" spans="2:10" ht="16.2" thickBot="1" x14ac:dyDescent="0.35">
      <c r="B12" s="5" t="s">
        <v>13</v>
      </c>
      <c r="C12" s="3">
        <f>C11*1.2</f>
        <v>2579.8901759999994</v>
      </c>
      <c r="D12" s="4">
        <f t="shared" si="0"/>
        <v>4.1597803519999985</v>
      </c>
      <c r="E12" s="13">
        <f t="shared" si="1"/>
        <v>38698.35263999999</v>
      </c>
      <c r="F12" s="14">
        <f t="shared" si="2"/>
        <v>51597.803519999987</v>
      </c>
      <c r="H12" s="1" t="s">
        <v>13</v>
      </c>
      <c r="I12" s="3">
        <f>I11*1.2</f>
        <v>2579.8901759999994</v>
      </c>
      <c r="J12" s="4">
        <f>J11*1.2</f>
        <v>0.49766399999999988</v>
      </c>
    </row>
    <row r="13" spans="2:10" ht="16.2" thickBot="1" x14ac:dyDescent="0.35">
      <c r="B13" s="5" t="s">
        <v>14</v>
      </c>
      <c r="C13" s="3">
        <f t="shared" si="3"/>
        <v>3095.8682111999992</v>
      </c>
      <c r="D13" s="4">
        <f t="shared" si="0"/>
        <v>5.1917364223999982</v>
      </c>
      <c r="E13" s="13">
        <f t="shared" si="1"/>
        <v>46438.023167999985</v>
      </c>
      <c r="F13" s="14">
        <f t="shared" si="2"/>
        <v>61917.364223999983</v>
      </c>
      <c r="H13" s="1" t="s">
        <v>14</v>
      </c>
      <c r="I13" s="3">
        <f t="shared" ref="I13" si="6">I12*1.2</f>
        <v>3095.8682111999992</v>
      </c>
      <c r="J13" s="4">
        <f t="shared" ref="J13" si="7">J12*1.2</f>
        <v>0.59719679999999986</v>
      </c>
    </row>
    <row r="14" spans="2:10" ht="16.2" thickBot="1" x14ac:dyDescent="0.35">
      <c r="B14" s="6" t="s">
        <v>15</v>
      </c>
      <c r="C14" s="7">
        <f>C13*2</f>
        <v>6191.7364223999984</v>
      </c>
      <c r="D14" s="8">
        <f t="shared" si="0"/>
        <v>11.383472844799996</v>
      </c>
      <c r="E14" s="15">
        <f t="shared" si="1"/>
        <v>92876.04633599997</v>
      </c>
      <c r="F14" s="16">
        <f t="shared" si="2"/>
        <v>123834.72844799997</v>
      </c>
      <c r="H14" s="1" t="s">
        <v>15</v>
      </c>
      <c r="I14" s="3">
        <f>I13*2</f>
        <v>6191.7364223999984</v>
      </c>
      <c r="J14" s="4">
        <f>J13*2</f>
        <v>1.1943935999999997</v>
      </c>
    </row>
    <row r="36" spans="4:8" ht="63" thickBot="1" x14ac:dyDescent="0.35">
      <c r="D36" s="9" t="s">
        <v>0</v>
      </c>
      <c r="E36" s="10" t="s">
        <v>19</v>
      </c>
      <c r="F36" s="10" t="s">
        <v>20</v>
      </c>
      <c r="G36" s="10" t="s">
        <v>2</v>
      </c>
      <c r="H36" s="11" t="s">
        <v>3</v>
      </c>
    </row>
    <row r="37" spans="4:8" ht="16.2" thickBot="1" x14ac:dyDescent="0.35">
      <c r="D37" s="5" t="s">
        <v>4</v>
      </c>
      <c r="E37" s="2">
        <f>6192*1.02</f>
        <v>6315.84</v>
      </c>
      <c r="F37" s="12">
        <f>(E37-500)/500</f>
        <v>11.631680000000001</v>
      </c>
      <c r="G37" s="13">
        <f>15*E37</f>
        <v>94737.600000000006</v>
      </c>
      <c r="H37" s="14">
        <f>20*E37</f>
        <v>126316.8</v>
      </c>
    </row>
    <row r="38" spans="4:8" ht="16.2" thickBot="1" x14ac:dyDescent="0.35">
      <c r="D38" s="5" t="s">
        <v>5</v>
      </c>
      <c r="E38" s="3">
        <f>E37*1.02</f>
        <v>6442.1568000000007</v>
      </c>
      <c r="F38" s="4">
        <f>(E38-500)/500</f>
        <v>11.8843136</v>
      </c>
      <c r="G38" s="13">
        <f>15*E38</f>
        <v>96632.352000000014</v>
      </c>
      <c r="H38" s="14">
        <f>20*E38</f>
        <v>128843.13600000001</v>
      </c>
    </row>
    <row r="39" spans="4:8" ht="16.2" thickBot="1" x14ac:dyDescent="0.35">
      <c r="D39" s="5" t="s">
        <v>6</v>
      </c>
      <c r="E39" s="3">
        <f t="shared" ref="E39:E47" si="8">E38*1.02</f>
        <v>6570.9999360000011</v>
      </c>
      <c r="F39" s="4">
        <f>(E39-500)/500</f>
        <v>12.141999872000001</v>
      </c>
      <c r="G39" s="13">
        <f>15*E39</f>
        <v>98564.99904000001</v>
      </c>
      <c r="H39" s="14">
        <f>20*E39</f>
        <v>131419.99872000003</v>
      </c>
    </row>
    <row r="40" spans="4:8" ht="16.2" thickBot="1" x14ac:dyDescent="0.35">
      <c r="D40" s="5" t="s">
        <v>7</v>
      </c>
      <c r="E40" s="3">
        <f t="shared" si="8"/>
        <v>6702.419934720001</v>
      </c>
      <c r="F40" s="4">
        <f t="shared" ref="F40:F48" si="9">(E40-500)/500</f>
        <v>12.404839869440002</v>
      </c>
      <c r="G40" s="13">
        <f t="shared" ref="G40:G48" si="10">15*E40</f>
        <v>100536.29902080001</v>
      </c>
      <c r="H40" s="14">
        <f t="shared" ref="H40:H48" si="11">20*E40</f>
        <v>134048.39869440004</v>
      </c>
    </row>
    <row r="41" spans="4:8" ht="16.2" thickBot="1" x14ac:dyDescent="0.35">
      <c r="D41" s="5" t="s">
        <v>8</v>
      </c>
      <c r="E41" s="3">
        <f t="shared" si="8"/>
        <v>6836.4683334144011</v>
      </c>
      <c r="F41" s="4">
        <f t="shared" si="9"/>
        <v>12.672936666828802</v>
      </c>
      <c r="G41" s="13">
        <f t="shared" si="10"/>
        <v>102547.02500121601</v>
      </c>
      <c r="H41" s="14">
        <f t="shared" si="11"/>
        <v>136729.36666828801</v>
      </c>
    </row>
    <row r="42" spans="4:8" ht="16.2" thickBot="1" x14ac:dyDescent="0.35">
      <c r="D42" s="5" t="s">
        <v>9</v>
      </c>
      <c r="E42" s="3">
        <f t="shared" si="8"/>
        <v>6973.1977000826892</v>
      </c>
      <c r="F42" s="4">
        <f t="shared" si="9"/>
        <v>12.946395400165379</v>
      </c>
      <c r="G42" s="13">
        <f t="shared" si="10"/>
        <v>104597.96550124034</v>
      </c>
      <c r="H42" s="14">
        <f t="shared" si="11"/>
        <v>139463.95400165379</v>
      </c>
    </row>
    <row r="43" spans="4:8" ht="16.2" thickBot="1" x14ac:dyDescent="0.35">
      <c r="D43" s="5" t="s">
        <v>10</v>
      </c>
      <c r="E43" s="3">
        <f t="shared" si="8"/>
        <v>7112.6616540843434</v>
      </c>
      <c r="F43" s="4">
        <f t="shared" si="9"/>
        <v>13.225323308168687</v>
      </c>
      <c r="G43" s="13">
        <f t="shared" si="10"/>
        <v>106689.92481126515</v>
      </c>
      <c r="H43" s="14">
        <f t="shared" si="11"/>
        <v>142253.23308168686</v>
      </c>
    </row>
    <row r="44" spans="4:8" ht="16.2" thickBot="1" x14ac:dyDescent="0.35">
      <c r="D44" s="5" t="s">
        <v>11</v>
      </c>
      <c r="E44" s="3">
        <f t="shared" si="8"/>
        <v>7254.91488716603</v>
      </c>
      <c r="F44" s="4">
        <f t="shared" si="9"/>
        <v>13.50982977433206</v>
      </c>
      <c r="G44" s="13">
        <f t="shared" si="10"/>
        <v>108823.72330749045</v>
      </c>
      <c r="H44" s="14">
        <f t="shared" si="11"/>
        <v>145098.29774332061</v>
      </c>
    </row>
    <row r="45" spans="4:8" ht="16.2" thickBot="1" x14ac:dyDescent="0.35">
      <c r="D45" s="5" t="s">
        <v>12</v>
      </c>
      <c r="E45" s="3">
        <f t="shared" si="8"/>
        <v>7400.0131849093505</v>
      </c>
      <c r="F45" s="4">
        <f t="shared" si="9"/>
        <v>13.800026369818701</v>
      </c>
      <c r="G45" s="13">
        <f t="shared" si="10"/>
        <v>111000.19777364026</v>
      </c>
      <c r="H45" s="14">
        <f t="shared" si="11"/>
        <v>148000.26369818702</v>
      </c>
    </row>
    <row r="46" spans="4:8" ht="16.2" thickBot="1" x14ac:dyDescent="0.35">
      <c r="D46" s="5" t="s">
        <v>13</v>
      </c>
      <c r="E46" s="3">
        <f t="shared" si="8"/>
        <v>7548.0134486075376</v>
      </c>
      <c r="F46" s="4">
        <f t="shared" si="9"/>
        <v>14.096026897215076</v>
      </c>
      <c r="G46" s="13">
        <f t="shared" si="10"/>
        <v>113220.20172911306</v>
      </c>
      <c r="H46" s="14">
        <f t="shared" si="11"/>
        <v>150960.26897215075</v>
      </c>
    </row>
    <row r="47" spans="4:8" ht="16.2" thickBot="1" x14ac:dyDescent="0.35">
      <c r="D47" s="5" t="s">
        <v>14</v>
      </c>
      <c r="E47" s="3">
        <f t="shared" si="8"/>
        <v>7698.9737175796881</v>
      </c>
      <c r="F47" s="4">
        <f t="shared" si="9"/>
        <v>14.397947435159375</v>
      </c>
      <c r="G47" s="13">
        <f t="shared" si="10"/>
        <v>115484.60576369532</v>
      </c>
      <c r="H47" s="14">
        <f t="shared" si="11"/>
        <v>153979.47435159376</v>
      </c>
    </row>
    <row r="48" spans="4:8" ht="15.6" x14ac:dyDescent="0.3">
      <c r="D48" s="6" t="s">
        <v>15</v>
      </c>
      <c r="E48" s="7">
        <f>E47*1.3</f>
        <v>10008.665832853594</v>
      </c>
      <c r="F48" s="8">
        <f t="shared" si="9"/>
        <v>19.017331665707189</v>
      </c>
      <c r="G48" s="15">
        <f t="shared" si="10"/>
        <v>150129.98749280392</v>
      </c>
      <c r="H48" s="16">
        <f t="shared" si="11"/>
        <v>200173.31665707187</v>
      </c>
    </row>
    <row r="52" spans="4:8" ht="63" thickBot="1" x14ac:dyDescent="0.35">
      <c r="D52" s="9" t="s">
        <v>0</v>
      </c>
      <c r="E52" s="10" t="s">
        <v>19</v>
      </c>
      <c r="F52" s="10" t="s">
        <v>20</v>
      </c>
      <c r="G52" s="10" t="s">
        <v>2</v>
      </c>
      <c r="H52" s="11" t="s">
        <v>3</v>
      </c>
    </row>
    <row r="53" spans="4:8" ht="16.2" thickBot="1" x14ac:dyDescent="0.35">
      <c r="D53" s="5" t="s">
        <v>4</v>
      </c>
      <c r="E53" s="2">
        <f>10009*1.04</f>
        <v>10409.36</v>
      </c>
      <c r="F53" s="12">
        <f>(E53-500)/500</f>
        <v>19.818720000000003</v>
      </c>
      <c r="G53" s="13">
        <f>15*E53</f>
        <v>156140.40000000002</v>
      </c>
      <c r="H53" s="14">
        <f>20*E53</f>
        <v>208187.2</v>
      </c>
    </row>
    <row r="54" spans="4:8" ht="16.2" thickBot="1" x14ac:dyDescent="0.35">
      <c r="D54" s="5" t="s">
        <v>5</v>
      </c>
      <c r="E54" s="3">
        <f>E53*1.04</f>
        <v>10825.734400000001</v>
      </c>
      <c r="F54" s="4">
        <f>(E54-500)/500</f>
        <v>20.651468800000004</v>
      </c>
      <c r="G54" s="13">
        <f>15*E54</f>
        <v>162386.016</v>
      </c>
      <c r="H54" s="14">
        <f>20*E54</f>
        <v>216514.68800000002</v>
      </c>
    </row>
    <row r="55" spans="4:8" ht="16.2" thickBot="1" x14ac:dyDescent="0.35">
      <c r="D55" s="5" t="s">
        <v>6</v>
      </c>
      <c r="E55" s="3">
        <f t="shared" ref="E55:E63" si="12">E54*1.04</f>
        <v>11258.763776000002</v>
      </c>
      <c r="F55" s="4">
        <f>(E55-500)/500</f>
        <v>21.517527552000004</v>
      </c>
      <c r="G55" s="13">
        <f>15*E55</f>
        <v>168881.45664000002</v>
      </c>
      <c r="H55" s="14">
        <f>20*E55</f>
        <v>225175.27552000002</v>
      </c>
    </row>
    <row r="56" spans="4:8" ht="16.2" thickBot="1" x14ac:dyDescent="0.35">
      <c r="D56" s="5" t="s">
        <v>7</v>
      </c>
      <c r="E56" s="3">
        <f t="shared" si="12"/>
        <v>11709.114327040003</v>
      </c>
      <c r="F56" s="4">
        <f t="shared" ref="F56:F64" si="13">(E56-500)/500</f>
        <v>22.418228654080004</v>
      </c>
      <c r="G56" s="13">
        <f t="shared" ref="G56:G64" si="14">15*E56</f>
        <v>175636.71490560003</v>
      </c>
      <c r="H56" s="14">
        <f t="shared" ref="H56:H64" si="15">20*E56</f>
        <v>234182.28654080007</v>
      </c>
    </row>
    <row r="57" spans="4:8" ht="16.2" thickBot="1" x14ac:dyDescent="0.35">
      <c r="D57" s="5" t="s">
        <v>8</v>
      </c>
      <c r="E57" s="3">
        <f t="shared" si="12"/>
        <v>12177.478900121603</v>
      </c>
      <c r="F57" s="4">
        <f t="shared" si="13"/>
        <v>23.354957800243206</v>
      </c>
      <c r="G57" s="13">
        <f t="shared" si="14"/>
        <v>182662.18350182404</v>
      </c>
      <c r="H57" s="14">
        <f t="shared" si="15"/>
        <v>243549.57800243207</v>
      </c>
    </row>
    <row r="58" spans="4:8" ht="16.2" thickBot="1" x14ac:dyDescent="0.35">
      <c r="D58" s="5" t="s">
        <v>9</v>
      </c>
      <c r="E58" s="3">
        <f t="shared" si="12"/>
        <v>12664.578056126467</v>
      </c>
      <c r="F58" s="4">
        <f t="shared" si="13"/>
        <v>24.329156112252935</v>
      </c>
      <c r="G58" s="13">
        <f t="shared" si="14"/>
        <v>189968.67084189702</v>
      </c>
      <c r="H58" s="14">
        <f t="shared" si="15"/>
        <v>253291.56112252935</v>
      </c>
    </row>
    <row r="59" spans="4:8" ht="16.2" thickBot="1" x14ac:dyDescent="0.35">
      <c r="D59" s="5" t="s">
        <v>10</v>
      </c>
      <c r="E59" s="3">
        <f t="shared" si="12"/>
        <v>13171.161178371527</v>
      </c>
      <c r="F59" s="4">
        <f t="shared" si="13"/>
        <v>25.342322356743054</v>
      </c>
      <c r="G59" s="13">
        <f t="shared" si="14"/>
        <v>197567.41767557291</v>
      </c>
      <c r="H59" s="14">
        <f t="shared" si="15"/>
        <v>263423.22356743051</v>
      </c>
    </row>
    <row r="60" spans="4:8" ht="16.2" thickBot="1" x14ac:dyDescent="0.35">
      <c r="D60" s="5" t="s">
        <v>11</v>
      </c>
      <c r="E60" s="3">
        <f t="shared" si="12"/>
        <v>13698.007625506389</v>
      </c>
      <c r="F60" s="4">
        <f t="shared" si="13"/>
        <v>26.396015251012777</v>
      </c>
      <c r="G60" s="13">
        <f t="shared" si="14"/>
        <v>205470.11438259584</v>
      </c>
      <c r="H60" s="14">
        <f t="shared" si="15"/>
        <v>273960.15251012775</v>
      </c>
    </row>
    <row r="61" spans="4:8" ht="16.2" thickBot="1" x14ac:dyDescent="0.35">
      <c r="D61" s="5" t="s">
        <v>12</v>
      </c>
      <c r="E61" s="3">
        <f t="shared" si="12"/>
        <v>14245.927930526645</v>
      </c>
      <c r="F61" s="4">
        <f t="shared" si="13"/>
        <v>27.491855861053288</v>
      </c>
      <c r="G61" s="13">
        <f t="shared" si="14"/>
        <v>213688.91895789967</v>
      </c>
      <c r="H61" s="14">
        <f t="shared" si="15"/>
        <v>284918.5586105329</v>
      </c>
    </row>
    <row r="62" spans="4:8" ht="16.2" thickBot="1" x14ac:dyDescent="0.35">
      <c r="D62" s="5" t="s">
        <v>13</v>
      </c>
      <c r="E62" s="3">
        <f t="shared" si="12"/>
        <v>14815.765047747711</v>
      </c>
      <c r="F62" s="4">
        <f t="shared" si="13"/>
        <v>28.631530095495421</v>
      </c>
      <c r="G62" s="13">
        <f t="shared" si="14"/>
        <v>222236.47571621567</v>
      </c>
      <c r="H62" s="14">
        <f t="shared" si="15"/>
        <v>296315.30095495423</v>
      </c>
    </row>
    <row r="63" spans="4:8" ht="16.2" thickBot="1" x14ac:dyDescent="0.35">
      <c r="D63" s="5" t="s">
        <v>14</v>
      </c>
      <c r="E63" s="3">
        <f t="shared" si="12"/>
        <v>15408.395649657619</v>
      </c>
      <c r="F63" s="4">
        <f t="shared" si="13"/>
        <v>29.816791299315238</v>
      </c>
      <c r="G63" s="13">
        <f t="shared" si="14"/>
        <v>231125.93474486429</v>
      </c>
      <c r="H63" s="14">
        <f t="shared" si="15"/>
        <v>308167.91299315239</v>
      </c>
    </row>
    <row r="64" spans="4:8" ht="15.6" x14ac:dyDescent="0.3">
      <c r="D64" s="6" t="s">
        <v>15</v>
      </c>
      <c r="E64" s="7">
        <f>E63*1.3</f>
        <v>20030.914344554905</v>
      </c>
      <c r="F64" s="8">
        <f t="shared" si="13"/>
        <v>39.061828689109809</v>
      </c>
      <c r="G64" s="15">
        <f t="shared" si="14"/>
        <v>300463.7151683236</v>
      </c>
      <c r="H64" s="16">
        <f t="shared" si="15"/>
        <v>400618.28689109813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2018-04-12T04:23:40Z</dcterms:created>
  <dcterms:modified xsi:type="dcterms:W3CDTF">2018-04-19T06:54:00Z</dcterms:modified>
</cp:coreProperties>
</file>