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saccoi2201\Desktop\Google Drive\Documents\IULM\DMM\3.Exercises\"/>
    </mc:Choice>
  </mc:AlternateContent>
  <xr:revisionPtr revIDLastSave="0" documentId="13_ncr:40009_{320663A9-5D36-4F43-A690-CD56BFF957F6}" xr6:coauthVersionLast="47" xr6:coauthVersionMax="47" xr10:uidLastSave="{00000000-0000-0000-0000-000000000000}"/>
  <bookViews>
    <workbookView xWindow="-120" yWindow="-120" windowWidth="29040" windowHeight="15840"/>
  </bookViews>
  <sheets>
    <sheet name="Data" sheetId="4" r:id="rId1"/>
    <sheet name="Regression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Data!$N$39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Data!$N$39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l1" localSheetId="0" hidden="1">3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4" l="1"/>
  <c r="A22" i="4"/>
  <c r="B22" i="4"/>
  <c r="C22" i="4"/>
  <c r="D22" i="4"/>
  <c r="E22" i="4"/>
  <c r="F22" i="4"/>
  <c r="G22" i="4"/>
  <c r="H22" i="4"/>
  <c r="J23" i="4"/>
  <c r="A23" i="4"/>
  <c r="B23" i="4"/>
  <c r="C23" i="4"/>
  <c r="D23" i="4"/>
  <c r="E23" i="4"/>
  <c r="F23" i="4"/>
  <c r="G23" i="4"/>
  <c r="H23" i="4"/>
  <c r="J24" i="4"/>
  <c r="A24" i="4"/>
  <c r="B24" i="4"/>
  <c r="C24" i="4"/>
  <c r="D24" i="4"/>
  <c r="E24" i="4"/>
  <c r="F24" i="4"/>
  <c r="G24" i="4"/>
  <c r="H24" i="4"/>
  <c r="J25" i="4"/>
  <c r="A25" i="4"/>
  <c r="B25" i="4"/>
  <c r="C25" i="4"/>
  <c r="D25" i="4"/>
  <c r="E25" i="4"/>
  <c r="F25" i="4"/>
  <c r="G25" i="4"/>
  <c r="H25" i="4"/>
  <c r="J26" i="4"/>
  <c r="A26" i="4"/>
  <c r="B26" i="4"/>
  <c r="C26" i="4"/>
  <c r="D26" i="4"/>
  <c r="E26" i="4"/>
  <c r="F26" i="4"/>
  <c r="G26" i="4"/>
  <c r="H26" i="4"/>
  <c r="J27" i="4"/>
  <c r="A27" i="4"/>
  <c r="B27" i="4"/>
  <c r="C27" i="4"/>
  <c r="D27" i="4"/>
  <c r="E27" i="4"/>
  <c r="F27" i="4"/>
  <c r="G27" i="4"/>
  <c r="H27" i="4"/>
  <c r="J28" i="4"/>
  <c r="A28" i="4"/>
  <c r="B28" i="4"/>
  <c r="C28" i="4"/>
  <c r="D28" i="4"/>
  <c r="E28" i="4"/>
  <c r="F28" i="4"/>
  <c r="G28" i="4"/>
  <c r="H28" i="4"/>
  <c r="J29" i="4"/>
  <c r="A29" i="4"/>
  <c r="B29" i="4"/>
  <c r="C29" i="4"/>
  <c r="D29" i="4"/>
  <c r="E29" i="4"/>
  <c r="F29" i="4"/>
  <c r="G29" i="4"/>
  <c r="H29" i="4"/>
  <c r="J30" i="4"/>
  <c r="A30" i="4"/>
  <c r="B30" i="4"/>
  <c r="C30" i="4"/>
  <c r="D30" i="4"/>
  <c r="E30" i="4"/>
  <c r="F30" i="4"/>
  <c r="G30" i="4"/>
  <c r="H30" i="4"/>
  <c r="J31" i="4"/>
  <c r="A31" i="4"/>
  <c r="B31" i="4"/>
  <c r="C31" i="4"/>
  <c r="D31" i="4"/>
  <c r="E31" i="4"/>
  <c r="F31" i="4"/>
  <c r="G31" i="4"/>
  <c r="H31" i="4"/>
  <c r="J32" i="4"/>
  <c r="A32" i="4"/>
  <c r="B32" i="4"/>
  <c r="C32" i="4"/>
  <c r="D32" i="4"/>
  <c r="E32" i="4"/>
  <c r="F32" i="4"/>
  <c r="G32" i="4"/>
  <c r="H32" i="4"/>
  <c r="J33" i="4"/>
  <c r="A33" i="4"/>
  <c r="B33" i="4"/>
  <c r="C33" i="4"/>
  <c r="D33" i="4"/>
  <c r="E33" i="4"/>
  <c r="F33" i="4"/>
  <c r="G33" i="4"/>
  <c r="H33" i="4"/>
  <c r="J34" i="4"/>
  <c r="K22" i="4" s="1" a="1"/>
  <c r="K30" i="4" s="1"/>
  <c r="A34" i="4"/>
  <c r="B34" i="4"/>
  <c r="C34" i="4"/>
  <c r="D34" i="4"/>
  <c r="E34" i="4"/>
  <c r="F34" i="4"/>
  <c r="G34" i="4"/>
  <c r="H34" i="4"/>
  <c r="J35" i="4"/>
  <c r="A35" i="4"/>
  <c r="B35" i="4"/>
  <c r="C35" i="4"/>
  <c r="D35" i="4"/>
  <c r="E35" i="4"/>
  <c r="F35" i="4"/>
  <c r="G35" i="4"/>
  <c r="H35" i="4"/>
  <c r="J36" i="4"/>
  <c r="A36" i="4"/>
  <c r="B36" i="4"/>
  <c r="C36" i="4"/>
  <c r="D36" i="4"/>
  <c r="E36" i="4"/>
  <c r="F36" i="4"/>
  <c r="G36" i="4"/>
  <c r="H36" i="4"/>
  <c r="J37" i="4"/>
  <c r="A37" i="4"/>
  <c r="B37" i="4"/>
  <c r="C37" i="4"/>
  <c r="D37" i="4"/>
  <c r="E37" i="4"/>
  <c r="F37" i="4"/>
  <c r="G37" i="4"/>
  <c r="H37" i="4"/>
  <c r="J38" i="4"/>
  <c r="A38" i="4"/>
  <c r="B38" i="4"/>
  <c r="C38" i="4"/>
  <c r="D38" i="4"/>
  <c r="E38" i="4"/>
  <c r="F38" i="4"/>
  <c r="G38" i="4"/>
  <c r="H38" i="4"/>
  <c r="J39" i="4"/>
  <c r="A39" i="4"/>
  <c r="B39" i="4"/>
  <c r="C39" i="4"/>
  <c r="D39" i="4"/>
  <c r="E39" i="4"/>
  <c r="F39" i="4"/>
  <c r="G39" i="4"/>
  <c r="H39" i="4"/>
  <c r="C44" i="3"/>
  <c r="C43" i="3"/>
  <c r="C41" i="3"/>
  <c r="C40" i="3"/>
  <c r="C37" i="3"/>
  <c r="C38" i="3"/>
  <c r="C36" i="3"/>
  <c r="C33" i="3"/>
  <c r="C34" i="3"/>
  <c r="C32" i="3"/>
  <c r="C29" i="3"/>
  <c r="C30" i="3"/>
  <c r="C28" i="3"/>
  <c r="K27" i="4" l="1"/>
  <c r="K32" i="4"/>
  <c r="K35" i="4"/>
  <c r="K26" i="4"/>
  <c r="K25" i="4"/>
  <c r="K34" i="4"/>
  <c r="K31" i="4"/>
  <c r="K33" i="4"/>
  <c r="K23" i="4"/>
  <c r="K22" i="4"/>
  <c r="K24" i="4"/>
  <c r="K39" i="4"/>
  <c r="K29" i="4"/>
  <c r="K37" i="4"/>
  <c r="K38" i="4"/>
  <c r="K28" i="4"/>
  <c r="K36" i="4"/>
</calcChain>
</file>

<file path=xl/sharedStrings.xml><?xml version="1.0" encoding="utf-8"?>
<sst xmlns="http://schemas.openxmlformats.org/spreadsheetml/2006/main" count="116" uniqueCount="52">
  <si>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</si>
  <si>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</si>
  <si>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</si>
  <si>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</si>
  <si>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</si>
  <si>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</si>
  <si>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</si>
  <si>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</si>
  <si>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</si>
  <si>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</si>
  <si>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</si>
  <si>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</si>
  <si>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</si>
  <si>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</si>
  <si>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</si>
  <si>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</si>
  <si>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</si>
  <si>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</si>
  <si>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</si>
  <si>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</si>
  <si>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</si>
  <si>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</si>
  <si>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</si>
  <si>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</si>
  <si>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A?</t>
  </si>
  <si>
    <t>B?</t>
  </si>
  <si>
    <t>Brand 1?</t>
  </si>
  <si>
    <t>Brand 2?</t>
  </si>
  <si>
    <t>1.19?</t>
  </si>
  <si>
    <t>1.39?</t>
  </si>
  <si>
    <t>Approved?</t>
  </si>
  <si>
    <t>Guarantee?</t>
  </si>
  <si>
    <t>B</t>
  </si>
  <si>
    <t>Utility</t>
  </si>
  <si>
    <t>C</t>
  </si>
  <si>
    <t>A</t>
  </si>
  <si>
    <t>Brand 3</t>
  </si>
  <si>
    <t>Brand 1</t>
  </si>
  <si>
    <t>Brand 2</t>
  </si>
  <si>
    <t>Approved</t>
  </si>
  <si>
    <t>Not Approved</t>
  </si>
  <si>
    <t>Guarantee</t>
  </si>
  <si>
    <t>No Guarantee</t>
  </si>
  <si>
    <t>Brand</t>
  </si>
  <si>
    <t>Rank</t>
  </si>
  <si>
    <t>No</t>
  </si>
  <si>
    <t>Yes</t>
  </si>
  <si>
    <t>Rank(1=Best)</t>
  </si>
  <si>
    <t>Rank(1=worst)</t>
  </si>
  <si>
    <t>Forecast</t>
  </si>
  <si>
    <t>Design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</si>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</sst>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95140105665411"/>
          <c:y val="0.12820577026126934"/>
          <c:w val="0.59146429512477239"/>
          <c:h val="0.6615417745481497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Regression!$A$28:$A$30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A</c:v>
                </c:pt>
              </c:strCache>
            </c:strRef>
          </c:cat>
          <c:val>
            <c:numRef>
              <c:f>Regression!$C$28:$C$30</c:f>
              <c:numCache>
                <c:formatCode>General</c:formatCode>
                <c:ptCount val="3"/>
                <c:pt idx="0">
                  <c:v>1</c:v>
                </c:pt>
                <c:pt idx="1">
                  <c:v>0.5625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1-4D9E-980C-C2B304C10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0944"/>
        <c:axId val="1"/>
      </c:lineChart>
      <c:catAx>
        <c:axId val="14871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87150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695217975801798"/>
          <c:y val="0.41538676896157212"/>
          <c:w val="0.22865885666730679"/>
          <c:h val="0.10256464095834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Brand Scores</a:t>
            </a:r>
          </a:p>
        </c:rich>
      </c:tx>
      <c:layout>
        <c:manualLayout>
          <c:xMode val="edge"/>
          <c:yMode val="edge"/>
          <c:x val="0.38522482842678962"/>
          <c:y val="4.9382716049382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54103307046848"/>
          <c:y val="0.33333534273330639"/>
          <c:w val="0.64643882755661941"/>
          <c:h val="0.4135827400579912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Regression!$A$32:$A$34</c:f>
              <c:strCache>
                <c:ptCount val="3"/>
                <c:pt idx="0">
                  <c:v>Brand 3</c:v>
                </c:pt>
                <c:pt idx="1">
                  <c:v>Brand 1</c:v>
                </c:pt>
                <c:pt idx="2">
                  <c:v>Brand 2</c:v>
                </c:pt>
              </c:strCache>
            </c:strRef>
          </c:cat>
          <c:val>
            <c:numRef>
              <c:f>Regression!$C$32:$C$34</c:f>
              <c:numCache>
                <c:formatCode>General</c:formatCode>
                <c:ptCount val="3"/>
                <c:pt idx="0">
                  <c:v>0.25</c:v>
                </c:pt>
                <c:pt idx="1">
                  <c:v>4.9999999999999989E-2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E-4C6C-9165-BB42004B3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5520"/>
        <c:axId val="1"/>
      </c:lineChart>
      <c:catAx>
        <c:axId val="148715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87155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100374656334182"/>
          <c:y val="0.48148407375004049"/>
          <c:w val="0.19788945906827604"/>
          <c:h val="0.123457438190596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Price</a:t>
            </a:r>
          </a:p>
        </c:rich>
      </c:tx>
      <c:layout>
        <c:manualLayout>
          <c:xMode val="edge"/>
          <c:yMode val="edge"/>
          <c:x val="0.44327232183048354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73366220427704"/>
          <c:y val="0.31795031024794795"/>
          <c:w val="0.56728305275376811"/>
          <c:h val="0.4512843113196680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Regression!$A$36:$A$38</c:f>
              <c:numCache>
                <c:formatCode>General</c:formatCode>
                <c:ptCount val="3"/>
                <c:pt idx="0">
                  <c:v>1.19</c:v>
                </c:pt>
                <c:pt idx="1">
                  <c:v>1.39</c:v>
                </c:pt>
                <c:pt idx="2">
                  <c:v>1.59</c:v>
                </c:pt>
              </c:numCache>
            </c:numRef>
          </c:xVal>
          <c:yVal>
            <c:numRef>
              <c:f>Regression!$C$36:$C$38</c:f>
              <c:numCache>
                <c:formatCode>General</c:formatCode>
                <c:ptCount val="3"/>
                <c:pt idx="0">
                  <c:v>0.95837499999999998</c:v>
                </c:pt>
                <c:pt idx="1">
                  <c:v>0.60375000000000001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3-49F5-A776-3A3DFC9E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48032"/>
        <c:axId val="1"/>
      </c:scatterChart>
      <c:valAx>
        <c:axId val="14871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87148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406415556894434"/>
          <c:y val="0.49231038427888818"/>
          <c:w val="0.21899763848780118"/>
          <c:h val="0.112821051214752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Approved?</a:t>
            </a:r>
          </a:p>
        </c:rich>
      </c:tx>
      <c:layout>
        <c:manualLayout>
          <c:xMode val="edge"/>
          <c:yMode val="edge"/>
          <c:x val="0.38258630599934901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20334299160902"/>
          <c:y val="0.31795031024794795"/>
          <c:w val="0.57783715606081498"/>
          <c:h val="0.4512843113196680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Regression!$A$40:$A$41</c:f>
              <c:strCache>
                <c:ptCount val="2"/>
                <c:pt idx="0">
                  <c:v>Approved</c:v>
                </c:pt>
                <c:pt idx="1">
                  <c:v>Not Approved</c:v>
                </c:pt>
              </c:strCache>
            </c:strRef>
          </c:cat>
          <c:val>
            <c:numRef>
              <c:f>Regression!$C$40:$C$41</c:f>
              <c:numCache>
                <c:formatCode>General</c:formatCode>
                <c:ptCount val="2"/>
                <c:pt idx="0">
                  <c:v>0.1875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F-4186-BDD9-B9365073A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44704"/>
        <c:axId val="1"/>
      </c:lineChart>
      <c:catAx>
        <c:axId val="148714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871447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4406415556894434"/>
          <c:y val="0.49743858940709335"/>
          <c:w val="0.96306179405674552"/>
          <c:h val="0.610259640621845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Guarantee?</a:t>
            </a:r>
          </a:p>
        </c:rich>
      </c:tx>
      <c:layout>
        <c:manualLayout>
          <c:xMode val="edge"/>
          <c:yMode val="edge"/>
          <c:x val="0.37730926114446772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73366220427704"/>
          <c:y val="0.31795031024794795"/>
          <c:w val="0.59630683684814689"/>
          <c:h val="0.4512843113196680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Regression!$A$43:$A$44</c:f>
              <c:strCache>
                <c:ptCount val="2"/>
                <c:pt idx="0">
                  <c:v>Guarantee</c:v>
                </c:pt>
                <c:pt idx="1">
                  <c:v>No Guarantee</c:v>
                </c:pt>
              </c:strCache>
            </c:strRef>
          </c:cat>
          <c:val>
            <c:numRef>
              <c:f>Regression!$C$43:$C$44</c:f>
              <c:numCache>
                <c:formatCode>General</c:formatCode>
                <c:ptCount val="2"/>
                <c:pt idx="0">
                  <c:v>0.5625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6-46F9-AA78-207416B63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1360"/>
        <c:axId val="1"/>
      </c:lineChart>
      <c:catAx>
        <c:axId val="148715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87151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4670267799638501"/>
          <c:y val="0.49743858940709335"/>
          <c:w val="0.96570031648418619"/>
          <c:h val="0.610259640621845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27</xdr:row>
      <xdr:rowOff>85725</xdr:rowOff>
    </xdr:from>
    <xdr:to>
      <xdr:col>8</xdr:col>
      <xdr:colOff>590550</xdr:colOff>
      <xdr:row>39</xdr:row>
      <xdr:rowOff>0</xdr:rowOff>
    </xdr:to>
    <xdr:graphicFrame macro="">
      <xdr:nvGraphicFramePr>
        <xdr:cNvPr id="1109" name="Chart 1">
          <a:extLst>
            <a:ext uri="{FF2B5EF4-FFF2-40B4-BE49-F238E27FC236}">
              <a16:creationId xmlns:a16="http://schemas.microsoft.com/office/drawing/2014/main" id="{D4198AEC-76A1-D2E3-4CBF-FDC98045F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40</xdr:row>
      <xdr:rowOff>57150</xdr:rowOff>
    </xdr:from>
    <xdr:to>
      <xdr:col>10</xdr:col>
      <xdr:colOff>333375</xdr:colOff>
      <xdr:row>49</xdr:row>
      <xdr:rowOff>142875</xdr:rowOff>
    </xdr:to>
    <xdr:graphicFrame macro="">
      <xdr:nvGraphicFramePr>
        <xdr:cNvPr id="1110" name="Chart 3">
          <a:extLst>
            <a:ext uri="{FF2B5EF4-FFF2-40B4-BE49-F238E27FC236}">
              <a16:creationId xmlns:a16="http://schemas.microsoft.com/office/drawing/2014/main" id="{76359A45-6D9E-2B2B-D08B-B328693BF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381000</xdr:colOff>
      <xdr:row>51</xdr:row>
      <xdr:rowOff>95250</xdr:rowOff>
    </xdr:from>
    <xdr:to>
      <xdr:col>10</xdr:col>
      <xdr:colOff>333375</xdr:colOff>
      <xdr:row>63</xdr:row>
      <xdr:rowOff>9525</xdr:rowOff>
    </xdr:to>
    <xdr:graphicFrame macro="">
      <xdr:nvGraphicFramePr>
        <xdr:cNvPr id="1111" name="Chart 5">
          <a:extLst>
            <a:ext uri="{FF2B5EF4-FFF2-40B4-BE49-F238E27FC236}">
              <a16:creationId xmlns:a16="http://schemas.microsoft.com/office/drawing/2014/main" id="{DADB6017-F064-A159-A3C6-3B8AF8B66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64</xdr:row>
      <xdr:rowOff>152400</xdr:rowOff>
    </xdr:from>
    <xdr:to>
      <xdr:col>11</xdr:col>
      <xdr:colOff>47625</xdr:colOff>
      <xdr:row>76</xdr:row>
      <xdr:rowOff>66675</xdr:rowOff>
    </xdr:to>
    <xdr:graphicFrame macro="">
      <xdr:nvGraphicFramePr>
        <xdr:cNvPr id="1112" name="Chart 7">
          <a:extLst>
            <a:ext uri="{FF2B5EF4-FFF2-40B4-BE49-F238E27FC236}">
              <a16:creationId xmlns:a16="http://schemas.microsoft.com/office/drawing/2014/main" id="{349949C5-0846-BEB9-70E0-4AA34A445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77</xdr:row>
      <xdr:rowOff>95250</xdr:rowOff>
    </xdr:from>
    <xdr:to>
      <xdr:col>11</xdr:col>
      <xdr:colOff>333375</xdr:colOff>
      <xdr:row>89</xdr:row>
      <xdr:rowOff>9525</xdr:rowOff>
    </xdr:to>
    <xdr:graphicFrame macro="">
      <xdr:nvGraphicFramePr>
        <xdr:cNvPr id="1113" name="Chart 9">
          <a:extLst>
            <a:ext uri="{FF2B5EF4-FFF2-40B4-BE49-F238E27FC236}">
              <a16:creationId xmlns:a16="http://schemas.microsoft.com/office/drawing/2014/main" id="{3619E645-3A23-3489-87C3-A34EF75A5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0.50891</cdr:x>
      <cdr:y>0.51409</cdr:y>
    </cdr:from>
    <cdr:to>
      <cdr:x>0.51484</cdr:x>
      <cdr:y>0.59836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932" y="954856"/>
          <a:ext cx="18531" cy="1565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workbookViewId="0">
      <selection activeCell="C16" sqref="C16"/>
    </sheetView>
  </sheetViews>
  <sheetFormatPr defaultRowHeight="12.75" x14ac:dyDescent="0.2"/>
  <cols>
    <col min="1" max="1" width="14.28515625" customWidth="1"/>
    <col min="2" max="2" width="6.42578125" bestFit="1" customWidth="1"/>
    <col min="5" max="5" width="11.7109375" bestFit="1" customWidth="1"/>
    <col min="6" max="6" width="6.5703125" customWidth="1"/>
    <col min="8" max="8" width="10.5703125" customWidth="1"/>
    <col min="9" max="9" width="13.28515625" customWidth="1"/>
    <col min="10" max="10" width="16.42578125" customWidth="1"/>
    <col min="12" max="12" width="10.85546875" customWidth="1"/>
  </cols>
  <sheetData>
    <row r="1" spans="1:6" x14ac:dyDescent="0.2">
      <c r="A1" s="1" t="s">
        <v>50</v>
      </c>
      <c r="B1" s="1" t="s">
        <v>43</v>
      </c>
      <c r="C1" s="1" t="s">
        <v>51</v>
      </c>
      <c r="D1" s="1" t="s">
        <v>30</v>
      </c>
      <c r="E1" s="1" t="s">
        <v>31</v>
      </c>
      <c r="F1" s="1" t="s">
        <v>44</v>
      </c>
    </row>
    <row r="2" spans="1:6" x14ac:dyDescent="0.2">
      <c r="A2" t="s">
        <v>35</v>
      </c>
      <c r="B2">
        <v>1</v>
      </c>
      <c r="C2">
        <v>1.19</v>
      </c>
      <c r="D2" t="s">
        <v>45</v>
      </c>
      <c r="E2" t="s">
        <v>45</v>
      </c>
      <c r="F2">
        <v>13</v>
      </c>
    </row>
    <row r="3" spans="1:6" x14ac:dyDescent="0.2">
      <c r="A3" t="s">
        <v>35</v>
      </c>
      <c r="B3">
        <v>2</v>
      </c>
      <c r="C3">
        <v>1.39</v>
      </c>
      <c r="D3" t="s">
        <v>45</v>
      </c>
      <c r="E3" t="s">
        <v>46</v>
      </c>
      <c r="F3">
        <v>11</v>
      </c>
    </row>
    <row r="4" spans="1:6" x14ac:dyDescent="0.2">
      <c r="A4" t="s">
        <v>35</v>
      </c>
      <c r="B4">
        <v>3</v>
      </c>
      <c r="C4">
        <v>1.59</v>
      </c>
      <c r="D4" t="s">
        <v>46</v>
      </c>
      <c r="E4" t="s">
        <v>45</v>
      </c>
      <c r="F4">
        <v>17</v>
      </c>
    </row>
    <row r="5" spans="1:6" x14ac:dyDescent="0.2">
      <c r="A5" t="s">
        <v>32</v>
      </c>
      <c r="B5">
        <v>1</v>
      </c>
      <c r="C5">
        <v>1.39</v>
      </c>
      <c r="D5" t="s">
        <v>46</v>
      </c>
      <c r="E5" t="s">
        <v>46</v>
      </c>
      <c r="F5">
        <v>2</v>
      </c>
    </row>
    <row r="6" spans="1:6" x14ac:dyDescent="0.2">
      <c r="A6" t="s">
        <v>32</v>
      </c>
      <c r="B6">
        <v>2</v>
      </c>
      <c r="C6">
        <v>1.59</v>
      </c>
      <c r="D6" t="s">
        <v>45</v>
      </c>
      <c r="E6" t="s">
        <v>45</v>
      </c>
      <c r="F6">
        <v>14</v>
      </c>
    </row>
    <row r="7" spans="1:6" x14ac:dyDescent="0.2">
      <c r="A7" t="s">
        <v>32</v>
      </c>
      <c r="B7">
        <v>3</v>
      </c>
      <c r="C7">
        <v>1.19</v>
      </c>
      <c r="D7" t="s">
        <v>45</v>
      </c>
      <c r="E7" t="s">
        <v>45</v>
      </c>
      <c r="F7">
        <v>3</v>
      </c>
    </row>
    <row r="8" spans="1:6" x14ac:dyDescent="0.2">
      <c r="A8" t="s">
        <v>34</v>
      </c>
      <c r="B8">
        <v>1</v>
      </c>
      <c r="C8">
        <v>1.59</v>
      </c>
      <c r="D8" t="s">
        <v>45</v>
      </c>
      <c r="E8" t="s">
        <v>46</v>
      </c>
      <c r="F8">
        <v>12</v>
      </c>
    </row>
    <row r="9" spans="1:6" x14ac:dyDescent="0.2">
      <c r="A9" t="s">
        <v>34</v>
      </c>
      <c r="B9">
        <v>2</v>
      </c>
      <c r="C9">
        <v>1.19</v>
      </c>
      <c r="D9" t="s">
        <v>46</v>
      </c>
      <c r="E9" t="s">
        <v>45</v>
      </c>
      <c r="F9">
        <v>7</v>
      </c>
    </row>
    <row r="10" spans="1:6" x14ac:dyDescent="0.2">
      <c r="A10" t="s">
        <v>34</v>
      </c>
      <c r="B10">
        <v>3</v>
      </c>
      <c r="C10">
        <v>1.39</v>
      </c>
      <c r="D10" t="s">
        <v>45</v>
      </c>
      <c r="E10" t="s">
        <v>45</v>
      </c>
      <c r="F10">
        <v>9</v>
      </c>
    </row>
    <row r="11" spans="1:6" x14ac:dyDescent="0.2">
      <c r="A11" t="s">
        <v>35</v>
      </c>
      <c r="B11">
        <v>1</v>
      </c>
      <c r="C11">
        <v>1.59</v>
      </c>
      <c r="D11" t="s">
        <v>46</v>
      </c>
      <c r="E11" t="s">
        <v>45</v>
      </c>
      <c r="F11">
        <v>18</v>
      </c>
    </row>
    <row r="12" spans="1:6" x14ac:dyDescent="0.2">
      <c r="A12" t="s">
        <v>35</v>
      </c>
      <c r="B12">
        <v>2</v>
      </c>
      <c r="C12">
        <v>1.19</v>
      </c>
      <c r="D12" t="s">
        <v>45</v>
      </c>
      <c r="E12" t="s">
        <v>46</v>
      </c>
      <c r="F12">
        <v>8</v>
      </c>
    </row>
    <row r="13" spans="1:6" x14ac:dyDescent="0.2">
      <c r="A13" t="s">
        <v>35</v>
      </c>
      <c r="B13">
        <v>3</v>
      </c>
      <c r="C13">
        <v>1.39</v>
      </c>
      <c r="D13" t="s">
        <v>45</v>
      </c>
      <c r="E13" t="s">
        <v>45</v>
      </c>
      <c r="F13">
        <v>15</v>
      </c>
    </row>
    <row r="14" spans="1:6" x14ac:dyDescent="0.2">
      <c r="A14" t="s">
        <v>32</v>
      </c>
      <c r="B14">
        <v>1</v>
      </c>
      <c r="C14">
        <v>1.19</v>
      </c>
      <c r="D14" t="s">
        <v>45</v>
      </c>
      <c r="E14" t="s">
        <v>45</v>
      </c>
      <c r="F14">
        <v>4</v>
      </c>
    </row>
    <row r="15" spans="1:6" x14ac:dyDescent="0.2">
      <c r="A15" t="s">
        <v>32</v>
      </c>
      <c r="B15">
        <v>2</v>
      </c>
      <c r="C15">
        <v>1.39</v>
      </c>
      <c r="D15" t="s">
        <v>46</v>
      </c>
      <c r="E15" t="s">
        <v>45</v>
      </c>
      <c r="F15">
        <v>6</v>
      </c>
    </row>
    <row r="16" spans="1:6" x14ac:dyDescent="0.2">
      <c r="A16" t="s">
        <v>32</v>
      </c>
      <c r="B16">
        <v>3</v>
      </c>
      <c r="C16">
        <v>1.59</v>
      </c>
      <c r="D16" t="s">
        <v>45</v>
      </c>
      <c r="E16" t="s">
        <v>46</v>
      </c>
      <c r="F16">
        <v>5</v>
      </c>
    </row>
    <row r="17" spans="1:11" x14ac:dyDescent="0.2">
      <c r="A17" t="s">
        <v>34</v>
      </c>
      <c r="B17">
        <v>1</v>
      </c>
      <c r="C17">
        <v>1.39</v>
      </c>
      <c r="D17" t="s">
        <v>45</v>
      </c>
      <c r="E17" t="s">
        <v>45</v>
      </c>
      <c r="F17">
        <v>10</v>
      </c>
    </row>
    <row r="18" spans="1:11" x14ac:dyDescent="0.2">
      <c r="A18" t="s">
        <v>34</v>
      </c>
      <c r="B18">
        <v>2</v>
      </c>
      <c r="C18">
        <v>1.59</v>
      </c>
      <c r="D18" t="s">
        <v>45</v>
      </c>
      <c r="E18" t="s">
        <v>45</v>
      </c>
      <c r="F18">
        <v>16</v>
      </c>
    </row>
    <row r="19" spans="1:11" x14ac:dyDescent="0.2">
      <c r="A19" t="s">
        <v>34</v>
      </c>
      <c r="B19">
        <v>3</v>
      </c>
      <c r="C19">
        <v>1.19</v>
      </c>
      <c r="D19" t="s">
        <v>46</v>
      </c>
      <c r="E19" t="s">
        <v>46</v>
      </c>
      <c r="F19">
        <v>1</v>
      </c>
    </row>
    <row r="21" spans="1:11" x14ac:dyDescent="0.2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47</v>
      </c>
      <c r="J21" s="1" t="s">
        <v>48</v>
      </c>
      <c r="K21" s="1" t="s">
        <v>49</v>
      </c>
    </row>
    <row r="22" spans="1:11" x14ac:dyDescent="0.2">
      <c r="A22">
        <f>IF(A2="A",1,0)</f>
        <v>1</v>
      </c>
      <c r="B22">
        <f>IF(A2="B",1,0)</f>
        <v>0</v>
      </c>
      <c r="C22">
        <f>IF(B2=1,1,0)</f>
        <v>1</v>
      </c>
      <c r="D22">
        <f>IF(B2=2,1,0)</f>
        <v>0</v>
      </c>
      <c r="E22">
        <f>IF(C2=1.19,1,0)</f>
        <v>1</v>
      </c>
      <c r="F22">
        <f>IF(C2=1.39,1,0)</f>
        <v>0</v>
      </c>
      <c r="G22">
        <f>IF(D2="Yes",1,0)</f>
        <v>0</v>
      </c>
      <c r="H22">
        <f>IF(E2="Yes",1,0)</f>
        <v>0</v>
      </c>
      <c r="I22">
        <v>13</v>
      </c>
      <c r="J22">
        <f>19-I22</f>
        <v>6</v>
      </c>
      <c r="K22">
        <f t="array" ref="K22:K39">TREND(J22:J39,A22:H39,A22:H39)</f>
        <v>6.5000000000000044</v>
      </c>
    </row>
    <row r="23" spans="1:11" x14ac:dyDescent="0.2">
      <c r="A23">
        <f>IF(A3="A",1,0)</f>
        <v>1</v>
      </c>
      <c r="B23">
        <f>IF(A3="B",1,0)</f>
        <v>0</v>
      </c>
      <c r="C23">
        <f>IF(B3=1,1,0)</f>
        <v>0</v>
      </c>
      <c r="D23">
        <f>IF(B3=2,1,0)</f>
        <v>1</v>
      </c>
      <c r="E23">
        <f>IF(C3=1.19,1,0)</f>
        <v>0</v>
      </c>
      <c r="F23">
        <f>IF(C3=1.39,1,0)</f>
        <v>1</v>
      </c>
      <c r="G23">
        <f>IF(D3="Yes",1,0)</f>
        <v>0</v>
      </c>
      <c r="H23">
        <f>IF(E3="Yes",1,0)</f>
        <v>1</v>
      </c>
      <c r="I23">
        <v>11</v>
      </c>
      <c r="J23">
        <f t="shared" ref="J23:J39" si="0">19-I23</f>
        <v>8</v>
      </c>
      <c r="K23">
        <v>7.6666666666666723</v>
      </c>
    </row>
    <row r="24" spans="1:11" x14ac:dyDescent="0.2">
      <c r="A24">
        <f>IF(A4="A",1,0)</f>
        <v>1</v>
      </c>
      <c r="B24">
        <f>IF(A4="B",1,0)</f>
        <v>0</v>
      </c>
      <c r="C24">
        <f>IF(B4=1,1,0)</f>
        <v>0</v>
      </c>
      <c r="D24">
        <f>IF(B4=2,1,0)</f>
        <v>0</v>
      </c>
      <c r="E24">
        <f>IF(C4=1.19,1,0)</f>
        <v>0</v>
      </c>
      <c r="F24">
        <f>IF(C4=1.39,1,0)</f>
        <v>0</v>
      </c>
      <c r="G24">
        <f>IF(D4="Yes",1,0)</f>
        <v>1</v>
      </c>
      <c r="H24">
        <f>IF(E4="Yes",1,0)</f>
        <v>0</v>
      </c>
      <c r="I24">
        <v>17</v>
      </c>
      <c r="J24">
        <f t="shared" si="0"/>
        <v>2</v>
      </c>
      <c r="K24">
        <v>1.8333333333333348</v>
      </c>
    </row>
    <row r="25" spans="1:11" x14ac:dyDescent="0.2">
      <c r="A25">
        <f>IF(A5="A",1,0)</f>
        <v>0</v>
      </c>
      <c r="B25">
        <f>IF(A5="B",1,0)</f>
        <v>1</v>
      </c>
      <c r="C25">
        <f>IF(B5=1,1,0)</f>
        <v>1</v>
      </c>
      <c r="D25">
        <f>IF(B5=2,1,0)</f>
        <v>0</v>
      </c>
      <c r="E25">
        <f>IF(C5=1.19,1,0)</f>
        <v>0</v>
      </c>
      <c r="F25">
        <f>IF(C5=1.39,1,0)</f>
        <v>1</v>
      </c>
      <c r="G25">
        <f>IF(D5="Yes",1,0)</f>
        <v>1</v>
      </c>
      <c r="H25">
        <f>IF(E5="Yes",1,0)</f>
        <v>1</v>
      </c>
      <c r="I25">
        <v>2</v>
      </c>
      <c r="J25">
        <f t="shared" si="0"/>
        <v>17</v>
      </c>
      <c r="K25">
        <v>17.666666666666668</v>
      </c>
    </row>
    <row r="26" spans="1:11" x14ac:dyDescent="0.2">
      <c r="A26">
        <f>IF(A6="A",1,0)</f>
        <v>0</v>
      </c>
      <c r="B26">
        <f>IF(A6="B",1,0)</f>
        <v>1</v>
      </c>
      <c r="C26">
        <f>IF(B6=1,1,0)</f>
        <v>0</v>
      </c>
      <c r="D26">
        <f>IF(B6=2,1,0)</f>
        <v>1</v>
      </c>
      <c r="E26">
        <f>IF(C6=1.19,1,0)</f>
        <v>0</v>
      </c>
      <c r="F26">
        <f>IF(C6=1.39,1,0)</f>
        <v>0</v>
      </c>
      <c r="G26">
        <f>IF(D6="Yes",1,0)</f>
        <v>0</v>
      </c>
      <c r="H26">
        <f>IF(E6="Yes",1,0)</f>
        <v>0</v>
      </c>
      <c r="I26">
        <v>14</v>
      </c>
      <c r="J26">
        <f t="shared" si="0"/>
        <v>5</v>
      </c>
      <c r="K26">
        <v>6.3333333333333339</v>
      </c>
    </row>
    <row r="27" spans="1:11" x14ac:dyDescent="0.2">
      <c r="A27">
        <f>IF(A7="A",1,0)</f>
        <v>0</v>
      </c>
      <c r="B27">
        <f>IF(A7="B",1,0)</f>
        <v>1</v>
      </c>
      <c r="C27">
        <f>IF(B7=1,1,0)</f>
        <v>0</v>
      </c>
      <c r="D27">
        <f>IF(B7=2,1,0)</f>
        <v>0</v>
      </c>
      <c r="E27">
        <f>IF(C7=1.19,1,0)</f>
        <v>1</v>
      </c>
      <c r="F27">
        <f>IF(C7=1.39,1,0)</f>
        <v>0</v>
      </c>
      <c r="G27">
        <f>IF(D7="Yes",1,0)</f>
        <v>0</v>
      </c>
      <c r="H27">
        <f>IF(E7="Yes",1,0)</f>
        <v>0</v>
      </c>
      <c r="I27">
        <v>3</v>
      </c>
      <c r="J27">
        <f t="shared" si="0"/>
        <v>16</v>
      </c>
      <c r="K27">
        <v>16</v>
      </c>
    </row>
    <row r="28" spans="1:11" x14ac:dyDescent="0.2">
      <c r="A28">
        <f>IF(A8="A",1,0)</f>
        <v>0</v>
      </c>
      <c r="B28">
        <f>IF(A8="B",1,0)</f>
        <v>0</v>
      </c>
      <c r="C28">
        <f>IF(B8=1,1,0)</f>
        <v>1</v>
      </c>
      <c r="D28">
        <f>IF(B8=2,1,0)</f>
        <v>0</v>
      </c>
      <c r="E28">
        <f>IF(C8=1.19,1,0)</f>
        <v>0</v>
      </c>
      <c r="F28">
        <f>IF(C8=1.39,1,0)</f>
        <v>0</v>
      </c>
      <c r="G28">
        <f>IF(D8="Yes",1,0)</f>
        <v>0</v>
      </c>
      <c r="H28">
        <f>IF(E8="Yes",1,0)</f>
        <v>1</v>
      </c>
      <c r="I28">
        <v>12</v>
      </c>
      <c r="J28">
        <f t="shared" si="0"/>
        <v>7</v>
      </c>
      <c r="K28">
        <v>7.8333333333333357</v>
      </c>
    </row>
    <row r="29" spans="1:11" x14ac:dyDescent="0.2">
      <c r="A29">
        <f>IF(A9="A",1,0)</f>
        <v>0</v>
      </c>
      <c r="B29">
        <f>IF(A9="B",1,0)</f>
        <v>0</v>
      </c>
      <c r="C29">
        <f>IF(B9=1,1,0)</f>
        <v>0</v>
      </c>
      <c r="D29">
        <f>IF(B9=2,1,0)</f>
        <v>1</v>
      </c>
      <c r="E29">
        <f>IF(C9=1.19,1,0)</f>
        <v>1</v>
      </c>
      <c r="F29">
        <f>IF(C9=1.39,1,0)</f>
        <v>0</v>
      </c>
      <c r="G29">
        <f>IF(D9="Yes",1,0)</f>
        <v>1</v>
      </c>
      <c r="H29">
        <f>IF(E9="Yes",1,0)</f>
        <v>0</v>
      </c>
      <c r="I29">
        <v>7</v>
      </c>
      <c r="J29">
        <f t="shared" si="0"/>
        <v>12</v>
      </c>
      <c r="K29">
        <v>12</v>
      </c>
    </row>
    <row r="30" spans="1:11" x14ac:dyDescent="0.2">
      <c r="A30">
        <f>IF(A10="A",1,0)</f>
        <v>0</v>
      </c>
      <c r="B30">
        <f>IF(A10="B",1,0)</f>
        <v>0</v>
      </c>
      <c r="C30">
        <f>IF(B10=1,1,0)</f>
        <v>0</v>
      </c>
      <c r="D30">
        <f>IF(B10=2,1,0)</f>
        <v>0</v>
      </c>
      <c r="E30">
        <f>IF(C10=1.19,1,0)</f>
        <v>0</v>
      </c>
      <c r="F30">
        <f>IF(C10=1.39,1,0)</f>
        <v>1</v>
      </c>
      <c r="G30">
        <f>IF(D10="Yes",1,0)</f>
        <v>0</v>
      </c>
      <c r="H30">
        <f>IF(E10="Yes",1,0)</f>
        <v>0</v>
      </c>
      <c r="I30">
        <v>9</v>
      </c>
      <c r="J30">
        <f t="shared" si="0"/>
        <v>10</v>
      </c>
      <c r="K30">
        <v>9.6666666666666679</v>
      </c>
    </row>
    <row r="31" spans="1:11" x14ac:dyDescent="0.2">
      <c r="A31">
        <f>IF(A11="A",1,0)</f>
        <v>1</v>
      </c>
      <c r="B31">
        <f>IF(A11="B",1,0)</f>
        <v>0</v>
      </c>
      <c r="C31">
        <f>IF(B11=1,1,0)</f>
        <v>1</v>
      </c>
      <c r="D31">
        <f>IF(B11=2,1,0)</f>
        <v>0</v>
      </c>
      <c r="E31">
        <f>IF(C11=1.19,1,0)</f>
        <v>0</v>
      </c>
      <c r="F31">
        <f>IF(C11=1.39,1,0)</f>
        <v>0</v>
      </c>
      <c r="G31">
        <f>IF(D11="Yes",1,0)</f>
        <v>1</v>
      </c>
      <c r="H31">
        <f>IF(E11="Yes",1,0)</f>
        <v>0</v>
      </c>
      <c r="I31">
        <v>18</v>
      </c>
      <c r="J31">
        <f t="shared" si="0"/>
        <v>1</v>
      </c>
      <c r="K31">
        <v>0.33333333333333748</v>
      </c>
    </row>
    <row r="32" spans="1:11" x14ac:dyDescent="0.2">
      <c r="A32">
        <f>IF(A12="A",1,0)</f>
        <v>1</v>
      </c>
      <c r="B32">
        <f>IF(A12="B",1,0)</f>
        <v>0</v>
      </c>
      <c r="C32">
        <f>IF(B12=1,1,0)</f>
        <v>0</v>
      </c>
      <c r="D32">
        <f>IF(B12=2,1,0)</f>
        <v>1</v>
      </c>
      <c r="E32">
        <f>IF(C12=1.19,1,0)</f>
        <v>1</v>
      </c>
      <c r="F32">
        <f>IF(C12=1.39,1,0)</f>
        <v>0</v>
      </c>
      <c r="G32">
        <f>IF(D12="Yes",1,0)</f>
        <v>0</v>
      </c>
      <c r="H32">
        <f>IF(E12="Yes",1,0)</f>
        <v>1</v>
      </c>
      <c r="I32">
        <v>8</v>
      </c>
      <c r="J32">
        <f t="shared" si="0"/>
        <v>11</v>
      </c>
      <c r="K32">
        <v>10.500000000000004</v>
      </c>
    </row>
    <row r="33" spans="1:11" x14ac:dyDescent="0.2">
      <c r="A33">
        <f>IF(A13="A",1,0)</f>
        <v>1</v>
      </c>
      <c r="B33">
        <f>IF(A13="B",1,0)</f>
        <v>0</v>
      </c>
      <c r="C33">
        <f>IF(B13=1,1,0)</f>
        <v>0</v>
      </c>
      <c r="D33">
        <f>IF(B13=2,1,0)</f>
        <v>0</v>
      </c>
      <c r="E33">
        <f>IF(C13=1.19,1,0)</f>
        <v>0</v>
      </c>
      <c r="F33">
        <f>IF(C13=1.39,1,0)</f>
        <v>1</v>
      </c>
      <c r="G33">
        <f>IF(D13="Yes",1,0)</f>
        <v>0</v>
      </c>
      <c r="H33">
        <f>IF(E13="Yes",1,0)</f>
        <v>0</v>
      </c>
      <c r="I33">
        <v>15</v>
      </c>
      <c r="J33">
        <f t="shared" si="0"/>
        <v>4</v>
      </c>
      <c r="K33">
        <v>5.1666666666666705</v>
      </c>
    </row>
    <row r="34" spans="1:11" x14ac:dyDescent="0.2">
      <c r="A34">
        <f>IF(A14="A",1,0)</f>
        <v>0</v>
      </c>
      <c r="B34">
        <f>IF(A14="B",1,0)</f>
        <v>1</v>
      </c>
      <c r="C34">
        <f>IF(B14=1,1,0)</f>
        <v>1</v>
      </c>
      <c r="D34">
        <f>IF(B14=2,1,0)</f>
        <v>0</v>
      </c>
      <c r="E34">
        <f>IF(C14=1.19,1,0)</f>
        <v>1</v>
      </c>
      <c r="F34">
        <f>IF(C14=1.39,1,0)</f>
        <v>0</v>
      </c>
      <c r="G34">
        <f>IF(D14="Yes",1,0)</f>
        <v>0</v>
      </c>
      <c r="H34">
        <f>IF(E14="Yes",1,0)</f>
        <v>0</v>
      </c>
      <c r="I34">
        <v>4</v>
      </c>
      <c r="J34">
        <f t="shared" si="0"/>
        <v>15</v>
      </c>
      <c r="K34">
        <v>14.5</v>
      </c>
    </row>
    <row r="35" spans="1:11" x14ac:dyDescent="0.2">
      <c r="A35">
        <f>IF(A15="A",1,0)</f>
        <v>0</v>
      </c>
      <c r="B35">
        <f>IF(A15="B",1,0)</f>
        <v>1</v>
      </c>
      <c r="C35">
        <f>IF(B15=1,1,0)</f>
        <v>0</v>
      </c>
      <c r="D35">
        <f>IF(B15=2,1,0)</f>
        <v>1</v>
      </c>
      <c r="E35">
        <f>IF(C15=1.19,1,0)</f>
        <v>0</v>
      </c>
      <c r="F35">
        <f>IF(C15=1.39,1,0)</f>
        <v>1</v>
      </c>
      <c r="G35">
        <f>IF(D15="Yes",1,0)</f>
        <v>1</v>
      </c>
      <c r="H35">
        <f>IF(E15="Yes",1,0)</f>
        <v>0</v>
      </c>
      <c r="I35">
        <v>6</v>
      </c>
      <c r="J35">
        <f t="shared" si="0"/>
        <v>13</v>
      </c>
      <c r="K35">
        <v>12.666666666666668</v>
      </c>
    </row>
    <row r="36" spans="1:11" x14ac:dyDescent="0.2">
      <c r="A36">
        <f>IF(A16="A",1,0)</f>
        <v>0</v>
      </c>
      <c r="B36">
        <f>IF(A16="B",1,0)</f>
        <v>1</v>
      </c>
      <c r="C36">
        <f>IF(B16=1,1,0)</f>
        <v>0</v>
      </c>
      <c r="D36">
        <f>IF(B16=2,1,0)</f>
        <v>0</v>
      </c>
      <c r="E36">
        <f>IF(C16=1.19,1,0)</f>
        <v>0</v>
      </c>
      <c r="F36">
        <f>IF(C16=1.39,1,0)</f>
        <v>0</v>
      </c>
      <c r="G36">
        <f>IF(D16="Yes",1,0)</f>
        <v>0</v>
      </c>
      <c r="H36">
        <f>IF(E16="Yes",1,0)</f>
        <v>1</v>
      </c>
      <c r="I36">
        <v>5</v>
      </c>
      <c r="J36">
        <f t="shared" si="0"/>
        <v>14</v>
      </c>
      <c r="K36">
        <v>12.833333333333332</v>
      </c>
    </row>
    <row r="37" spans="1:11" x14ac:dyDescent="0.2">
      <c r="A37">
        <f>IF(A17="A",1,0)</f>
        <v>0</v>
      </c>
      <c r="B37">
        <f>IF(A17="B",1,0)</f>
        <v>0</v>
      </c>
      <c r="C37">
        <f>IF(B17=1,1,0)</f>
        <v>1</v>
      </c>
      <c r="D37">
        <f>IF(B17=2,1,0)</f>
        <v>0</v>
      </c>
      <c r="E37">
        <f>IF(C17=1.19,1,0)</f>
        <v>0</v>
      </c>
      <c r="F37">
        <f>IF(C17=1.39,1,0)</f>
        <v>1</v>
      </c>
      <c r="G37">
        <f>IF(D17="Yes",1,0)</f>
        <v>0</v>
      </c>
      <c r="H37">
        <f>IF(E17="Yes",1,0)</f>
        <v>0</v>
      </c>
      <c r="I37">
        <v>10</v>
      </c>
      <c r="J37">
        <f t="shared" si="0"/>
        <v>9</v>
      </c>
      <c r="K37">
        <v>8.1666666666666696</v>
      </c>
    </row>
    <row r="38" spans="1:11" x14ac:dyDescent="0.2">
      <c r="A38">
        <f>IF(A18="A",1,0)</f>
        <v>0</v>
      </c>
      <c r="B38">
        <f>IF(A18="B",1,0)</f>
        <v>0</v>
      </c>
      <c r="C38">
        <f>IF(B18=1,1,0)</f>
        <v>0</v>
      </c>
      <c r="D38">
        <f>IF(B18=2,1,0)</f>
        <v>1</v>
      </c>
      <c r="E38">
        <f>IF(C18=1.19,1,0)</f>
        <v>0</v>
      </c>
      <c r="F38">
        <f>IF(C18=1.39,1,0)</f>
        <v>0</v>
      </c>
      <c r="G38">
        <f>IF(D18="Yes",1,0)</f>
        <v>0</v>
      </c>
      <c r="H38">
        <f>IF(E18="Yes",1,0)</f>
        <v>0</v>
      </c>
      <c r="I38">
        <v>16</v>
      </c>
      <c r="J38">
        <f t="shared" si="0"/>
        <v>3</v>
      </c>
      <c r="K38">
        <v>2.8333333333333344</v>
      </c>
    </row>
    <row r="39" spans="1:11" x14ac:dyDescent="0.2">
      <c r="A39">
        <f>IF(A19="A",1,0)</f>
        <v>0</v>
      </c>
      <c r="B39">
        <f>IF(A19="B",1,0)</f>
        <v>0</v>
      </c>
      <c r="C39">
        <f>IF(B19=1,1,0)</f>
        <v>0</v>
      </c>
      <c r="D39">
        <f>IF(B19=2,1,0)</f>
        <v>0</v>
      </c>
      <c r="E39">
        <f>IF(C19=1.19,1,0)</f>
        <v>1</v>
      </c>
      <c r="F39">
        <f>IF(C19=1.39,1,0)</f>
        <v>0</v>
      </c>
      <c r="G39">
        <f>IF(D19="Yes",1,0)</f>
        <v>1</v>
      </c>
      <c r="H39">
        <f>IF(E19="Yes",1,0)</f>
        <v>1</v>
      </c>
      <c r="I39">
        <v>1</v>
      </c>
      <c r="J39">
        <f t="shared" si="0"/>
        <v>18</v>
      </c>
      <c r="K39">
        <v>18.5</v>
      </c>
    </row>
  </sheetData>
  <phoneticPr fontId="0" type="noConversion"/>
  <printOptions headings="1" gridLines="1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opLeftCell="A7" workbookViewId="0">
      <selection activeCell="D11" sqref="D11"/>
    </sheetView>
  </sheetViews>
  <sheetFormatPr defaultRowHeight="12.75" x14ac:dyDescent="0.2"/>
  <cols>
    <col min="1" max="1" width="18.7109375" bestFit="1" customWidth="1"/>
    <col min="2" max="2" width="13" customWidth="1"/>
    <col min="3" max="3" width="17.28515625" customWidth="1"/>
  </cols>
  <sheetData>
    <row r="1" spans="1:9" x14ac:dyDescent="0.2">
      <c r="A1" t="s">
        <v>0</v>
      </c>
    </row>
    <row r="3" spans="1:9" x14ac:dyDescent="0.2">
      <c r="A3" t="s">
        <v>1</v>
      </c>
    </row>
    <row r="4" spans="1:9" x14ac:dyDescent="0.2">
      <c r="A4" t="s">
        <v>2</v>
      </c>
      <c r="B4">
        <v>0.9915362498905026</v>
      </c>
    </row>
    <row r="5" spans="1:9" x14ac:dyDescent="0.2">
      <c r="A5" t="s">
        <v>3</v>
      </c>
      <c r="B5">
        <v>0.9831441348469212</v>
      </c>
    </row>
    <row r="6" spans="1:9" x14ac:dyDescent="0.2">
      <c r="A6" t="s">
        <v>4</v>
      </c>
      <c r="B6">
        <v>0.96816114359973993</v>
      </c>
    </row>
    <row r="7" spans="1:9" x14ac:dyDescent="0.2">
      <c r="A7" t="s">
        <v>5</v>
      </c>
      <c r="B7">
        <v>0.95257934441568026</v>
      </c>
    </row>
    <row r="8" spans="1:9" x14ac:dyDescent="0.2">
      <c r="A8" t="s">
        <v>6</v>
      </c>
      <c r="B8">
        <v>18</v>
      </c>
    </row>
    <row r="10" spans="1:9" x14ac:dyDescent="0.2">
      <c r="A10" t="s">
        <v>7</v>
      </c>
    </row>
    <row r="11" spans="1:9" x14ac:dyDescent="0.2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2">
      <c r="A12" t="s">
        <v>13</v>
      </c>
      <c r="B12">
        <v>8</v>
      </c>
      <c r="C12">
        <v>476.33333333333331</v>
      </c>
      <c r="D12">
        <v>59.541666666666664</v>
      </c>
      <c r="E12">
        <v>65.617346938775512</v>
      </c>
      <c r="F12">
        <v>4.4924284117267275E-7</v>
      </c>
    </row>
    <row r="13" spans="1:9" x14ac:dyDescent="0.2">
      <c r="A13" t="s">
        <v>14</v>
      </c>
      <c r="B13">
        <v>9</v>
      </c>
      <c r="C13">
        <v>8.1666666666666661</v>
      </c>
      <c r="D13">
        <v>0.90740740740740733</v>
      </c>
    </row>
    <row r="14" spans="1:9" x14ac:dyDescent="0.2">
      <c r="A14" t="s">
        <v>15</v>
      </c>
      <c r="B14">
        <v>17</v>
      </c>
      <c r="C14">
        <v>484.5</v>
      </c>
    </row>
    <row r="16" spans="1:9" x14ac:dyDescent="0.2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2">
      <c r="A17" t="s">
        <v>23</v>
      </c>
      <c r="B17" s="2">
        <v>4.833333333333333</v>
      </c>
      <c r="C17">
        <v>0.63505289627712014</v>
      </c>
      <c r="D17">
        <v>7.6109145579334472</v>
      </c>
      <c r="E17">
        <v>3.2891841187414288E-5</v>
      </c>
      <c r="F17">
        <v>3.3967427803819561</v>
      </c>
      <c r="G17">
        <v>6.26992388628471</v>
      </c>
      <c r="H17">
        <v>3.3967427803819561</v>
      </c>
      <c r="I17">
        <v>6.26992388628471</v>
      </c>
    </row>
    <row r="18" spans="1:9" x14ac:dyDescent="0.2">
      <c r="A18" t="s">
        <v>24</v>
      </c>
      <c r="B18" s="2">
        <v>-4.5</v>
      </c>
      <c r="C18">
        <v>0.54997194092287016</v>
      </c>
      <c r="D18">
        <v>-8.18223561087291</v>
      </c>
      <c r="E18">
        <v>1.8481212299452596E-5</v>
      </c>
      <c r="F18">
        <v>-5.7441239136926265</v>
      </c>
      <c r="G18">
        <v>-3.2558760863073735</v>
      </c>
      <c r="H18">
        <v>-5.7441239136926265</v>
      </c>
      <c r="I18">
        <v>-3.2558760863073735</v>
      </c>
    </row>
    <row r="19" spans="1:9" x14ac:dyDescent="0.2">
      <c r="A19" t="s">
        <v>25</v>
      </c>
      <c r="B19" s="2">
        <v>3.5</v>
      </c>
      <c r="C19">
        <v>0.54997194092287016</v>
      </c>
      <c r="D19">
        <v>6.3639610306789294</v>
      </c>
      <c r="E19">
        <v>1.3070339328352532E-4</v>
      </c>
      <c r="F19">
        <v>2.2558760863073735</v>
      </c>
      <c r="G19">
        <v>4.7441239136926265</v>
      </c>
      <c r="H19">
        <v>2.2558760863073735</v>
      </c>
      <c r="I19">
        <v>4.7441239136926265</v>
      </c>
    </row>
    <row r="20" spans="1:9" x14ac:dyDescent="0.2">
      <c r="A20" t="s">
        <v>26</v>
      </c>
      <c r="B20" s="2">
        <v>-1.5</v>
      </c>
      <c r="C20">
        <v>0.54997194092287016</v>
      </c>
      <c r="D20">
        <v>-2.7274118702909695</v>
      </c>
      <c r="E20">
        <v>2.3323127454097745E-2</v>
      </c>
      <c r="F20">
        <v>-2.7441239136926265</v>
      </c>
      <c r="G20">
        <v>-0.25587608630737368</v>
      </c>
      <c r="H20">
        <v>-2.7441239136926265</v>
      </c>
      <c r="I20">
        <v>-0.25587608630737368</v>
      </c>
    </row>
    <row r="21" spans="1:9" x14ac:dyDescent="0.2">
      <c r="A21" t="s">
        <v>27</v>
      </c>
      <c r="B21" s="2">
        <v>-2</v>
      </c>
      <c r="C21">
        <v>0.54997194092287016</v>
      </c>
      <c r="D21">
        <v>-3.6365491603879594</v>
      </c>
      <c r="E21">
        <v>5.42997103657055E-3</v>
      </c>
      <c r="F21">
        <v>-3.2441239136926265</v>
      </c>
      <c r="G21">
        <v>-0.75587608630737368</v>
      </c>
      <c r="H21">
        <v>-3.2441239136926265</v>
      </c>
      <c r="I21">
        <v>-0.75587608630737368</v>
      </c>
    </row>
    <row r="22" spans="1:9" x14ac:dyDescent="0.2">
      <c r="A22" t="s">
        <v>28</v>
      </c>
      <c r="B22" s="2">
        <v>7.6666666666666661</v>
      </c>
      <c r="C22">
        <v>0.54997194092287016</v>
      </c>
      <c r="D22">
        <v>13.940105114820511</v>
      </c>
      <c r="E22">
        <v>2.1282150958517495E-7</v>
      </c>
      <c r="F22">
        <v>6.4225427529740395</v>
      </c>
      <c r="G22">
        <v>8.9107905803592917</v>
      </c>
      <c r="H22">
        <v>6.4225427529740395</v>
      </c>
      <c r="I22">
        <v>8.9107905803592917</v>
      </c>
    </row>
    <row r="23" spans="1:9" x14ac:dyDescent="0.2">
      <c r="A23" t="s">
        <v>29</v>
      </c>
      <c r="B23" s="2">
        <v>4.833333333333333</v>
      </c>
      <c r="C23">
        <v>0.54997194092287016</v>
      </c>
      <c r="D23">
        <v>8.7883271376042345</v>
      </c>
      <c r="E23">
        <v>1.0368876047575085E-5</v>
      </c>
      <c r="F23">
        <v>3.5892094196407065</v>
      </c>
      <c r="G23">
        <v>6.0774572470259596</v>
      </c>
      <c r="H23">
        <v>3.5892094196407065</v>
      </c>
      <c r="I23">
        <v>6.0774572470259596</v>
      </c>
    </row>
    <row r="24" spans="1:9" x14ac:dyDescent="0.2">
      <c r="A24" t="s">
        <v>30</v>
      </c>
      <c r="B24" s="2">
        <v>1.5</v>
      </c>
      <c r="C24">
        <v>0.47628967220784013</v>
      </c>
      <c r="D24">
        <v>3.1493439550069438</v>
      </c>
      <c r="E24">
        <v>1.1749949502956778E-2</v>
      </c>
      <c r="F24">
        <v>0.42255708528646707</v>
      </c>
      <c r="G24">
        <v>2.5774429147135329</v>
      </c>
      <c r="H24">
        <v>0.42255708528646707</v>
      </c>
      <c r="I24">
        <v>2.5774429147135329</v>
      </c>
    </row>
    <row r="25" spans="1:9" x14ac:dyDescent="0.2">
      <c r="A25" t="s">
        <v>31</v>
      </c>
      <c r="B25" s="2">
        <v>4.5</v>
      </c>
      <c r="C25">
        <v>0.47628967220784013</v>
      </c>
      <c r="D25">
        <v>9.4480318650208304</v>
      </c>
      <c r="E25">
        <v>5.7282254408723148E-6</v>
      </c>
      <c r="F25">
        <v>3.4225570852864671</v>
      </c>
      <c r="G25">
        <v>5.5774429147135329</v>
      </c>
      <c r="H25">
        <v>3.4225570852864671</v>
      </c>
      <c r="I25">
        <v>5.5774429147135329</v>
      </c>
    </row>
    <row r="26" spans="1:9" x14ac:dyDescent="0.2">
      <c r="C26" t="s">
        <v>32</v>
      </c>
    </row>
    <row r="27" spans="1:9" x14ac:dyDescent="0.2">
      <c r="C27" t="s">
        <v>33</v>
      </c>
    </row>
    <row r="28" spans="1:9" x14ac:dyDescent="0.2">
      <c r="A28" t="s">
        <v>32</v>
      </c>
      <c r="B28">
        <v>3.5</v>
      </c>
      <c r="C28">
        <f>(B28-MIN($B$28:$B$30))/8</f>
        <v>1</v>
      </c>
    </row>
    <row r="29" spans="1:9" x14ac:dyDescent="0.2">
      <c r="A29" t="s">
        <v>34</v>
      </c>
      <c r="B29">
        <v>0</v>
      </c>
      <c r="C29">
        <f>(B29-MIN($B$28:$B$30))/8</f>
        <v>0.5625</v>
      </c>
    </row>
    <row r="30" spans="1:9" x14ac:dyDescent="0.2">
      <c r="A30" t="s">
        <v>35</v>
      </c>
      <c r="B30">
        <v>-4.5</v>
      </c>
      <c r="C30">
        <f>(B30-MIN($B$28:$B$30))/8</f>
        <v>0</v>
      </c>
    </row>
    <row r="32" spans="1:9" x14ac:dyDescent="0.2">
      <c r="A32" t="s">
        <v>36</v>
      </c>
      <c r="B32">
        <v>0</v>
      </c>
      <c r="C32">
        <f>(B32-MIN($B$32:$B$34))/8</f>
        <v>0.25</v>
      </c>
    </row>
    <row r="33" spans="1:3" x14ac:dyDescent="0.2">
      <c r="A33" t="s">
        <v>37</v>
      </c>
      <c r="B33">
        <v>-1.6</v>
      </c>
      <c r="C33">
        <f>(B33-MIN($B$32:$B$34))/8</f>
        <v>4.9999999999999989E-2</v>
      </c>
    </row>
    <row r="34" spans="1:3" x14ac:dyDescent="0.2">
      <c r="A34" t="s">
        <v>38</v>
      </c>
      <c r="B34">
        <v>-2</v>
      </c>
      <c r="C34">
        <f>(B34-MIN($B$32:$B$34))/8</f>
        <v>0</v>
      </c>
    </row>
    <row r="36" spans="1:3" x14ac:dyDescent="0.2">
      <c r="A36">
        <v>1.19</v>
      </c>
      <c r="B36">
        <v>7.6669999999999998</v>
      </c>
      <c r="C36">
        <f>(B36-MIN($B$36:$B$38))/8</f>
        <v>0.95837499999999998</v>
      </c>
    </row>
    <row r="37" spans="1:3" x14ac:dyDescent="0.2">
      <c r="A37">
        <v>1.39</v>
      </c>
      <c r="B37">
        <v>4.83</v>
      </c>
      <c r="C37">
        <f>(B37-MIN($B$36:$B$38))/8</f>
        <v>0.60375000000000001</v>
      </c>
    </row>
    <row r="38" spans="1:3" x14ac:dyDescent="0.2">
      <c r="A38">
        <v>1.59</v>
      </c>
      <c r="B38">
        <v>0</v>
      </c>
      <c r="C38">
        <f>(B38-MIN($B$36:$B$38))/8</f>
        <v>0</v>
      </c>
    </row>
    <row r="40" spans="1:3" x14ac:dyDescent="0.2">
      <c r="A40" t="s">
        <v>39</v>
      </c>
      <c r="B40">
        <v>1.5</v>
      </c>
      <c r="C40">
        <f>(B40-MIN($B$40:$B$41))/8</f>
        <v>0.1875</v>
      </c>
    </row>
    <row r="41" spans="1:3" x14ac:dyDescent="0.2">
      <c r="A41" t="s">
        <v>40</v>
      </c>
      <c r="B41">
        <v>0</v>
      </c>
      <c r="C41">
        <f>(B41-MIN($B$40:$B$41))/8</f>
        <v>0</v>
      </c>
    </row>
    <row r="43" spans="1:3" x14ac:dyDescent="0.2">
      <c r="A43" t="s">
        <v>41</v>
      </c>
      <c r="B43">
        <v>4.5</v>
      </c>
      <c r="C43">
        <f>(B43-MIN($B$43:$B$44))/8</f>
        <v>0.5625</v>
      </c>
    </row>
    <row r="44" spans="1:3" x14ac:dyDescent="0.2">
      <c r="A44" t="s">
        <v>42</v>
      </c>
      <c r="B44">
        <v>0</v>
      </c>
      <c r="C44">
        <f>(B44-MIN($B$43:$B$44))/8</f>
        <v>0</v>
      </c>
    </row>
  </sheetData>
  <phoneticPr fontId="0" type="noConversion"/>
  <printOptions headings="1" gridLines="1"/>
  <pageMargins left="0.75" right="0.75" top="1" bottom="1" header="0.5" footer="0.5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Alessandro Saccoia</cp:lastModifiedBy>
  <dcterms:created xsi:type="dcterms:W3CDTF">1997-05-11T02:35:31Z</dcterms:created>
  <dcterms:modified xsi:type="dcterms:W3CDTF">2022-10-20T19:37:08Z</dcterms:modified>
</cp:coreProperties>
</file>