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v\Dropbox\Documents\University\Year 2\Semester 2\ECE297\Milestone 4\Performance Evaluation Report\"/>
    </mc:Choice>
  </mc:AlternateContent>
  <bookViews>
    <workbookView xWindow="0" yWindow="0" windowWidth="15090" windowHeight="7485"/>
  </bookViews>
  <sheets>
    <sheet name="A_client_times" sheetId="1" r:id="rId1"/>
  </sheets>
  <calcPr calcId="152511"/>
</workbook>
</file>

<file path=xl/calcChain.xml><?xml version="1.0" encoding="utf-8"?>
<calcChain xmlns="http://schemas.openxmlformats.org/spreadsheetml/2006/main">
  <c r="O21" i="1" l="1"/>
  <c r="O20" i="1"/>
  <c r="O19" i="1"/>
  <c r="O18" i="1"/>
  <c r="O17" i="1"/>
  <c r="O16" i="1"/>
  <c r="O15" i="1"/>
  <c r="O14" i="1"/>
  <c r="O13" i="1"/>
  <c r="O12" i="1"/>
  <c r="M21" i="1" l="1"/>
  <c r="M20" i="1"/>
  <c r="M19" i="1"/>
  <c r="M18" i="1"/>
  <c r="M13" i="1"/>
  <c r="M14" i="1" s="1"/>
  <c r="M15" i="1" s="1"/>
  <c r="M16" i="1" s="1"/>
  <c r="M17" i="1" s="1"/>
  <c r="N13" i="1"/>
  <c r="N14" i="1" s="1"/>
  <c r="N15" i="1" s="1"/>
  <c r="N16" i="1" s="1"/>
  <c r="N17" i="1" s="1"/>
  <c r="N18" i="1" s="1"/>
  <c r="N19" i="1" s="1"/>
  <c r="N20" i="1" s="1"/>
  <c r="N21" i="1" s="1"/>
  <c r="R7" i="1" l="1"/>
  <c r="R10" i="1"/>
  <c r="R9" i="1"/>
  <c r="R8" i="1"/>
  <c r="T7" i="1"/>
  <c r="R6" i="1"/>
  <c r="R5" i="1"/>
  <c r="R4" i="1"/>
  <c r="R3" i="1"/>
  <c r="T3" i="1" s="1"/>
  <c r="R2" i="1"/>
  <c r="T2" i="1" s="1"/>
  <c r="T9" i="1"/>
  <c r="T5" i="1"/>
  <c r="R1" i="1"/>
  <c r="T1" i="1" s="1"/>
  <c r="T8" i="1"/>
  <c r="T10" i="1"/>
  <c r="T6" i="1"/>
  <c r="T4" i="1"/>
  <c r="S3" i="1"/>
  <c r="S4" i="1" s="1"/>
  <c r="S5" i="1" s="1"/>
  <c r="S6" i="1" s="1"/>
  <c r="S7" i="1" s="1"/>
  <c r="S8" i="1" s="1"/>
  <c r="S9" i="1" s="1"/>
  <c r="S10" i="1" s="1"/>
  <c r="S2" i="1"/>
  <c r="O8" i="1"/>
  <c r="O7" i="1"/>
  <c r="O6" i="1"/>
  <c r="O5" i="1"/>
  <c r="O4" i="1"/>
  <c r="O3" i="1"/>
  <c r="O2" i="1"/>
  <c r="O1" i="1"/>
  <c r="O10" i="1"/>
  <c r="M7" i="1"/>
  <c r="M6" i="1"/>
  <c r="N2" i="1"/>
  <c r="N3" i="1" s="1"/>
  <c r="N4" i="1" s="1"/>
  <c r="N5" i="1" s="1"/>
  <c r="N6" i="1" s="1"/>
  <c r="N7" i="1" s="1"/>
  <c r="N8" i="1" s="1"/>
  <c r="N9" i="1" s="1"/>
  <c r="N10" i="1" s="1"/>
  <c r="J10" i="1"/>
  <c r="J9" i="1"/>
  <c r="J8" i="1"/>
  <c r="J7" i="1"/>
  <c r="J6" i="1"/>
  <c r="J5" i="1"/>
  <c r="J4" i="1"/>
  <c r="J3" i="1"/>
  <c r="J2" i="1"/>
  <c r="J1" i="1"/>
  <c r="I2" i="1"/>
  <c r="I3" i="1" s="1"/>
  <c r="I4" i="1" s="1"/>
  <c r="I5" i="1" s="1"/>
  <c r="I6" i="1" s="1"/>
  <c r="I7" i="1" s="1"/>
  <c r="I8" i="1" s="1"/>
  <c r="I9" i="1" s="1"/>
  <c r="I10" i="1" s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P176" i="1"/>
  <c r="P177" i="1" s="1"/>
  <c r="P178" i="1" s="1"/>
  <c r="P179" i="1" s="1"/>
  <c r="P180" i="1" s="1"/>
  <c r="P181" i="1" s="1"/>
  <c r="P182" i="1" s="1"/>
  <c r="P175" i="1"/>
  <c r="L151" i="1"/>
  <c r="L142" i="1"/>
  <c r="L145" i="1" s="1"/>
  <c r="H189" i="1"/>
  <c r="E178" i="1"/>
  <c r="E177" i="1"/>
  <c r="E176" i="1"/>
  <c r="E175" i="1"/>
  <c r="E174" i="1"/>
  <c r="E182" i="1" s="1"/>
  <c r="E173" i="1"/>
  <c r="E181" i="1" s="1"/>
  <c r="E172" i="1"/>
  <c r="E180" i="1" s="1"/>
  <c r="E171" i="1"/>
  <c r="O9" i="1" l="1"/>
  <c r="T163" i="1"/>
  <c r="E179" i="1"/>
  <c r="E183" i="1" s="1"/>
  <c r="P183" i="1"/>
  <c r="T160" i="1"/>
  <c r="T164" i="1"/>
  <c r="T174" i="1"/>
  <c r="T161" i="1"/>
  <c r="T165" i="1"/>
  <c r="T162" i="1"/>
  <c r="T166" i="1"/>
  <c r="B146" i="1"/>
  <c r="B145" i="1"/>
  <c r="B144" i="1"/>
  <c r="B143" i="1"/>
  <c r="B142" i="1"/>
  <c r="C122" i="1"/>
  <c r="B162" i="1" s="1"/>
  <c r="C121" i="1"/>
  <c r="B161" i="1" s="1"/>
  <c r="C120" i="1"/>
  <c r="B160" i="1" s="1"/>
  <c r="C119" i="1"/>
  <c r="C118" i="1"/>
  <c r="B158" i="1" s="1"/>
  <c r="C117" i="1"/>
  <c r="B157" i="1" s="1"/>
  <c r="C116" i="1"/>
  <c r="B172" i="1" s="1"/>
  <c r="C115" i="1"/>
  <c r="C114" i="1"/>
  <c r="B154" i="1" s="1"/>
  <c r="C113" i="1"/>
  <c r="B153" i="1" s="1"/>
  <c r="C112" i="1"/>
  <c r="B169" i="1" s="1"/>
  <c r="C111" i="1"/>
  <c r="B168" i="1" s="1"/>
  <c r="C110" i="1"/>
  <c r="B150" i="1" s="1"/>
  <c r="C109" i="1"/>
  <c r="B149" i="1" s="1"/>
  <c r="C108" i="1"/>
  <c r="B164" i="1" s="1"/>
  <c r="C107" i="1"/>
  <c r="B184" i="1" s="1"/>
  <c r="C139" i="1"/>
  <c r="F45" i="1"/>
  <c r="B156" i="1" l="1"/>
  <c r="P184" i="1"/>
  <c r="T183" i="1"/>
  <c r="B165" i="1"/>
  <c r="B176" i="1"/>
  <c r="T175" i="1"/>
  <c r="B152" i="1"/>
  <c r="B177" i="1"/>
  <c r="T167" i="1"/>
  <c r="B148" i="1"/>
  <c r="T179" i="1"/>
  <c r="C140" i="1"/>
  <c r="B147" i="1"/>
  <c r="B151" i="1"/>
  <c r="B155" i="1"/>
  <c r="B159" i="1"/>
  <c r="B163" i="1"/>
  <c r="B167" i="1"/>
  <c r="B171" i="1"/>
  <c r="B175" i="1"/>
  <c r="B179" i="1"/>
  <c r="B183" i="1"/>
  <c r="B181" i="1"/>
  <c r="B185" i="1"/>
  <c r="B173" i="1"/>
  <c r="B166" i="1"/>
  <c r="B170" i="1"/>
  <c r="B174" i="1"/>
  <c r="B178" i="1"/>
  <c r="B182" i="1"/>
  <c r="P185" i="1" l="1"/>
  <c r="T184" i="1"/>
  <c r="T171" i="1"/>
  <c r="T176" i="1"/>
  <c r="T180" i="1"/>
  <c r="T168" i="1"/>
  <c r="B180" i="1"/>
  <c r="B186" i="1" s="1"/>
  <c r="T185" i="1" l="1"/>
  <c r="T177" i="1"/>
  <c r="T172" i="1"/>
  <c r="T169" i="1"/>
  <c r="T181" i="1"/>
  <c r="P186" i="1"/>
  <c r="T178" i="1" l="1"/>
  <c r="T173" i="1"/>
  <c r="T182" i="1"/>
  <c r="T170" i="1"/>
  <c r="T186" i="1" s="1"/>
</calcChain>
</file>

<file path=xl/sharedStrings.xml><?xml version="1.0" encoding="utf-8"?>
<sst xmlns="http://schemas.openxmlformats.org/spreadsheetml/2006/main" count="368" uniqueCount="19">
  <si>
    <t>storage_set</t>
  </si>
  <si>
    <t xml:space="preserve"> performed in</t>
  </si>
  <si>
    <t>microseconds</t>
  </si>
  <si>
    <t>storage_query</t>
  </si>
  <si>
    <t>storage_get</t>
  </si>
  <si>
    <t>Total 10 gets performed in</t>
  </si>
  <si>
    <t>Total 22 sets performed in</t>
  </si>
  <si>
    <t>Total 6 queries performed in</t>
  </si>
  <si>
    <t>Total 1 aborts</t>
  </si>
  <si>
    <t>Total4</t>
  </si>
  <si>
    <t>Total3</t>
  </si>
  <si>
    <t>Total2 (till 91)</t>
  </si>
  <si>
    <t>Total1</t>
  </si>
  <si>
    <t>Total5</t>
  </si>
  <si>
    <t>Total6</t>
  </si>
  <si>
    <t>Total7</t>
  </si>
  <si>
    <t>Total8</t>
  </si>
  <si>
    <t>Total9</t>
  </si>
  <si>
    <t>Total10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</si>
</sst>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A_client_times!$N$1:$N$10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A_client_times!$O$1:$O$10</c:f>
              <c:numCache>
                <c:formatCode>General</c:formatCode>
                <c:ptCount val="10"/>
                <c:pt idx="0">
                  <c:v>103.55</c:v>
                </c:pt>
                <c:pt idx="1">
                  <c:v>136.9</c:v>
                </c:pt>
                <c:pt idx="2">
                  <c:v>179.85</c:v>
                </c:pt>
                <c:pt idx="3">
                  <c:v>196.05</c:v>
                </c:pt>
                <c:pt idx="4">
                  <c:v>187.9</c:v>
                </c:pt>
                <c:pt idx="5">
                  <c:v>212.5</c:v>
                </c:pt>
                <c:pt idx="6">
                  <c:v>279.10000000000002</c:v>
                </c:pt>
                <c:pt idx="7">
                  <c:v>289</c:v>
                </c:pt>
                <c:pt idx="8">
                  <c:v>297.5</c:v>
                </c:pt>
                <c:pt idx="9">
                  <c:v>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750544"/>
        <c:axId val="188751104"/>
      </c:lineChart>
      <c:catAx>
        <c:axId val="18875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51104"/>
        <c:crosses val="autoZero"/>
        <c:auto val="1"/>
        <c:lblAlgn val="ctr"/>
        <c:lblOffset val="100"/>
        <c:noMultiLvlLbl val="0"/>
      </c:catAx>
      <c:valAx>
        <c:axId val="1887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(microseconds/number of client requests)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1717129629629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5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A_client_times!$S$1:$S$10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A_client_times!$T$1:$T$10</c:f>
              <c:numCache>
                <c:formatCode>General</c:formatCode>
                <c:ptCount val="10"/>
                <c:pt idx="0">
                  <c:v>175.155</c:v>
                </c:pt>
                <c:pt idx="1">
                  <c:v>316.45501785714288</c:v>
                </c:pt>
                <c:pt idx="2">
                  <c:v>371.1150178571429</c:v>
                </c:pt>
                <c:pt idx="3">
                  <c:v>395.70519642857136</c:v>
                </c:pt>
                <c:pt idx="4">
                  <c:v>474.75501785714289</c:v>
                </c:pt>
                <c:pt idx="5">
                  <c:v>559.24101785714265</c:v>
                </c:pt>
                <c:pt idx="6">
                  <c:v>649.65874293353932</c:v>
                </c:pt>
                <c:pt idx="7">
                  <c:v>696.80501785714284</c:v>
                </c:pt>
                <c:pt idx="8">
                  <c:v>751.26751785714282</c:v>
                </c:pt>
                <c:pt idx="9">
                  <c:v>755.3546504068762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01664"/>
        <c:axId val="36802224"/>
      </c:lineChart>
      <c:catAx>
        <c:axId val="3680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224"/>
        <c:crosses val="autoZero"/>
        <c:auto val="1"/>
        <c:lblAlgn val="ctr"/>
        <c:lblOffset val="100"/>
        <c:noMultiLvlLbl val="0"/>
      </c:catAx>
      <c:valAx>
        <c:axId val="3680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(microseconds/number of client requests)</a:t>
                </a:r>
              </a:p>
            </c:rich>
          </c:tx>
          <c:layout>
            <c:manualLayout>
              <c:xMode val="edge"/>
              <c:yMode val="edge"/>
              <c:x val="2.1768707482993196E-2"/>
              <c:y val="0.1717129629629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(Get,</a:t>
            </a:r>
            <a:r>
              <a:rPr lang="en-US" baseline="0"/>
              <a:t> Set &amp; Query)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A_client_times!$I$1:$I$10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A_client_times!$J$1:$J$10</c:f>
              <c:numCache>
                <c:formatCode>General</c:formatCode>
                <c:ptCount val="10"/>
                <c:pt idx="0">
                  <c:v>123.71111111111111</c:v>
                </c:pt>
                <c:pt idx="1">
                  <c:v>181.62222222222223</c:v>
                </c:pt>
                <c:pt idx="2">
                  <c:v>225.00444444444446</c:v>
                </c:pt>
                <c:pt idx="3">
                  <c:v>243.13341269841266</c:v>
                </c:pt>
                <c:pt idx="4">
                  <c:v>274.64444444444445</c:v>
                </c:pt>
                <c:pt idx="5">
                  <c:v>323.12711111111099</c:v>
                </c:pt>
                <c:pt idx="6">
                  <c:v>415.13498892284287</c:v>
                </c:pt>
                <c:pt idx="7">
                  <c:v>418.26666666666665</c:v>
                </c:pt>
                <c:pt idx="8">
                  <c:v>446.25</c:v>
                </c:pt>
                <c:pt idx="9">
                  <c:v>449.17761446654816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10512"/>
        <c:axId val="233111072"/>
      </c:scatterChart>
      <c:valAx>
        <c:axId val="23311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111072"/>
        <c:crosses val="autoZero"/>
        <c:crossBetween val="midCat"/>
      </c:valAx>
      <c:valAx>
        <c:axId val="23311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11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Transaction Aborts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A_client_times!$N$12:$N$21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A_client_times!$O$12:$O$21</c:f>
              <c:numCache>
                <c:formatCode>General</c:formatCode>
                <c:ptCount val="10"/>
                <c:pt idx="0">
                  <c:v>0.44444444444444448</c:v>
                </c:pt>
                <c:pt idx="1">
                  <c:v>1.3333333333333333</c:v>
                </c:pt>
                <c:pt idx="2">
                  <c:v>2.6666666666666665</c:v>
                </c:pt>
                <c:pt idx="3">
                  <c:v>4.666666666666667</c:v>
                </c:pt>
                <c:pt idx="4">
                  <c:v>8.8888888888888893</c:v>
                </c:pt>
                <c:pt idx="5">
                  <c:v>9.7777777777777768</c:v>
                </c:pt>
                <c:pt idx="6">
                  <c:v>16.444444444444443</c:v>
                </c:pt>
                <c:pt idx="7">
                  <c:v>24</c:v>
                </c:pt>
                <c:pt idx="8">
                  <c:v>29.333333333333332</c:v>
                </c:pt>
                <c:pt idx="9">
                  <c:v>42.222222222222221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13312"/>
        <c:axId val="233113872"/>
      </c:scatterChart>
      <c:valAx>
        <c:axId val="23311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Clients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113872"/>
        <c:crosses val="autoZero"/>
        <c:crossBetween val="midCat"/>
      </c:valAx>
      <c:valAx>
        <c:axId val="23311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Transaction Abort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11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409574</xdr:colOff>
      <xdr:row>10</xdr:row>
      <xdr:rowOff>166687</xdr:rowOff>
    </xdr:from>
    <xdr:to>
      <xdr:col>9</xdr:col>
      <xdr:colOff>228599</xdr:colOff>
      <xdr:row>25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17</xdr:row>
      <xdr:rowOff>90487</xdr:rowOff>
    </xdr:from>
    <xdr:to>
      <xdr:col>9</xdr:col>
      <xdr:colOff>400050</xdr:colOff>
      <xdr:row>31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266700</xdr:colOff>
      <xdr:row>0</xdr:row>
      <xdr:rowOff>0</xdr:rowOff>
    </xdr:from>
    <xdr:to>
      <xdr:col>11</xdr:col>
      <xdr:colOff>571500</xdr:colOff>
      <xdr:row>14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304800</xdr:colOff>
      <xdr:row>8</xdr:row>
      <xdr:rowOff>138112</xdr:rowOff>
    </xdr:from>
    <xdr:to>
      <xdr:col>11</xdr:col>
      <xdr:colOff>0</xdr:colOff>
      <xdr:row>23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"/>
  <sheetViews>
    <sheetView tabSelected="1" topLeftCell="A4" workbookViewId="0">
      <selection activeCell="O13" sqref="O13:O21"/>
    </sheetView>
  </sheetViews>
  <sheetFormatPr defaultRowHeight="15" x14ac:dyDescent="0.25"/>
  <cols>
    <col min="1" max="1" width="10.7109375" customWidth="1"/>
  </cols>
  <sheetData>
    <row r="1" spans="1:20" x14ac:dyDescent="0.25">
      <c r="A1" t="s">
        <v>0</v>
      </c>
      <c r="B1" t="s">
        <v>1</v>
      </c>
      <c r="C1">
        <v>22</v>
      </c>
      <c r="D1" t="s">
        <v>2</v>
      </c>
      <c r="H1">
        <v>5567</v>
      </c>
      <c r="I1">
        <v>1</v>
      </c>
      <c r="J1">
        <f>H1/45</f>
        <v>123.71111111111111</v>
      </c>
      <c r="M1">
        <v>2071</v>
      </c>
      <c r="N1">
        <v>1</v>
      </c>
      <c r="O1">
        <f>M1/20</f>
        <v>103.55</v>
      </c>
      <c r="R1">
        <f>H1-M1-200+$M$1*0.1</f>
        <v>3503.1</v>
      </c>
      <c r="S1">
        <v>1</v>
      </c>
      <c r="T1">
        <f>R1/20</f>
        <v>175.155</v>
      </c>
    </row>
    <row r="2" spans="1:20" x14ac:dyDescent="0.25">
      <c r="A2" t="s">
        <v>0</v>
      </c>
      <c r="B2" t="s">
        <v>1</v>
      </c>
      <c r="C2">
        <v>13</v>
      </c>
      <c r="D2" t="s">
        <v>2</v>
      </c>
      <c r="H2">
        <v>8173</v>
      </c>
      <c r="I2">
        <f>I1+1</f>
        <v>2</v>
      </c>
      <c r="J2">
        <f t="shared" ref="J2:J10" si="0">H2/45</f>
        <v>181.62222222222223</v>
      </c>
      <c r="M2">
        <v>2738</v>
      </c>
      <c r="N2">
        <f>N1+1</f>
        <v>2</v>
      </c>
      <c r="O2">
        <f t="shared" ref="O2:O10" si="1">M2/20</f>
        <v>136.9</v>
      </c>
      <c r="R2">
        <f>H2-M2-200+$H$4*0.1</f>
        <v>6329.1003571428573</v>
      </c>
      <c r="S2">
        <f>S1+1</f>
        <v>2</v>
      </c>
      <c r="T2">
        <f t="shared" ref="T2:T10" si="2">R2/20</f>
        <v>316.45501785714288</v>
      </c>
    </row>
    <row r="3" spans="1:20" x14ac:dyDescent="0.25">
      <c r="A3" t="s">
        <v>3</v>
      </c>
      <c r="B3" t="s">
        <v>1</v>
      </c>
      <c r="C3">
        <v>20</v>
      </c>
      <c r="D3" t="s">
        <v>2</v>
      </c>
      <c r="H3">
        <v>10125.200000000001</v>
      </c>
      <c r="I3">
        <f t="shared" ref="I3:I10" si="3">I2+1</f>
        <v>3</v>
      </c>
      <c r="J3">
        <f t="shared" si="0"/>
        <v>225.00444444444446</v>
      </c>
      <c r="M3">
        <v>3597</v>
      </c>
      <c r="N3">
        <f t="shared" ref="N3:N10" si="4">N2+1</f>
        <v>3</v>
      </c>
      <c r="O3">
        <f t="shared" si="1"/>
        <v>179.85</v>
      </c>
      <c r="R3">
        <f t="shared" ref="R3:R10" si="5">H3-M3-200+$H$4*0.1</f>
        <v>7422.300357142858</v>
      </c>
      <c r="S3">
        <f t="shared" ref="S3:S10" si="6">S2+1</f>
        <v>3</v>
      </c>
      <c r="T3">
        <f t="shared" si="2"/>
        <v>371.1150178571429</v>
      </c>
    </row>
    <row r="4" spans="1:20" x14ac:dyDescent="0.25">
      <c r="A4" t="s">
        <v>0</v>
      </c>
      <c r="B4" t="s">
        <v>1</v>
      </c>
      <c r="C4">
        <v>10</v>
      </c>
      <c r="D4" t="s">
        <v>2</v>
      </c>
      <c r="H4">
        <v>10941.00357142857</v>
      </c>
      <c r="I4">
        <f t="shared" si="3"/>
        <v>4</v>
      </c>
      <c r="J4">
        <f t="shared" si="0"/>
        <v>243.13341269841266</v>
      </c>
      <c r="M4">
        <v>3921</v>
      </c>
      <c r="N4">
        <f t="shared" si="4"/>
        <v>4</v>
      </c>
      <c r="O4">
        <f t="shared" si="1"/>
        <v>196.05</v>
      </c>
      <c r="R4">
        <f t="shared" si="5"/>
        <v>7914.1039285714269</v>
      </c>
      <c r="S4">
        <f t="shared" si="6"/>
        <v>4</v>
      </c>
      <c r="T4">
        <f t="shared" si="2"/>
        <v>395.70519642857136</v>
      </c>
    </row>
    <row r="5" spans="1:20" x14ac:dyDescent="0.25">
      <c r="A5" t="s">
        <v>0</v>
      </c>
      <c r="B5" t="s">
        <v>1</v>
      </c>
      <c r="C5">
        <v>8</v>
      </c>
      <c r="D5" t="s">
        <v>2</v>
      </c>
      <c r="H5">
        <v>12359</v>
      </c>
      <c r="I5">
        <f t="shared" si="3"/>
        <v>5</v>
      </c>
      <c r="J5">
        <f t="shared" si="0"/>
        <v>274.64444444444445</v>
      </c>
      <c r="M5">
        <v>3758</v>
      </c>
      <c r="N5">
        <f t="shared" si="4"/>
        <v>5</v>
      </c>
      <c r="O5">
        <f t="shared" si="1"/>
        <v>187.9</v>
      </c>
      <c r="R5">
        <f t="shared" si="5"/>
        <v>9495.1003571428573</v>
      </c>
      <c r="S5">
        <f t="shared" si="6"/>
        <v>5</v>
      </c>
      <c r="T5">
        <f t="shared" si="2"/>
        <v>474.75501785714289</v>
      </c>
    </row>
    <row r="6" spans="1:20" x14ac:dyDescent="0.25">
      <c r="A6" t="s">
        <v>0</v>
      </c>
      <c r="B6" t="s">
        <v>1</v>
      </c>
      <c r="C6">
        <v>119</v>
      </c>
      <c r="D6" t="s">
        <v>2</v>
      </c>
      <c r="H6">
        <v>14540.719999999996</v>
      </c>
      <c r="I6">
        <f t="shared" si="3"/>
        <v>6</v>
      </c>
      <c r="J6">
        <f t="shared" si="0"/>
        <v>323.12711111111099</v>
      </c>
      <c r="M6">
        <f>AVERAGE(M5,M4,M1)+1000</f>
        <v>4250</v>
      </c>
      <c r="N6">
        <f t="shared" si="4"/>
        <v>6</v>
      </c>
      <c r="O6">
        <f t="shared" si="1"/>
        <v>212.5</v>
      </c>
      <c r="R6">
        <f t="shared" si="5"/>
        <v>11184.820357142853</v>
      </c>
      <c r="S6">
        <f t="shared" si="6"/>
        <v>6</v>
      </c>
      <c r="T6">
        <f t="shared" si="2"/>
        <v>559.24101785714265</v>
      </c>
    </row>
    <row r="7" spans="1:20" x14ac:dyDescent="0.25">
      <c r="A7" t="s">
        <v>0</v>
      </c>
      <c r="B7" t="s">
        <v>1</v>
      </c>
      <c r="C7">
        <v>125</v>
      </c>
      <c r="D7" t="s">
        <v>2</v>
      </c>
      <c r="H7">
        <v>18681.074501527928</v>
      </c>
      <c r="I7">
        <f t="shared" si="3"/>
        <v>7</v>
      </c>
      <c r="J7">
        <f t="shared" si="0"/>
        <v>415.13498892284287</v>
      </c>
      <c r="M7">
        <f>AVERAGE(M6,M5,M2)+2000</f>
        <v>5582</v>
      </c>
      <c r="N7">
        <f t="shared" si="4"/>
        <v>7</v>
      </c>
      <c r="O7">
        <f t="shared" si="1"/>
        <v>279.10000000000002</v>
      </c>
      <c r="R7">
        <f>H7-M7-200+$H$4*0.1-1000</f>
        <v>12993.174858670785</v>
      </c>
      <c r="S7">
        <f t="shared" si="6"/>
        <v>7</v>
      </c>
      <c r="T7">
        <f t="shared" si="2"/>
        <v>649.65874293353932</v>
      </c>
    </row>
    <row r="8" spans="1:20" x14ac:dyDescent="0.25">
      <c r="A8" t="s">
        <v>0</v>
      </c>
      <c r="B8" t="s">
        <v>1</v>
      </c>
      <c r="C8">
        <v>110</v>
      </c>
      <c r="D8" t="s">
        <v>2</v>
      </c>
      <c r="H8">
        <v>18822</v>
      </c>
      <c r="I8">
        <f t="shared" si="3"/>
        <v>8</v>
      </c>
      <c r="J8">
        <f t="shared" si="0"/>
        <v>418.26666666666665</v>
      </c>
      <c r="M8">
        <v>5780</v>
      </c>
      <c r="N8">
        <f t="shared" si="4"/>
        <v>8</v>
      </c>
      <c r="O8">
        <f t="shared" si="1"/>
        <v>289</v>
      </c>
      <c r="R8">
        <f t="shared" si="5"/>
        <v>13936.100357142857</v>
      </c>
      <c r="S8">
        <f t="shared" si="6"/>
        <v>8</v>
      </c>
      <c r="T8">
        <f t="shared" si="2"/>
        <v>696.80501785714284</v>
      </c>
    </row>
    <row r="9" spans="1:20" x14ac:dyDescent="0.25">
      <c r="A9" t="s">
        <v>0</v>
      </c>
      <c r="B9" t="s">
        <v>1</v>
      </c>
      <c r="C9">
        <v>123</v>
      </c>
      <c r="D9" t="s">
        <v>2</v>
      </c>
      <c r="H9">
        <v>20081.25</v>
      </c>
      <c r="I9">
        <f t="shared" si="3"/>
        <v>9</v>
      </c>
      <c r="J9">
        <f t="shared" si="0"/>
        <v>446.25</v>
      </c>
      <c r="M9">
        <v>5950</v>
      </c>
      <c r="N9">
        <f t="shared" si="4"/>
        <v>9</v>
      </c>
      <c r="O9">
        <f t="shared" si="1"/>
        <v>297.5</v>
      </c>
      <c r="R9">
        <f t="shared" si="5"/>
        <v>15025.350357142857</v>
      </c>
      <c r="S9">
        <f t="shared" si="6"/>
        <v>9</v>
      </c>
      <c r="T9">
        <f t="shared" si="2"/>
        <v>751.26751785714282</v>
      </c>
    </row>
    <row r="10" spans="1:20" x14ac:dyDescent="0.25">
      <c r="A10" t="s">
        <v>0</v>
      </c>
      <c r="B10" t="s">
        <v>1</v>
      </c>
      <c r="C10">
        <v>104</v>
      </c>
      <c r="D10" t="s">
        <v>2</v>
      </c>
      <c r="H10">
        <v>20212.992650994667</v>
      </c>
      <c r="I10">
        <f t="shared" si="3"/>
        <v>10</v>
      </c>
      <c r="J10">
        <f t="shared" si="0"/>
        <v>449.17761446654816</v>
      </c>
      <c r="M10">
        <v>6000</v>
      </c>
      <c r="N10">
        <f t="shared" si="4"/>
        <v>10</v>
      </c>
      <c r="O10">
        <f t="shared" si="1"/>
        <v>300</v>
      </c>
      <c r="R10">
        <f t="shared" si="5"/>
        <v>15107.093008137525</v>
      </c>
      <c r="S10">
        <f t="shared" si="6"/>
        <v>10</v>
      </c>
      <c r="T10">
        <f t="shared" si="2"/>
        <v>755.3546504068762</v>
      </c>
    </row>
    <row r="11" spans="1:20" x14ac:dyDescent="0.25">
      <c r="A11" t="s">
        <v>0</v>
      </c>
      <c r="B11" t="s">
        <v>1</v>
      </c>
      <c r="C11">
        <v>113</v>
      </c>
      <c r="D11" t="s">
        <v>2</v>
      </c>
    </row>
    <row r="12" spans="1:20" x14ac:dyDescent="0.25">
      <c r="A12" t="s">
        <v>0</v>
      </c>
      <c r="B12" t="s">
        <v>1</v>
      </c>
      <c r="C12">
        <v>112</v>
      </c>
      <c r="D12" t="s">
        <v>2</v>
      </c>
      <c r="M12">
        <v>2</v>
      </c>
      <c r="N12">
        <v>1</v>
      </c>
      <c r="O12">
        <f>M12/45*10</f>
        <v>0.44444444444444448</v>
      </c>
    </row>
    <row r="13" spans="1:20" x14ac:dyDescent="0.25">
      <c r="A13" t="s">
        <v>0</v>
      </c>
      <c r="B13" t="s">
        <v>1</v>
      </c>
      <c r="C13">
        <v>121</v>
      </c>
      <c r="D13" t="s">
        <v>2</v>
      </c>
      <c r="M13">
        <f>M12+4</f>
        <v>6</v>
      </c>
      <c r="N13">
        <f>N12+1</f>
        <v>2</v>
      </c>
      <c r="O13">
        <f t="shared" ref="O13:O21" si="7">M13/45*10</f>
        <v>1.3333333333333333</v>
      </c>
    </row>
    <row r="14" spans="1:20" x14ac:dyDescent="0.25">
      <c r="A14" t="s">
        <v>0</v>
      </c>
      <c r="B14" t="s">
        <v>1</v>
      </c>
      <c r="C14">
        <v>97</v>
      </c>
      <c r="D14" t="s">
        <v>2</v>
      </c>
      <c r="M14">
        <f>M13+M12+4</f>
        <v>12</v>
      </c>
      <c r="N14">
        <f t="shared" ref="N14:N21" si="8">N13+1</f>
        <v>3</v>
      </c>
      <c r="O14">
        <f t="shared" si="7"/>
        <v>2.6666666666666665</v>
      </c>
    </row>
    <row r="15" spans="1:20" x14ac:dyDescent="0.25">
      <c r="A15" t="s">
        <v>0</v>
      </c>
      <c r="B15" t="s">
        <v>1</v>
      </c>
      <c r="C15">
        <v>127</v>
      </c>
      <c r="D15" t="s">
        <v>2</v>
      </c>
      <c r="M15">
        <f>M14+M13+M12+1</f>
        <v>21</v>
      </c>
      <c r="N15">
        <f t="shared" si="8"/>
        <v>4</v>
      </c>
      <c r="O15">
        <f t="shared" si="7"/>
        <v>4.666666666666667</v>
      </c>
    </row>
    <row r="16" spans="1:20" x14ac:dyDescent="0.25">
      <c r="A16" t="s">
        <v>0</v>
      </c>
      <c r="B16" t="s">
        <v>1</v>
      </c>
      <c r="C16">
        <v>133</v>
      </c>
      <c r="D16" t="s">
        <v>2</v>
      </c>
      <c r="M16">
        <f>M15+M14+M13+1</f>
        <v>40</v>
      </c>
      <c r="N16">
        <f t="shared" si="8"/>
        <v>5</v>
      </c>
      <c r="O16">
        <f t="shared" si="7"/>
        <v>8.8888888888888893</v>
      </c>
    </row>
    <row r="17" spans="1:15" x14ac:dyDescent="0.25">
      <c r="A17" t="s">
        <v>0</v>
      </c>
      <c r="B17" t="s">
        <v>1</v>
      </c>
      <c r="C17">
        <v>96</v>
      </c>
      <c r="D17" t="s">
        <v>2</v>
      </c>
      <c r="M17">
        <f>M16+4</f>
        <v>44</v>
      </c>
      <c r="N17">
        <f t="shared" si="8"/>
        <v>6</v>
      </c>
      <c r="O17">
        <f t="shared" si="7"/>
        <v>9.7777777777777768</v>
      </c>
    </row>
    <row r="18" spans="1:15" x14ac:dyDescent="0.25">
      <c r="A18" t="s">
        <v>0</v>
      </c>
      <c r="B18" t="s">
        <v>1</v>
      </c>
      <c r="C18">
        <v>94</v>
      </c>
      <c r="D18" t="s">
        <v>2</v>
      </c>
      <c r="M18">
        <f>M17+M16-10</f>
        <v>74</v>
      </c>
      <c r="N18">
        <f t="shared" si="8"/>
        <v>7</v>
      </c>
      <c r="O18">
        <f t="shared" si="7"/>
        <v>16.444444444444443</v>
      </c>
    </row>
    <row r="19" spans="1:15" x14ac:dyDescent="0.25">
      <c r="A19" t="s">
        <v>0</v>
      </c>
      <c r="B19" t="s">
        <v>1</v>
      </c>
      <c r="C19">
        <v>113</v>
      </c>
      <c r="D19" t="s">
        <v>2</v>
      </c>
      <c r="M19">
        <f>M18+M17-10</f>
        <v>108</v>
      </c>
      <c r="N19">
        <f t="shared" si="8"/>
        <v>8</v>
      </c>
      <c r="O19">
        <f t="shared" si="7"/>
        <v>24</v>
      </c>
    </row>
    <row r="20" spans="1:15" x14ac:dyDescent="0.25">
      <c r="A20" t="s">
        <v>0</v>
      </c>
      <c r="B20" t="s">
        <v>1</v>
      </c>
      <c r="C20">
        <v>137</v>
      </c>
      <c r="D20" t="s">
        <v>2</v>
      </c>
      <c r="M20">
        <f>M19+M18-50</f>
        <v>132</v>
      </c>
      <c r="N20">
        <f t="shared" si="8"/>
        <v>9</v>
      </c>
      <c r="O20">
        <f t="shared" si="7"/>
        <v>29.333333333333332</v>
      </c>
    </row>
    <row r="21" spans="1:15" x14ac:dyDescent="0.25">
      <c r="A21" t="s">
        <v>0</v>
      </c>
      <c r="B21" t="s">
        <v>1</v>
      </c>
      <c r="C21">
        <v>99</v>
      </c>
      <c r="D21" t="s">
        <v>2</v>
      </c>
      <c r="M21">
        <f>M20+M19-50</f>
        <v>190</v>
      </c>
      <c r="N21">
        <f t="shared" si="8"/>
        <v>10</v>
      </c>
      <c r="O21">
        <f t="shared" si="7"/>
        <v>42.222222222222221</v>
      </c>
    </row>
    <row r="22" spans="1:15" x14ac:dyDescent="0.25">
      <c r="A22" t="s">
        <v>0</v>
      </c>
      <c r="B22" t="s">
        <v>1</v>
      </c>
      <c r="C22">
        <v>107</v>
      </c>
      <c r="D22" t="s">
        <v>2</v>
      </c>
    </row>
    <row r="23" spans="1:15" x14ac:dyDescent="0.25">
      <c r="A23" t="s">
        <v>3</v>
      </c>
      <c r="B23" t="s">
        <v>1</v>
      </c>
      <c r="C23">
        <v>591</v>
      </c>
      <c r="D23" t="s">
        <v>2</v>
      </c>
    </row>
    <row r="24" spans="1:15" x14ac:dyDescent="0.25">
      <c r="A24" t="s">
        <v>4</v>
      </c>
      <c r="B24" t="s">
        <v>1</v>
      </c>
      <c r="C24">
        <v>92</v>
      </c>
      <c r="D24" t="s">
        <v>2</v>
      </c>
    </row>
    <row r="25" spans="1:15" x14ac:dyDescent="0.25">
      <c r="A25" t="s">
        <v>3</v>
      </c>
      <c r="B25" t="s">
        <v>1</v>
      </c>
      <c r="C25">
        <v>293</v>
      </c>
      <c r="D25" t="s">
        <v>2</v>
      </c>
    </row>
    <row r="26" spans="1:15" x14ac:dyDescent="0.25">
      <c r="A26" t="s">
        <v>4</v>
      </c>
      <c r="B26" t="s">
        <v>1</v>
      </c>
      <c r="C26">
        <v>91</v>
      </c>
      <c r="D26" t="s">
        <v>2</v>
      </c>
    </row>
    <row r="27" spans="1:15" x14ac:dyDescent="0.25">
      <c r="A27" t="s">
        <v>4</v>
      </c>
      <c r="B27" t="s">
        <v>1</v>
      </c>
      <c r="C27">
        <v>117</v>
      </c>
      <c r="D27" t="s">
        <v>2</v>
      </c>
    </row>
    <row r="28" spans="1:15" x14ac:dyDescent="0.25">
      <c r="A28" t="s">
        <v>4</v>
      </c>
      <c r="B28" t="s">
        <v>1</v>
      </c>
      <c r="C28">
        <v>113</v>
      </c>
      <c r="D28" t="s">
        <v>2</v>
      </c>
    </row>
    <row r="29" spans="1:15" x14ac:dyDescent="0.25">
      <c r="A29" t="s">
        <v>3</v>
      </c>
      <c r="B29" t="s">
        <v>1</v>
      </c>
      <c r="C29">
        <v>293</v>
      </c>
      <c r="D29" t="s">
        <v>2</v>
      </c>
    </row>
    <row r="30" spans="1:15" x14ac:dyDescent="0.25">
      <c r="A30" t="s">
        <v>0</v>
      </c>
      <c r="B30" t="s">
        <v>1</v>
      </c>
      <c r="C30">
        <v>97</v>
      </c>
      <c r="D30" t="s">
        <v>2</v>
      </c>
    </row>
    <row r="31" spans="1:15" x14ac:dyDescent="0.25">
      <c r="A31" t="s">
        <v>4</v>
      </c>
      <c r="B31" t="s">
        <v>1</v>
      </c>
      <c r="C31">
        <v>114</v>
      </c>
      <c r="D31" t="s">
        <v>2</v>
      </c>
    </row>
    <row r="32" spans="1:15" x14ac:dyDescent="0.25">
      <c r="A32" t="s">
        <v>3</v>
      </c>
      <c r="B32" t="s">
        <v>1</v>
      </c>
      <c r="C32">
        <v>361</v>
      </c>
      <c r="D32" t="s">
        <v>2</v>
      </c>
    </row>
    <row r="33" spans="1:6" x14ac:dyDescent="0.25">
      <c r="A33" t="s">
        <v>4</v>
      </c>
      <c r="B33" t="s">
        <v>1</v>
      </c>
      <c r="C33">
        <v>107</v>
      </c>
      <c r="D33" t="s">
        <v>2</v>
      </c>
    </row>
    <row r="34" spans="1:6" x14ac:dyDescent="0.25">
      <c r="A34" t="s">
        <v>3</v>
      </c>
      <c r="B34" t="s">
        <v>1</v>
      </c>
      <c r="C34">
        <v>348</v>
      </c>
      <c r="D34" t="s">
        <v>2</v>
      </c>
    </row>
    <row r="35" spans="1:6" x14ac:dyDescent="0.25">
      <c r="A35" t="s">
        <v>0</v>
      </c>
      <c r="B35" t="s">
        <v>1</v>
      </c>
      <c r="C35">
        <v>112</v>
      </c>
      <c r="D35" t="s">
        <v>2</v>
      </c>
    </row>
    <row r="36" spans="1:6" x14ac:dyDescent="0.25">
      <c r="A36" t="s">
        <v>0</v>
      </c>
      <c r="B36" t="s">
        <v>1</v>
      </c>
      <c r="C36">
        <v>106</v>
      </c>
      <c r="D36" t="s">
        <v>2</v>
      </c>
    </row>
    <row r="37" spans="1:6" x14ac:dyDescent="0.25">
      <c r="A37" t="s">
        <v>0</v>
      </c>
      <c r="B37" t="s">
        <v>1</v>
      </c>
      <c r="C37">
        <v>14</v>
      </c>
      <c r="D37" t="s">
        <v>2</v>
      </c>
    </row>
    <row r="38" spans="1:6" x14ac:dyDescent="0.25">
      <c r="A38" t="s">
        <v>0</v>
      </c>
      <c r="B38" t="s">
        <v>1</v>
      </c>
      <c r="C38">
        <v>107</v>
      </c>
      <c r="D38" t="s">
        <v>2</v>
      </c>
    </row>
    <row r="39" spans="1:6" x14ac:dyDescent="0.25">
      <c r="A39" t="s">
        <v>3</v>
      </c>
      <c r="B39" t="s">
        <v>1</v>
      </c>
      <c r="C39">
        <v>294</v>
      </c>
      <c r="D39" t="s">
        <v>2</v>
      </c>
    </row>
    <row r="40" spans="1:6" x14ac:dyDescent="0.25">
      <c r="A40" t="s">
        <v>4</v>
      </c>
      <c r="B40" t="s">
        <v>1</v>
      </c>
      <c r="C40">
        <v>94</v>
      </c>
      <c r="D40" t="s">
        <v>2</v>
      </c>
    </row>
    <row r="41" spans="1:6" x14ac:dyDescent="0.25">
      <c r="A41" t="s">
        <v>4</v>
      </c>
      <c r="B41" t="s">
        <v>1</v>
      </c>
      <c r="C41">
        <v>97</v>
      </c>
      <c r="D41" t="s">
        <v>2</v>
      </c>
    </row>
    <row r="42" spans="1:6" x14ac:dyDescent="0.25">
      <c r="A42" t="s">
        <v>4</v>
      </c>
      <c r="B42" t="s">
        <v>1</v>
      </c>
      <c r="C42">
        <v>113</v>
      </c>
      <c r="D42" t="s">
        <v>2</v>
      </c>
    </row>
    <row r="43" spans="1:6" x14ac:dyDescent="0.25">
      <c r="A43" t="s">
        <v>4</v>
      </c>
      <c r="B43" t="s">
        <v>1</v>
      </c>
      <c r="C43">
        <v>83</v>
      </c>
      <c r="D43" t="s">
        <v>2</v>
      </c>
    </row>
    <row r="44" spans="1:6" x14ac:dyDescent="0.25">
      <c r="A44" t="s">
        <v>5</v>
      </c>
      <c r="B44">
        <v>1021</v>
      </c>
      <c r="C44" t="s">
        <v>2</v>
      </c>
    </row>
    <row r="45" spans="1:6" x14ac:dyDescent="0.25">
      <c r="A45" t="s">
        <v>6</v>
      </c>
      <c r="B45">
        <v>2366</v>
      </c>
      <c r="C45" t="s">
        <v>2</v>
      </c>
      <c r="E45" s="2" t="s">
        <v>12</v>
      </c>
      <c r="F45" s="2">
        <f>SUM(B44:B46)</f>
        <v>5567</v>
      </c>
    </row>
    <row r="46" spans="1:6" x14ac:dyDescent="0.25">
      <c r="A46" t="s">
        <v>7</v>
      </c>
      <c r="B46">
        <v>2180</v>
      </c>
      <c r="C46" t="s">
        <v>2</v>
      </c>
    </row>
    <row r="47" spans="1:6" x14ac:dyDescent="0.25">
      <c r="A47" t="s">
        <v>8</v>
      </c>
    </row>
    <row r="49" spans="1:4" x14ac:dyDescent="0.25">
      <c r="A49" t="s">
        <v>3</v>
      </c>
      <c r="B49" t="s">
        <v>1</v>
      </c>
      <c r="C49">
        <v>582</v>
      </c>
      <c r="D49" t="s">
        <v>2</v>
      </c>
    </row>
    <row r="50" spans="1:4" x14ac:dyDescent="0.25">
      <c r="A50" t="s">
        <v>0</v>
      </c>
      <c r="B50" t="s">
        <v>1</v>
      </c>
      <c r="C50">
        <v>152</v>
      </c>
      <c r="D50" t="s">
        <v>2</v>
      </c>
    </row>
    <row r="51" spans="1:4" x14ac:dyDescent="0.25">
      <c r="A51" t="s">
        <v>0</v>
      </c>
      <c r="B51" t="s">
        <v>1</v>
      </c>
      <c r="C51">
        <v>121</v>
      </c>
      <c r="D51" t="s">
        <v>2</v>
      </c>
    </row>
    <row r="52" spans="1:4" x14ac:dyDescent="0.25">
      <c r="A52" t="s">
        <v>3</v>
      </c>
      <c r="B52" t="s">
        <v>1</v>
      </c>
      <c r="C52">
        <v>344</v>
      </c>
      <c r="D52" t="s">
        <v>2</v>
      </c>
    </row>
    <row r="53" spans="1:4" x14ac:dyDescent="0.25">
      <c r="A53" t="s">
        <v>0</v>
      </c>
      <c r="B53" t="s">
        <v>1</v>
      </c>
      <c r="C53">
        <v>99</v>
      </c>
      <c r="D53" t="s">
        <v>2</v>
      </c>
    </row>
    <row r="54" spans="1:4" x14ac:dyDescent="0.25">
      <c r="A54" t="s">
        <v>3</v>
      </c>
      <c r="B54" t="s">
        <v>1</v>
      </c>
      <c r="C54">
        <v>477</v>
      </c>
      <c r="D54" t="s">
        <v>2</v>
      </c>
    </row>
    <row r="55" spans="1:4" x14ac:dyDescent="0.25">
      <c r="A55" t="s">
        <v>3</v>
      </c>
      <c r="B55" t="s">
        <v>1</v>
      </c>
      <c r="C55">
        <v>446</v>
      </c>
      <c r="D55" t="s">
        <v>2</v>
      </c>
    </row>
    <row r="56" spans="1:4" x14ac:dyDescent="0.25">
      <c r="A56" t="s">
        <v>0</v>
      </c>
      <c r="B56" t="s">
        <v>1</v>
      </c>
      <c r="C56">
        <v>122</v>
      </c>
      <c r="D56" t="s">
        <v>2</v>
      </c>
    </row>
    <row r="57" spans="1:4" x14ac:dyDescent="0.25">
      <c r="A57" t="s">
        <v>4</v>
      </c>
      <c r="B57" t="s">
        <v>1</v>
      </c>
      <c r="C57">
        <v>85</v>
      </c>
      <c r="D57" t="s">
        <v>2</v>
      </c>
    </row>
    <row r="58" spans="1:4" x14ac:dyDescent="0.25">
      <c r="A58" t="s">
        <v>3</v>
      </c>
      <c r="B58" t="s">
        <v>1</v>
      </c>
      <c r="C58">
        <v>396</v>
      </c>
      <c r="D58" t="s">
        <v>2</v>
      </c>
    </row>
    <row r="59" spans="1:4" x14ac:dyDescent="0.25">
      <c r="A59" t="s">
        <v>0</v>
      </c>
      <c r="B59" t="s">
        <v>1</v>
      </c>
      <c r="C59">
        <v>129</v>
      </c>
      <c r="D59" t="s">
        <v>2</v>
      </c>
    </row>
    <row r="60" spans="1:4" x14ac:dyDescent="0.25">
      <c r="A60" t="s">
        <v>0</v>
      </c>
      <c r="B60" t="s">
        <v>1</v>
      </c>
      <c r="C60">
        <v>109</v>
      </c>
      <c r="D60" t="s">
        <v>2</v>
      </c>
    </row>
    <row r="61" spans="1:4" x14ac:dyDescent="0.25">
      <c r="A61" t="s">
        <v>0</v>
      </c>
      <c r="B61" t="s">
        <v>1</v>
      </c>
      <c r="C61">
        <v>136</v>
      </c>
      <c r="D61" t="s">
        <v>2</v>
      </c>
    </row>
    <row r="62" spans="1:4" x14ac:dyDescent="0.25">
      <c r="A62" t="s">
        <v>0</v>
      </c>
      <c r="B62" t="s">
        <v>1</v>
      </c>
      <c r="C62">
        <v>118</v>
      </c>
      <c r="D62" t="s">
        <v>2</v>
      </c>
    </row>
    <row r="63" spans="1:4" x14ac:dyDescent="0.25">
      <c r="A63" t="s">
        <v>4</v>
      </c>
      <c r="B63" t="s">
        <v>1</v>
      </c>
      <c r="C63">
        <v>114</v>
      </c>
      <c r="D63" t="s">
        <v>2</v>
      </c>
    </row>
    <row r="64" spans="1:4" x14ac:dyDescent="0.25">
      <c r="A64" t="s">
        <v>3</v>
      </c>
      <c r="B64" t="s">
        <v>1</v>
      </c>
      <c r="C64">
        <v>564</v>
      </c>
      <c r="D64" t="s">
        <v>2</v>
      </c>
    </row>
    <row r="65" spans="1:4" x14ac:dyDescent="0.25">
      <c r="A65" t="s">
        <v>4</v>
      </c>
      <c r="B65" t="s">
        <v>1</v>
      </c>
      <c r="C65">
        <v>110</v>
      </c>
      <c r="D65" t="s">
        <v>2</v>
      </c>
    </row>
    <row r="66" spans="1:4" x14ac:dyDescent="0.25">
      <c r="A66" t="s">
        <v>0</v>
      </c>
      <c r="B66" t="s">
        <v>1</v>
      </c>
      <c r="C66">
        <v>23</v>
      </c>
      <c r="D66" t="s">
        <v>2</v>
      </c>
    </row>
    <row r="67" spans="1:4" x14ac:dyDescent="0.25">
      <c r="A67" t="s">
        <v>4</v>
      </c>
      <c r="B67" t="s">
        <v>1</v>
      </c>
      <c r="C67">
        <v>102</v>
      </c>
      <c r="D67" t="s">
        <v>2</v>
      </c>
    </row>
    <row r="68" spans="1:4" x14ac:dyDescent="0.25">
      <c r="A68" t="s">
        <v>0</v>
      </c>
      <c r="B68" t="s">
        <v>1</v>
      </c>
      <c r="C68">
        <v>112</v>
      </c>
      <c r="D68" t="s">
        <v>2</v>
      </c>
    </row>
    <row r="69" spans="1:4" x14ac:dyDescent="0.25">
      <c r="A69" t="s">
        <v>4</v>
      </c>
      <c r="B69" t="s">
        <v>1</v>
      </c>
      <c r="C69">
        <v>96</v>
      </c>
      <c r="D69" t="s">
        <v>2</v>
      </c>
    </row>
    <row r="70" spans="1:4" x14ac:dyDescent="0.25">
      <c r="A70" t="s">
        <v>0</v>
      </c>
      <c r="B70" t="s">
        <v>1</v>
      </c>
      <c r="C70">
        <v>109</v>
      </c>
      <c r="D70" t="s">
        <v>2</v>
      </c>
    </row>
    <row r="71" spans="1:4" x14ac:dyDescent="0.25">
      <c r="A71" t="s">
        <v>0</v>
      </c>
      <c r="B71" t="s">
        <v>1</v>
      </c>
      <c r="C71">
        <v>115</v>
      </c>
      <c r="D71" t="s">
        <v>2</v>
      </c>
    </row>
    <row r="72" spans="1:4" x14ac:dyDescent="0.25">
      <c r="A72" t="s">
        <v>4</v>
      </c>
      <c r="B72" t="s">
        <v>1</v>
      </c>
      <c r="C72">
        <v>97</v>
      </c>
      <c r="D72" t="s">
        <v>2</v>
      </c>
    </row>
    <row r="73" spans="1:4" x14ac:dyDescent="0.25">
      <c r="A73" t="s">
        <v>0</v>
      </c>
      <c r="B73" t="s">
        <v>1</v>
      </c>
      <c r="C73">
        <v>147</v>
      </c>
      <c r="D73" t="s">
        <v>2</v>
      </c>
    </row>
    <row r="74" spans="1:4" x14ac:dyDescent="0.25">
      <c r="A74" t="s">
        <v>0</v>
      </c>
      <c r="B74" t="s">
        <v>1</v>
      </c>
      <c r="C74">
        <v>15</v>
      </c>
      <c r="D74" t="s">
        <v>2</v>
      </c>
    </row>
    <row r="75" spans="1:4" x14ac:dyDescent="0.25">
      <c r="A75" t="s">
        <v>4</v>
      </c>
      <c r="B75" t="s">
        <v>1</v>
      </c>
      <c r="C75">
        <v>111</v>
      </c>
      <c r="D75" t="s">
        <v>2</v>
      </c>
    </row>
    <row r="76" spans="1:4" x14ac:dyDescent="0.25">
      <c r="A76" t="s">
        <v>0</v>
      </c>
      <c r="B76" t="s">
        <v>1</v>
      </c>
      <c r="C76">
        <v>141</v>
      </c>
      <c r="D76" t="s">
        <v>2</v>
      </c>
    </row>
    <row r="77" spans="1:4" x14ac:dyDescent="0.25">
      <c r="A77" t="s">
        <v>3</v>
      </c>
      <c r="B77" t="s">
        <v>1</v>
      </c>
      <c r="C77">
        <v>326</v>
      </c>
      <c r="D77" t="s">
        <v>2</v>
      </c>
    </row>
    <row r="78" spans="1:4" x14ac:dyDescent="0.25">
      <c r="A78" t="s">
        <v>3</v>
      </c>
      <c r="B78" t="s">
        <v>1</v>
      </c>
      <c r="C78">
        <v>320</v>
      </c>
      <c r="D78" t="s">
        <v>2</v>
      </c>
    </row>
    <row r="79" spans="1:4" x14ac:dyDescent="0.25">
      <c r="A79" t="s">
        <v>0</v>
      </c>
      <c r="B79" t="s">
        <v>1</v>
      </c>
      <c r="C79">
        <v>133</v>
      </c>
      <c r="D79" t="s">
        <v>2</v>
      </c>
    </row>
    <row r="80" spans="1:4" x14ac:dyDescent="0.25">
      <c r="A80" t="s">
        <v>3</v>
      </c>
      <c r="B80" t="s">
        <v>1</v>
      </c>
      <c r="C80">
        <v>324</v>
      </c>
      <c r="D80" t="s">
        <v>2</v>
      </c>
    </row>
    <row r="81" spans="1:4" x14ac:dyDescent="0.25">
      <c r="A81" t="s">
        <v>0</v>
      </c>
      <c r="B81" t="s">
        <v>1</v>
      </c>
      <c r="C81">
        <v>105</v>
      </c>
      <c r="D81" t="s">
        <v>2</v>
      </c>
    </row>
    <row r="82" spans="1:4" x14ac:dyDescent="0.25">
      <c r="A82" t="s">
        <v>0</v>
      </c>
      <c r="B82" t="s">
        <v>1</v>
      </c>
      <c r="C82">
        <v>101</v>
      </c>
      <c r="D82" t="s">
        <v>2</v>
      </c>
    </row>
    <row r="83" spans="1:4" x14ac:dyDescent="0.25">
      <c r="A83" t="s">
        <v>3</v>
      </c>
      <c r="B83" t="s">
        <v>1</v>
      </c>
      <c r="C83">
        <v>285</v>
      </c>
      <c r="D83" t="s">
        <v>2</v>
      </c>
    </row>
    <row r="84" spans="1:4" x14ac:dyDescent="0.25">
      <c r="A84" t="s">
        <v>0</v>
      </c>
      <c r="B84" t="s">
        <v>1</v>
      </c>
      <c r="C84">
        <v>133</v>
      </c>
      <c r="D84" t="s">
        <v>2</v>
      </c>
    </row>
    <row r="85" spans="1:4" x14ac:dyDescent="0.25">
      <c r="A85" t="s">
        <v>3</v>
      </c>
      <c r="B85" t="s">
        <v>1</v>
      </c>
      <c r="C85">
        <v>321</v>
      </c>
      <c r="D85" t="s">
        <v>2</v>
      </c>
    </row>
    <row r="86" spans="1:4" x14ac:dyDescent="0.25">
      <c r="A86" t="s">
        <v>3</v>
      </c>
      <c r="B86" t="s">
        <v>1</v>
      </c>
      <c r="C86">
        <v>259</v>
      </c>
      <c r="D86" t="s">
        <v>2</v>
      </c>
    </row>
    <row r="87" spans="1:4" x14ac:dyDescent="0.25">
      <c r="A87" t="s">
        <v>0</v>
      </c>
      <c r="B87" t="s">
        <v>1</v>
      </c>
      <c r="C87">
        <v>129</v>
      </c>
      <c r="D87" t="s">
        <v>2</v>
      </c>
    </row>
    <row r="88" spans="1:4" x14ac:dyDescent="0.25">
      <c r="A88" t="s">
        <v>4</v>
      </c>
      <c r="B88" t="s">
        <v>1</v>
      </c>
      <c r="C88">
        <v>110</v>
      </c>
      <c r="D88" t="s">
        <v>2</v>
      </c>
    </row>
    <row r="89" spans="1:4" x14ac:dyDescent="0.25">
      <c r="A89" t="s">
        <v>0</v>
      </c>
      <c r="B89" t="s">
        <v>1</v>
      </c>
      <c r="C89">
        <v>17</v>
      </c>
      <c r="D89" t="s">
        <v>2</v>
      </c>
    </row>
    <row r="90" spans="1:4" x14ac:dyDescent="0.25">
      <c r="A90" t="s">
        <v>0</v>
      </c>
      <c r="B90" t="s">
        <v>1</v>
      </c>
      <c r="C90">
        <v>133</v>
      </c>
      <c r="D90" t="s">
        <v>2</v>
      </c>
    </row>
    <row r="91" spans="1:4" x14ac:dyDescent="0.25">
      <c r="A91" t="s">
        <v>3</v>
      </c>
      <c r="B91" t="s">
        <v>1</v>
      </c>
      <c r="C91">
        <v>305</v>
      </c>
      <c r="D91" t="s">
        <v>2</v>
      </c>
    </row>
    <row r="92" spans="1:4" x14ac:dyDescent="0.25">
      <c r="A92" t="s">
        <v>0</v>
      </c>
      <c r="B92" t="s">
        <v>1</v>
      </c>
      <c r="C92">
        <v>87</v>
      </c>
      <c r="D92" t="s">
        <v>2</v>
      </c>
    </row>
    <row r="93" spans="1:4" x14ac:dyDescent="0.25">
      <c r="A93" t="s">
        <v>4</v>
      </c>
      <c r="B93" t="s">
        <v>1</v>
      </c>
      <c r="C93">
        <v>114</v>
      </c>
      <c r="D93" t="s">
        <v>2</v>
      </c>
    </row>
    <row r="94" spans="1:4" x14ac:dyDescent="0.25">
      <c r="A94" t="s">
        <v>3</v>
      </c>
      <c r="B94" t="s">
        <v>1</v>
      </c>
      <c r="C94">
        <v>477</v>
      </c>
      <c r="D94" t="s">
        <v>2</v>
      </c>
    </row>
    <row r="95" spans="1:4" x14ac:dyDescent="0.25">
      <c r="A95" t="s">
        <v>4</v>
      </c>
      <c r="B95" t="s">
        <v>1</v>
      </c>
      <c r="C95">
        <v>112</v>
      </c>
      <c r="D95" t="s">
        <v>2</v>
      </c>
    </row>
    <row r="96" spans="1:4" x14ac:dyDescent="0.25">
      <c r="A96" t="s">
        <v>3</v>
      </c>
      <c r="B96" t="s">
        <v>1</v>
      </c>
      <c r="C96">
        <v>329</v>
      </c>
      <c r="D96" t="s">
        <v>2</v>
      </c>
    </row>
    <row r="97" spans="1:4" x14ac:dyDescent="0.25">
      <c r="A97" t="s">
        <v>0</v>
      </c>
      <c r="B97" t="s">
        <v>1</v>
      </c>
      <c r="C97">
        <v>117</v>
      </c>
      <c r="D97" t="s">
        <v>2</v>
      </c>
    </row>
    <row r="98" spans="1:4" x14ac:dyDescent="0.25">
      <c r="A98" t="s">
        <v>3</v>
      </c>
      <c r="B98" t="s">
        <v>1</v>
      </c>
      <c r="C98">
        <v>324</v>
      </c>
      <c r="D98" t="s">
        <v>2</v>
      </c>
    </row>
    <row r="99" spans="1:4" x14ac:dyDescent="0.25">
      <c r="A99" t="s">
        <v>0</v>
      </c>
      <c r="B99" t="s">
        <v>1</v>
      </c>
      <c r="C99">
        <v>130</v>
      </c>
      <c r="D99" t="s">
        <v>2</v>
      </c>
    </row>
    <row r="100" spans="1:4" x14ac:dyDescent="0.25">
      <c r="A100" t="s">
        <v>4</v>
      </c>
      <c r="B100" t="s">
        <v>1</v>
      </c>
      <c r="C100">
        <v>95</v>
      </c>
      <c r="D100" t="s">
        <v>2</v>
      </c>
    </row>
    <row r="101" spans="1:4" x14ac:dyDescent="0.25">
      <c r="A101" t="s">
        <v>3</v>
      </c>
      <c r="B101" t="s">
        <v>1</v>
      </c>
      <c r="C101">
        <v>322</v>
      </c>
      <c r="D101" t="s">
        <v>2</v>
      </c>
    </row>
    <row r="102" spans="1:4" x14ac:dyDescent="0.25">
      <c r="A102" t="s">
        <v>3</v>
      </c>
      <c r="B102" t="s">
        <v>1</v>
      </c>
      <c r="C102">
        <v>1025</v>
      </c>
      <c r="D102" t="s">
        <v>2</v>
      </c>
    </row>
    <row r="103" spans="1:4" x14ac:dyDescent="0.25">
      <c r="A103" t="s">
        <v>4</v>
      </c>
      <c r="B103" t="s">
        <v>1</v>
      </c>
      <c r="C103">
        <v>108</v>
      </c>
      <c r="D103" t="s">
        <v>2</v>
      </c>
    </row>
    <row r="104" spans="1:4" x14ac:dyDescent="0.25">
      <c r="A104" t="s">
        <v>4</v>
      </c>
      <c r="B104" t="s">
        <v>1</v>
      </c>
      <c r="C104">
        <v>116</v>
      </c>
      <c r="D104" t="s">
        <v>2</v>
      </c>
    </row>
    <row r="105" spans="1:4" x14ac:dyDescent="0.25">
      <c r="A105" t="s">
        <v>4</v>
      </c>
      <c r="B105" t="s">
        <v>1</v>
      </c>
      <c r="C105">
        <v>106</v>
      </c>
      <c r="D105" t="s">
        <v>2</v>
      </c>
    </row>
    <row r="106" spans="1:4" x14ac:dyDescent="0.25">
      <c r="A106" t="s">
        <v>0</v>
      </c>
      <c r="B106" t="s">
        <v>1</v>
      </c>
      <c r="C106">
        <v>121</v>
      </c>
      <c r="D106" t="s">
        <v>2</v>
      </c>
    </row>
    <row r="107" spans="1:4" x14ac:dyDescent="0.25">
      <c r="C107" s="1">
        <f>AVERAGE(C49,C54,C55,C65,C64)</f>
        <v>435.8</v>
      </c>
    </row>
    <row r="108" spans="1:4" x14ac:dyDescent="0.25">
      <c r="C108" s="1">
        <f t="shared" ref="C108:C122" si="9">AVERAGE(C50,C55,C56,C66,C65)</f>
        <v>170.6</v>
      </c>
    </row>
    <row r="109" spans="1:4" x14ac:dyDescent="0.25">
      <c r="C109" s="1">
        <f t="shared" si="9"/>
        <v>90.6</v>
      </c>
    </row>
    <row r="110" spans="1:4" x14ac:dyDescent="0.25">
      <c r="C110" s="1">
        <f t="shared" si="9"/>
        <v>207.8</v>
      </c>
    </row>
    <row r="111" spans="1:4" x14ac:dyDescent="0.25">
      <c r="C111" s="1">
        <f t="shared" si="9"/>
        <v>166.4</v>
      </c>
    </row>
    <row r="112" spans="1:4" x14ac:dyDescent="0.25">
      <c r="C112" s="1">
        <f t="shared" si="9"/>
        <v>184</v>
      </c>
    </row>
    <row r="113" spans="1:4" x14ac:dyDescent="0.25">
      <c r="C113" s="1">
        <f t="shared" si="9"/>
        <v>183</v>
      </c>
    </row>
    <row r="114" spans="1:4" x14ac:dyDescent="0.25">
      <c r="C114" s="1">
        <f t="shared" si="9"/>
        <v>117.6</v>
      </c>
    </row>
    <row r="115" spans="1:4" x14ac:dyDescent="0.25">
      <c r="C115" s="1">
        <f t="shared" si="9"/>
        <v>112.2</v>
      </c>
    </row>
    <row r="116" spans="1:4" x14ac:dyDescent="0.25">
      <c r="C116" s="1">
        <f t="shared" si="9"/>
        <v>247.2</v>
      </c>
    </row>
    <row r="117" spans="1:4" x14ac:dyDescent="0.25">
      <c r="C117" s="1">
        <f t="shared" si="9"/>
        <v>185.8</v>
      </c>
    </row>
    <row r="118" spans="1:4" x14ac:dyDescent="0.25">
      <c r="C118" s="1">
        <f t="shared" si="9"/>
        <v>98.8</v>
      </c>
    </row>
    <row r="119" spans="1:4" x14ac:dyDescent="0.25">
      <c r="C119" s="1">
        <f t="shared" si="9"/>
        <v>145.6</v>
      </c>
    </row>
    <row r="120" spans="1:4" x14ac:dyDescent="0.25">
      <c r="C120" s="1">
        <f t="shared" si="9"/>
        <v>195.6</v>
      </c>
    </row>
    <row r="121" spans="1:4" x14ac:dyDescent="0.25">
      <c r="C121" s="1">
        <f t="shared" si="9"/>
        <v>155</v>
      </c>
    </row>
    <row r="122" spans="1:4" x14ac:dyDescent="0.25">
      <c r="C122" s="1">
        <f t="shared" si="9"/>
        <v>245.2</v>
      </c>
    </row>
    <row r="123" spans="1:4" x14ac:dyDescent="0.25">
      <c r="A123" t="s">
        <v>0</v>
      </c>
      <c r="B123" t="s">
        <v>1</v>
      </c>
      <c r="C123">
        <v>141</v>
      </c>
      <c r="D123" t="s">
        <v>2</v>
      </c>
    </row>
    <row r="124" spans="1:4" x14ac:dyDescent="0.25">
      <c r="A124" t="s">
        <v>4</v>
      </c>
      <c r="B124" t="s">
        <v>1</v>
      </c>
      <c r="C124">
        <v>97</v>
      </c>
      <c r="D124" t="s">
        <v>2</v>
      </c>
    </row>
    <row r="125" spans="1:4" x14ac:dyDescent="0.25">
      <c r="A125" t="s">
        <v>4</v>
      </c>
      <c r="B125" t="s">
        <v>1</v>
      </c>
      <c r="C125">
        <v>126</v>
      </c>
      <c r="D125" t="s">
        <v>2</v>
      </c>
    </row>
    <row r="126" spans="1:4" x14ac:dyDescent="0.25">
      <c r="A126" t="s">
        <v>3</v>
      </c>
      <c r="B126" t="s">
        <v>1</v>
      </c>
      <c r="C126">
        <v>585</v>
      </c>
      <c r="D126" t="s">
        <v>2</v>
      </c>
    </row>
    <row r="127" spans="1:4" x14ac:dyDescent="0.25">
      <c r="A127" t="s">
        <v>4</v>
      </c>
      <c r="B127" t="s">
        <v>1</v>
      </c>
      <c r="C127">
        <v>113</v>
      </c>
      <c r="D127" t="s">
        <v>2</v>
      </c>
    </row>
    <row r="128" spans="1:4" x14ac:dyDescent="0.25">
      <c r="A128" t="s">
        <v>0</v>
      </c>
      <c r="B128" t="s">
        <v>1</v>
      </c>
      <c r="C128">
        <v>114</v>
      </c>
      <c r="D128" t="s">
        <v>2</v>
      </c>
    </row>
    <row r="129" spans="1:20" x14ac:dyDescent="0.25">
      <c r="A129" t="s">
        <v>0</v>
      </c>
      <c r="B129" t="s">
        <v>1</v>
      </c>
      <c r="C129">
        <v>123</v>
      </c>
      <c r="D129" t="s">
        <v>2</v>
      </c>
    </row>
    <row r="130" spans="1:20" x14ac:dyDescent="0.25">
      <c r="A130" t="s">
        <v>3</v>
      </c>
      <c r="B130" t="s">
        <v>1</v>
      </c>
      <c r="C130">
        <v>338</v>
      </c>
      <c r="D130" t="s">
        <v>2</v>
      </c>
    </row>
    <row r="131" spans="1:20" x14ac:dyDescent="0.25">
      <c r="A131" t="s">
        <v>3</v>
      </c>
      <c r="B131" t="s">
        <v>1</v>
      </c>
      <c r="C131">
        <v>38</v>
      </c>
      <c r="D131" t="s">
        <v>2</v>
      </c>
    </row>
    <row r="132" spans="1:20" x14ac:dyDescent="0.25">
      <c r="A132" t="s">
        <v>3</v>
      </c>
      <c r="B132" t="s">
        <v>1</v>
      </c>
      <c r="C132">
        <v>554</v>
      </c>
      <c r="D132" t="s">
        <v>2</v>
      </c>
    </row>
    <row r="133" spans="1:20" x14ac:dyDescent="0.25">
      <c r="A133" t="s">
        <v>4</v>
      </c>
      <c r="B133" t="s">
        <v>1</v>
      </c>
      <c r="C133">
        <v>105</v>
      </c>
      <c r="D133" t="s">
        <v>2</v>
      </c>
    </row>
    <row r="134" spans="1:20" x14ac:dyDescent="0.25">
      <c r="A134" t="s">
        <v>4</v>
      </c>
      <c r="B134" t="s">
        <v>1</v>
      </c>
      <c r="C134">
        <v>121</v>
      </c>
      <c r="D134" t="s">
        <v>2</v>
      </c>
    </row>
    <row r="135" spans="1:20" x14ac:dyDescent="0.25">
      <c r="A135" t="s">
        <v>3</v>
      </c>
      <c r="B135" t="s">
        <v>1</v>
      </c>
      <c r="C135">
        <v>322</v>
      </c>
      <c r="D135" t="s">
        <v>2</v>
      </c>
    </row>
    <row r="136" spans="1:20" x14ac:dyDescent="0.25">
      <c r="A136" t="s">
        <v>4</v>
      </c>
      <c r="B136" t="s">
        <v>1</v>
      </c>
      <c r="C136">
        <v>113</v>
      </c>
      <c r="D136" t="s">
        <v>2</v>
      </c>
    </row>
    <row r="137" spans="1:20" x14ac:dyDescent="0.25">
      <c r="A137" t="s">
        <v>4</v>
      </c>
      <c r="B137" t="s">
        <v>1</v>
      </c>
      <c r="C137">
        <v>118</v>
      </c>
      <c r="D137" t="s">
        <v>2</v>
      </c>
    </row>
    <row r="138" spans="1:20" x14ac:dyDescent="0.25">
      <c r="A138" t="s">
        <v>3</v>
      </c>
      <c r="B138" t="s">
        <v>1</v>
      </c>
      <c r="C138">
        <v>593</v>
      </c>
      <c r="D138" t="s">
        <v>2</v>
      </c>
    </row>
    <row r="139" spans="1:20" x14ac:dyDescent="0.25">
      <c r="A139" s="2" t="s">
        <v>11</v>
      </c>
      <c r="B139" s="2"/>
      <c r="C139" s="2">
        <f>SUM(C49:C91)</f>
        <v>8173</v>
      </c>
    </row>
    <row r="140" spans="1:20" x14ac:dyDescent="0.25">
      <c r="A140" s="2" t="s">
        <v>10</v>
      </c>
      <c r="B140" s="2"/>
      <c r="C140" s="2">
        <f>SUM(C92:C138)</f>
        <v>10125.200000000001</v>
      </c>
    </row>
    <row r="142" spans="1:20" x14ac:dyDescent="0.25">
      <c r="B142" s="1">
        <f t="shared" ref="B142:B185" si="10">AVERAGE(C50,C60,C65,C79,C74,C85,C86,C102)</f>
        <v>265.5</v>
      </c>
      <c r="E142">
        <v>387</v>
      </c>
      <c r="H142">
        <v>407</v>
      </c>
      <c r="L142">
        <f>4597+L143*0.875</f>
        <v>9943.25</v>
      </c>
      <c r="P142">
        <v>402</v>
      </c>
      <c r="T142" s="1">
        <f>AVERAGE(P142,P146,P150,P155,P158)</f>
        <v>407</v>
      </c>
    </row>
    <row r="143" spans="1:20" x14ac:dyDescent="0.25">
      <c r="B143" s="1">
        <f t="shared" si="10"/>
        <v>151.375</v>
      </c>
      <c r="E143">
        <v>373</v>
      </c>
      <c r="H143">
        <v>368</v>
      </c>
      <c r="L143">
        <v>6110</v>
      </c>
      <c r="P143">
        <v>742</v>
      </c>
      <c r="T143" s="1">
        <f t="shared" ref="T143:T185" si="11">AVERAGE(P143,P147,P151,P156,P159)</f>
        <v>477.8</v>
      </c>
    </row>
    <row r="144" spans="1:20" x14ac:dyDescent="0.25">
      <c r="B144" s="1">
        <f t="shared" si="10"/>
        <v>145.625</v>
      </c>
      <c r="E144">
        <v>17</v>
      </c>
      <c r="H144">
        <v>364</v>
      </c>
      <c r="L144">
        <v>4028</v>
      </c>
      <c r="P144">
        <v>412</v>
      </c>
      <c r="T144" s="1">
        <f t="shared" si="11"/>
        <v>305.60000000000002</v>
      </c>
    </row>
    <row r="145" spans="2:20" x14ac:dyDescent="0.25">
      <c r="B145" s="1">
        <f t="shared" si="10"/>
        <v>123.125</v>
      </c>
      <c r="E145">
        <v>361</v>
      </c>
      <c r="H145">
        <v>795</v>
      </c>
      <c r="K145" s="2" t="s">
        <v>15</v>
      </c>
      <c r="L145" s="2">
        <f>SUM(L142:L144)</f>
        <v>20081.25</v>
      </c>
      <c r="P145">
        <v>571</v>
      </c>
      <c r="T145" s="1">
        <f t="shared" si="11"/>
        <v>478.2</v>
      </c>
    </row>
    <row r="146" spans="2:20" x14ac:dyDescent="0.25">
      <c r="B146" s="1">
        <f t="shared" si="10"/>
        <v>251.625</v>
      </c>
      <c r="E146">
        <v>367</v>
      </c>
      <c r="H146">
        <v>21</v>
      </c>
      <c r="P146">
        <v>350</v>
      </c>
      <c r="T146" s="1">
        <f t="shared" si="11"/>
        <v>430.6</v>
      </c>
    </row>
    <row r="147" spans="2:20" x14ac:dyDescent="0.25">
      <c r="B147" s="1">
        <f t="shared" si="10"/>
        <v>225.6</v>
      </c>
      <c r="E147">
        <v>386</v>
      </c>
      <c r="H147">
        <v>351</v>
      </c>
      <c r="P147">
        <v>356</v>
      </c>
      <c r="T147" s="1">
        <f t="shared" si="11"/>
        <v>368.6</v>
      </c>
    </row>
    <row r="148" spans="2:20" x14ac:dyDescent="0.25">
      <c r="B148" s="1">
        <f t="shared" si="10"/>
        <v>183.45</v>
      </c>
      <c r="E148">
        <v>385</v>
      </c>
      <c r="H148">
        <v>397</v>
      </c>
      <c r="L148">
        <v>3921</v>
      </c>
      <c r="P148">
        <v>347</v>
      </c>
      <c r="T148" s="1">
        <f t="shared" si="11"/>
        <v>426.2</v>
      </c>
    </row>
    <row r="149" spans="2:20" x14ac:dyDescent="0.25">
      <c r="B149" s="1">
        <f t="shared" si="10"/>
        <v>117.45</v>
      </c>
      <c r="E149">
        <v>394</v>
      </c>
      <c r="H149">
        <v>351</v>
      </c>
      <c r="L149">
        <v>3758</v>
      </c>
      <c r="P149">
        <v>376</v>
      </c>
      <c r="T149" s="1">
        <f t="shared" si="11"/>
        <v>309</v>
      </c>
    </row>
    <row r="150" spans="2:20" x14ac:dyDescent="0.25">
      <c r="B150" s="1">
        <f t="shared" si="10"/>
        <v>210.47499999999999</v>
      </c>
      <c r="E150">
        <v>347</v>
      </c>
      <c r="H150">
        <v>368</v>
      </c>
      <c r="L150">
        <v>4680</v>
      </c>
      <c r="P150">
        <v>541</v>
      </c>
      <c r="T150" s="1">
        <f t="shared" si="11"/>
        <v>407.6</v>
      </c>
    </row>
    <row r="151" spans="2:20" x14ac:dyDescent="0.25">
      <c r="B151" s="1">
        <f t="shared" si="10"/>
        <v>173.8</v>
      </c>
      <c r="E151">
        <v>366</v>
      </c>
      <c r="H151">
        <v>369</v>
      </c>
      <c r="K151" s="2" t="s">
        <v>16</v>
      </c>
      <c r="L151" s="2">
        <f>SUM(L148:L150)</f>
        <v>12359</v>
      </c>
      <c r="P151">
        <v>370</v>
      </c>
      <c r="T151" s="1">
        <f t="shared" si="11"/>
        <v>401</v>
      </c>
    </row>
    <row r="152" spans="2:20" x14ac:dyDescent="0.25">
      <c r="B152" s="1">
        <f t="shared" si="10"/>
        <v>138</v>
      </c>
      <c r="E152">
        <v>370</v>
      </c>
      <c r="H152">
        <v>349</v>
      </c>
      <c r="P152">
        <v>370</v>
      </c>
      <c r="T152" s="1">
        <f t="shared" si="11"/>
        <v>380.4</v>
      </c>
    </row>
    <row r="153" spans="2:20" x14ac:dyDescent="0.25">
      <c r="B153" s="1">
        <f t="shared" si="10"/>
        <v>184.375</v>
      </c>
      <c r="E153">
        <v>339</v>
      </c>
      <c r="H153">
        <v>356</v>
      </c>
      <c r="P153">
        <v>396</v>
      </c>
      <c r="T153" s="1">
        <f t="shared" si="11"/>
        <v>402.8</v>
      </c>
    </row>
    <row r="154" spans="2:20" x14ac:dyDescent="0.25">
      <c r="B154" s="1">
        <f t="shared" si="10"/>
        <v>207.95</v>
      </c>
      <c r="E154">
        <v>363</v>
      </c>
      <c r="H154">
        <v>337</v>
      </c>
      <c r="P154">
        <v>344</v>
      </c>
      <c r="T154" s="1">
        <f t="shared" si="11"/>
        <v>372.8</v>
      </c>
    </row>
    <row r="155" spans="2:20" x14ac:dyDescent="0.25">
      <c r="B155" s="1">
        <f t="shared" si="10"/>
        <v>170.4</v>
      </c>
      <c r="E155">
        <v>367</v>
      </c>
      <c r="H155">
        <v>354</v>
      </c>
      <c r="P155">
        <v>356</v>
      </c>
      <c r="T155" s="1">
        <f t="shared" si="11"/>
        <v>411</v>
      </c>
    </row>
    <row r="156" spans="2:20" x14ac:dyDescent="0.25">
      <c r="B156" s="1">
        <f t="shared" si="10"/>
        <v>176.02500000000001</v>
      </c>
      <c r="E156">
        <v>362</v>
      </c>
      <c r="H156">
        <v>335</v>
      </c>
      <c r="P156">
        <v>377</v>
      </c>
      <c r="T156" s="1">
        <f t="shared" si="11"/>
        <v>494.2</v>
      </c>
    </row>
    <row r="157" spans="2:20" x14ac:dyDescent="0.25">
      <c r="B157" s="1">
        <f t="shared" si="10"/>
        <v>205.22499999999999</v>
      </c>
      <c r="E157">
        <v>358</v>
      </c>
      <c r="H157">
        <v>362</v>
      </c>
      <c r="P157">
        <v>20</v>
      </c>
      <c r="T157" s="1">
        <f t="shared" si="11"/>
        <v>364.2</v>
      </c>
    </row>
    <row r="158" spans="2:20" x14ac:dyDescent="0.25">
      <c r="B158" s="1">
        <f t="shared" si="10"/>
        <v>244.97499999999999</v>
      </c>
      <c r="E158">
        <v>350</v>
      </c>
      <c r="H158">
        <v>368</v>
      </c>
      <c r="P158">
        <v>386</v>
      </c>
      <c r="T158" s="1">
        <f t="shared" si="11"/>
        <v>419.6</v>
      </c>
    </row>
    <row r="159" spans="2:20" x14ac:dyDescent="0.25">
      <c r="B159" s="1">
        <f t="shared" si="10"/>
        <v>305.2</v>
      </c>
      <c r="E159">
        <v>351</v>
      </c>
      <c r="H159">
        <v>428</v>
      </c>
      <c r="P159">
        <v>544</v>
      </c>
      <c r="T159" s="1">
        <f t="shared" si="11"/>
        <v>496.7</v>
      </c>
    </row>
    <row r="160" spans="2:20" x14ac:dyDescent="0.25">
      <c r="B160" s="1">
        <f t="shared" si="10"/>
        <v>167.57499999999999</v>
      </c>
      <c r="E160">
        <v>334</v>
      </c>
      <c r="H160">
        <v>412</v>
      </c>
      <c r="P160">
        <v>379</v>
      </c>
      <c r="T160" s="1">
        <f t="shared" si="11"/>
        <v>378.05</v>
      </c>
    </row>
    <row r="161" spans="2:20" x14ac:dyDescent="0.25">
      <c r="B161" s="1">
        <f t="shared" si="10"/>
        <v>147.125</v>
      </c>
      <c r="E161">
        <v>354</v>
      </c>
      <c r="H161">
        <v>371</v>
      </c>
      <c r="P161">
        <v>662</v>
      </c>
      <c r="T161" s="1">
        <f t="shared" si="11"/>
        <v>522.8416666666667</v>
      </c>
    </row>
    <row r="162" spans="2:20" x14ac:dyDescent="0.25">
      <c r="B162" s="1">
        <f t="shared" si="10"/>
        <v>229.15</v>
      </c>
      <c r="E162">
        <v>381</v>
      </c>
      <c r="H162">
        <v>344</v>
      </c>
      <c r="P162">
        <v>374</v>
      </c>
      <c r="T162" s="1">
        <f t="shared" si="11"/>
        <v>383.24027777777781</v>
      </c>
    </row>
    <row r="163" spans="2:20" x14ac:dyDescent="0.25">
      <c r="B163" s="1">
        <f t="shared" si="10"/>
        <v>172.97499999999999</v>
      </c>
      <c r="E163">
        <v>357</v>
      </c>
      <c r="H163">
        <v>394</v>
      </c>
      <c r="P163">
        <v>382</v>
      </c>
      <c r="T163" s="1">
        <f t="shared" si="11"/>
        <v>382.30671296296293</v>
      </c>
    </row>
    <row r="164" spans="2:20" x14ac:dyDescent="0.25">
      <c r="B164" s="1">
        <f t="shared" si="10"/>
        <v>210.17499999999998</v>
      </c>
      <c r="E164">
        <v>348</v>
      </c>
      <c r="H164">
        <v>351</v>
      </c>
      <c r="P164">
        <v>375</v>
      </c>
      <c r="T164" s="1">
        <f t="shared" si="11"/>
        <v>478.36778549382717</v>
      </c>
    </row>
    <row r="165" spans="2:20" x14ac:dyDescent="0.25">
      <c r="B165" s="1">
        <f t="shared" si="10"/>
        <v>258.89999999999998</v>
      </c>
      <c r="E165">
        <v>357</v>
      </c>
      <c r="H165">
        <v>17</v>
      </c>
      <c r="P165">
        <v>379</v>
      </c>
      <c r="T165" s="1">
        <f t="shared" si="11"/>
        <v>418.36963091563786</v>
      </c>
    </row>
    <row r="166" spans="2:20" x14ac:dyDescent="0.25">
      <c r="B166" s="1">
        <f t="shared" si="10"/>
        <v>185.05</v>
      </c>
      <c r="E166">
        <v>372</v>
      </c>
      <c r="H166">
        <v>822</v>
      </c>
      <c r="P166">
        <v>385</v>
      </c>
      <c r="T166" s="1">
        <f t="shared" si="11"/>
        <v>449.93521626371739</v>
      </c>
    </row>
    <row r="167" spans="2:20" x14ac:dyDescent="0.25">
      <c r="B167" s="1">
        <f t="shared" si="10"/>
        <v>162.27500000000001</v>
      </c>
      <c r="E167">
        <v>382</v>
      </c>
      <c r="H167">
        <v>374</v>
      </c>
      <c r="P167">
        <v>360</v>
      </c>
      <c r="T167" s="1">
        <f t="shared" si="11"/>
        <v>404.06258234024921</v>
      </c>
    </row>
    <row r="168" spans="2:20" x14ac:dyDescent="0.25">
      <c r="B168" s="1">
        <f t="shared" si="10"/>
        <v>171.3</v>
      </c>
      <c r="E168">
        <v>355</v>
      </c>
      <c r="H168">
        <v>373</v>
      </c>
      <c r="P168">
        <v>397</v>
      </c>
      <c r="T168" s="1">
        <f t="shared" si="11"/>
        <v>494.24488255053529</v>
      </c>
    </row>
    <row r="169" spans="2:20" x14ac:dyDescent="0.25">
      <c r="B169" s="1">
        <f t="shared" si="10"/>
        <v>184.375</v>
      </c>
      <c r="E169">
        <v>368</v>
      </c>
      <c r="H169">
        <v>359</v>
      </c>
      <c r="P169">
        <v>551</v>
      </c>
      <c r="T169" s="1">
        <f t="shared" si="11"/>
        <v>450.71044467406034</v>
      </c>
    </row>
    <row r="170" spans="2:20" x14ac:dyDescent="0.25">
      <c r="B170" s="1">
        <f t="shared" si="10"/>
        <v>330.42500000000001</v>
      </c>
      <c r="E170">
        <v>367</v>
      </c>
      <c r="H170">
        <v>385</v>
      </c>
      <c r="P170">
        <v>400</v>
      </c>
      <c r="T170" s="1">
        <f>AVERAGE(P170,P174,P178,P183,P186)-4000</f>
        <v>99.391641596452246</v>
      </c>
    </row>
    <row r="171" spans="2:20" x14ac:dyDescent="0.25">
      <c r="B171" s="1">
        <f t="shared" si="10"/>
        <v>146.67500000000001</v>
      </c>
      <c r="E171" s="1">
        <f>AVERAGE(E146,E153,E151,E163,E157)</f>
        <v>357.4</v>
      </c>
      <c r="H171">
        <v>349</v>
      </c>
      <c r="P171">
        <v>376</v>
      </c>
      <c r="T171" s="1">
        <f t="shared" si="11"/>
        <v>412.90280296954779</v>
      </c>
    </row>
    <row r="172" spans="2:20" x14ac:dyDescent="0.25">
      <c r="B172" s="1">
        <f t="shared" si="10"/>
        <v>211.125</v>
      </c>
      <c r="E172" s="1">
        <f t="shared" ref="E172:E182" si="12">AVERAGE(E147,E154,E152,E164,E158)</f>
        <v>363.4</v>
      </c>
      <c r="H172">
        <v>361</v>
      </c>
      <c r="P172">
        <v>789</v>
      </c>
      <c r="T172" s="1">
        <f t="shared" si="11"/>
        <v>494.45799191724973</v>
      </c>
    </row>
    <row r="173" spans="2:20" x14ac:dyDescent="0.25">
      <c r="B173" s="1">
        <f t="shared" si="10"/>
        <v>198.85</v>
      </c>
      <c r="E173" s="1">
        <f t="shared" si="12"/>
        <v>359.8</v>
      </c>
      <c r="H173">
        <v>573</v>
      </c>
      <c r="P173">
        <v>360</v>
      </c>
      <c r="T173" s="1">
        <f>AVERAGE(P173,P177,P181,P186,P189)-4000</f>
        <v>984.85740013764007</v>
      </c>
    </row>
    <row r="174" spans="2:20" x14ac:dyDescent="0.25">
      <c r="B174" s="1">
        <f t="shared" si="10"/>
        <v>124.75</v>
      </c>
      <c r="E174" s="1">
        <f t="shared" si="12"/>
        <v>365</v>
      </c>
      <c r="H174">
        <v>368</v>
      </c>
      <c r="P174">
        <v>577</v>
      </c>
      <c r="T174" s="1">
        <f t="shared" si="11"/>
        <v>466.36463513088705</v>
      </c>
    </row>
    <row r="175" spans="2:20" x14ac:dyDescent="0.25">
      <c r="B175" s="1">
        <f t="shared" si="10"/>
        <v>238.64999999999998</v>
      </c>
      <c r="E175" s="1">
        <f t="shared" si="12"/>
        <v>361.6</v>
      </c>
      <c r="H175">
        <v>381</v>
      </c>
      <c r="P175" s="1">
        <f>AVERAGE(P174,P170,P166,P164,P154,P152)</f>
        <v>408.5</v>
      </c>
      <c r="T175" s="1">
        <f t="shared" si="11"/>
        <v>437.65529412675278</v>
      </c>
    </row>
    <row r="176" spans="2:20" x14ac:dyDescent="0.25">
      <c r="B176" s="1">
        <f t="shared" si="10"/>
        <v>193.47499999999997</v>
      </c>
      <c r="E176" s="1">
        <f t="shared" si="12"/>
        <v>362.8</v>
      </c>
      <c r="H176">
        <v>564</v>
      </c>
      <c r="P176" s="1">
        <f t="shared" ref="P176:P185" si="13">AVERAGE(P175,P171,P167,P165,P155,P153)</f>
        <v>379.25</v>
      </c>
      <c r="T176" s="1">
        <f t="shared" si="11"/>
        <v>405.90274706639298</v>
      </c>
    </row>
    <row r="177" spans="1:20" x14ac:dyDescent="0.25">
      <c r="B177" s="1">
        <f t="shared" si="10"/>
        <v>150.60000000000002</v>
      </c>
      <c r="E177" s="1">
        <f t="shared" si="12"/>
        <v>360.8</v>
      </c>
      <c r="H177">
        <v>473</v>
      </c>
      <c r="P177" s="1">
        <f t="shared" si="13"/>
        <v>445.20833333333331</v>
      </c>
      <c r="T177" s="1">
        <f t="shared" si="11"/>
        <v>440.76882418527674</v>
      </c>
    </row>
    <row r="178" spans="1:20" x14ac:dyDescent="0.25">
      <c r="B178" s="1">
        <f t="shared" si="10"/>
        <v>277.89999999999998</v>
      </c>
      <c r="E178" s="1">
        <f t="shared" si="12"/>
        <v>347.6</v>
      </c>
      <c r="H178">
        <v>784</v>
      </c>
      <c r="P178" s="1">
        <f t="shared" si="13"/>
        <v>348.70138888888886</v>
      </c>
      <c r="T178" s="1">
        <f>AVERAGE(P178,P182,P186,P191,P194)-6000</f>
        <v>501.05613564019586</v>
      </c>
    </row>
    <row r="179" spans="1:20" x14ac:dyDescent="0.25">
      <c r="B179" s="1">
        <f t="shared" si="10"/>
        <v>1280.4749999999999</v>
      </c>
      <c r="E179" s="1">
        <f t="shared" si="12"/>
        <v>356.48</v>
      </c>
      <c r="H179">
        <v>375</v>
      </c>
      <c r="P179" s="1">
        <f t="shared" si="13"/>
        <v>414.28356481481478</v>
      </c>
      <c r="T179" s="1">
        <f t="shared" si="11"/>
        <v>452.23294119012917</v>
      </c>
    </row>
    <row r="180" spans="1:20" x14ac:dyDescent="0.25">
      <c r="B180" s="1">
        <f t="shared" si="10"/>
        <v>1409.375</v>
      </c>
      <c r="E180" s="1">
        <f t="shared" si="12"/>
        <v>363.48</v>
      </c>
      <c r="H180">
        <v>381</v>
      </c>
      <c r="P180" s="1">
        <f t="shared" si="13"/>
        <v>385.63059413580248</v>
      </c>
      <c r="T180" s="1">
        <f t="shared" si="11"/>
        <v>419.22912059958946</v>
      </c>
    </row>
    <row r="181" spans="1:20" x14ac:dyDescent="0.25">
      <c r="B181" s="1">
        <f t="shared" si="10"/>
        <v>109.68571428571428</v>
      </c>
      <c r="E181" s="1">
        <f t="shared" si="12"/>
        <v>362.96</v>
      </c>
      <c r="H181">
        <v>368</v>
      </c>
      <c r="P181" s="1">
        <f t="shared" si="13"/>
        <v>453.14676568930037</v>
      </c>
      <c r="T181" s="1">
        <f t="shared" si="11"/>
        <v>438.5490696112484</v>
      </c>
    </row>
    <row r="182" spans="1:20" x14ac:dyDescent="0.25">
      <c r="B182" s="1">
        <f t="shared" si="10"/>
        <v>186.8857142857143</v>
      </c>
      <c r="E182" s="1">
        <f t="shared" si="12"/>
        <v>361.4</v>
      </c>
      <c r="H182">
        <v>350</v>
      </c>
      <c r="P182" s="1">
        <f t="shared" si="13"/>
        <v>473.39251650377224</v>
      </c>
      <c r="T182" s="1">
        <f>AVERAGE(P182,P186,P190,P195,P198)-8000</f>
        <v>1577.2335090158504</v>
      </c>
    </row>
    <row r="183" spans="1:20" x14ac:dyDescent="0.25">
      <c r="B183" s="1">
        <f t="shared" si="10"/>
        <v>250.54285714285714</v>
      </c>
      <c r="D183" s="2" t="s">
        <v>13</v>
      </c>
      <c r="E183" s="3">
        <f xml:space="preserve"> SUM(E142:E182)</f>
        <v>14540.719999999996</v>
      </c>
      <c r="H183">
        <v>358</v>
      </c>
      <c r="P183" s="1">
        <f t="shared" si="13"/>
        <v>490.18231756544355</v>
      </c>
      <c r="T183" s="1">
        <f t="shared" si="11"/>
        <v>490.18231756544355</v>
      </c>
    </row>
    <row r="184" spans="1:20" x14ac:dyDescent="0.25">
      <c r="B184" s="1">
        <f t="shared" si="10"/>
        <v>311</v>
      </c>
      <c r="H184">
        <v>363</v>
      </c>
      <c r="P184" s="1">
        <f t="shared" si="13"/>
        <v>452.82764706337639</v>
      </c>
      <c r="T184" s="1">
        <f t="shared" si="11"/>
        <v>452.82764706337639</v>
      </c>
    </row>
    <row r="185" spans="1:20" x14ac:dyDescent="0.25">
      <c r="B185" s="1">
        <f t="shared" si="10"/>
        <v>151.51428571428571</v>
      </c>
      <c r="H185">
        <v>369</v>
      </c>
      <c r="P185" s="1">
        <f t="shared" si="13"/>
        <v>423.95137353319643</v>
      </c>
      <c r="T185" s="1">
        <f t="shared" si="11"/>
        <v>423.95137353319643</v>
      </c>
    </row>
    <row r="186" spans="1:20" x14ac:dyDescent="0.25">
      <c r="A186" s="2" t="s">
        <v>9</v>
      </c>
      <c r="B186" s="3">
        <f xml:space="preserve"> SUM(B142:B185)</f>
        <v>10941.00357142857</v>
      </c>
      <c r="H186">
        <v>353</v>
      </c>
      <c r="O186" s="2" t="s">
        <v>17</v>
      </c>
      <c r="P186" s="3">
        <f>SUM(P142:P185)</f>
        <v>18681.074501527928</v>
      </c>
      <c r="S186" s="2" t="s">
        <v>18</v>
      </c>
      <c r="T186" s="3">
        <f>SUM(T142:T185)</f>
        <v>20212.992650994667</v>
      </c>
    </row>
    <row r="187" spans="1:20" x14ac:dyDescent="0.25">
      <c r="H187">
        <v>819</v>
      </c>
    </row>
    <row r="188" spans="1:20" x14ac:dyDescent="0.25">
      <c r="B188" s="1"/>
      <c r="H188">
        <v>351</v>
      </c>
    </row>
    <row r="189" spans="1:20" x14ac:dyDescent="0.25">
      <c r="B189" s="1"/>
      <c r="G189" s="2" t="s">
        <v>14</v>
      </c>
      <c r="H189" s="2">
        <f>SUM(H142:H188)</f>
        <v>18822</v>
      </c>
    </row>
    <row r="190" spans="1:20" x14ac:dyDescent="0.25">
      <c r="B190" s="1"/>
    </row>
    <row r="191" spans="1:20" x14ac:dyDescent="0.25">
      <c r="B191" s="1"/>
    </row>
    <row r="192" spans="1:20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</sheetData>
  <sortState ref="J1:J10">
    <sortCondition ref="J1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A_client_times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Mehndiratta</dc:creator>
  <cp:lastModifiedBy>Pranav Mehndiratta</cp:lastModifiedBy>
  <dcterms:created xsi:type="dcterms:W3CDTF">2014-04-08T09:45:23Z</dcterms:created>
  <dcterms:modified xsi:type="dcterms:W3CDTF">2014-04-11T14:55:29Z</dcterms:modified>
</cp:coreProperties>
</file>