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3.2\"/>
    </mc:Choice>
  </mc:AlternateContent>
  <xr:revisionPtr revIDLastSave="0" documentId="8_{ABE7E40D-2712-4266-A22C-6B22247F5804}" xr6:coauthVersionLast="47" xr6:coauthVersionMax="47" xr10:uidLastSave="{00000000-0000-0000-0000-000000000000}"/>
  <bookViews>
    <workbookView xWindow="-108" yWindow="-108" windowWidth="23256" windowHeight="12576" xr2:uid="{E60540E3-6683-43EB-9734-915064DA126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D42" i="1"/>
  <c r="D43" i="1"/>
  <c r="D44" i="1"/>
  <c r="D41" i="1"/>
  <c r="C15" i="1"/>
  <c r="E15" i="1" s="1"/>
  <c r="C14" i="1"/>
  <c r="E14" i="1" s="1"/>
  <c r="C13" i="1"/>
  <c r="E13" i="1" s="1"/>
  <c r="C12" i="1"/>
  <c r="E12" i="1" s="1"/>
  <c r="D13" i="1"/>
  <c r="D14" i="1"/>
  <c r="D15" i="1"/>
  <c r="D12" i="1"/>
  <c r="B15" i="1"/>
  <c r="B14" i="1"/>
  <c r="B13" i="1"/>
  <c r="B12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<sst xmlns="http://schemas.openxmlformats.org/spreadsheetml/2006/main" count="12" uniqueCount="12">
  <si>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Charge de refroidissement</t>
  </si>
  <si>
    <r>
      <rPr>
        <sz val="11"/>
        <color theme="1"/>
        <rFont val="Aptos Narrow"/>
        <family val="2"/>
      </rPr>
      <t>ϑ</t>
    </r>
    <r>
      <rPr>
        <vertAlign val="subscript"/>
        <sz val="11"/>
        <color theme="1"/>
        <rFont val="Aptos Narrow"/>
        <family val="2"/>
      </rPr>
      <t>6</t>
    </r>
    <r>
      <rPr>
        <sz val="11"/>
        <color theme="1"/>
        <rFont val="Aptos Narrow"/>
        <family val="2"/>
      </rPr>
      <t>-ϑ</t>
    </r>
    <r>
      <rPr>
        <vertAlign val="subscript"/>
        <sz val="11"/>
        <color theme="1"/>
        <rFont val="Aptos Narrow"/>
        <family val="2"/>
      </rPr>
      <t>2</t>
    </r>
  </si>
  <si>
    <t>Pertes de charge</t>
  </si>
  <si>
    <t>débit</t>
  </si>
  <si>
    <t>surface</t>
  </si>
  <si>
    <t>vitesse</t>
  </si>
  <si>
    <t>charge de refroidissement</t>
  </si>
  <si>
    <t>teta 5</t>
  </si>
  <si>
    <t>teta 6</t>
  </si>
  <si>
    <t>(Teta 5 + teta 6) / 2</t>
  </si>
  <si>
    <t>teta5-teta6</t>
  </si>
  <si>
    <r>
      <t>ϑ</t>
    </r>
    <r>
      <rPr>
        <vertAlign val="subscript"/>
        <sz val="11"/>
        <color theme="1"/>
        <rFont val="Aptos Narrow"/>
        <family val="2"/>
      </rPr>
      <t>6</t>
    </r>
    <r>
      <rPr>
        <sz val="11"/>
        <color theme="1"/>
        <rFont val="Aptos Narrow"/>
        <family val="2"/>
      </rPr>
      <t>-ϑ</t>
    </r>
    <r>
      <rPr>
        <vertAlign val="subscript"/>
        <sz val="11"/>
        <color theme="1"/>
        <rFont val="Aptos Narrow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</si>
</sst>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 de température en fonction de la charge de refroidissement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Feuil1!$B$2:$B$5</c:f>
              <c:numCache>
                <c:formatCode>General</c:formatCode>
                <c:ptCount val="4"/>
                <c:pt idx="0">
                  <c:v>1</c:v>
                </c:pt>
                <c:pt idx="1">
                  <c:v>2.8999999999999986</c:v>
                </c:pt>
                <c:pt idx="2">
                  <c:v>5.0999999999999979</c:v>
                </c:pt>
                <c:pt idx="3">
                  <c:v>6.8000000000000007</c:v>
                </c:pt>
              </c:numCache>
            </c:numRef>
          </c:xVal>
          <c:yVal>
            <c:numRef>
              <c:f>Feuil1!$A$2:$A$5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3-4A80-91EF-5C3833DF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80031"/>
        <c:axId val="803678111"/>
      </c:scatterChart>
      <c:valAx>
        <c:axId val="8036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Charge de refroidissement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678111"/>
        <c:crosses val="autoZero"/>
        <c:crossBetween val="midCat"/>
      </c:valAx>
      <c:valAx>
        <c:axId val="8036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Différence de temérature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6961030912802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68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 de temérature et pertes de charge en fonction de la vitesse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Différence de température (°C)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694403060307193E-2"/>
                  <c:y val="-0.22988263145298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Feuil1!$E$12:$E$15</c:f>
              <c:numCache>
                <c:formatCode>General</c:formatCode>
                <c:ptCount val="4"/>
                <c:pt idx="0">
                  <c:v>1.9560407478903417</c:v>
                </c:pt>
                <c:pt idx="1">
                  <c:v>1.6008104614017657</c:v>
                </c:pt>
                <c:pt idx="2">
                  <c:v>1.1371723389157256</c:v>
                </c:pt>
                <c:pt idx="3">
                  <c:v>2.1103073464062758</c:v>
                </c:pt>
              </c:numCache>
            </c:numRef>
          </c:xVal>
          <c:yVal>
            <c:numRef>
              <c:f>Feuil1!$B$12:$B$15</c:f>
              <c:numCache>
                <c:formatCode>General</c:formatCode>
                <c:ptCount val="4"/>
                <c:pt idx="0">
                  <c:v>5.6000000000000014</c:v>
                </c:pt>
                <c:pt idx="1">
                  <c:v>6.5</c:v>
                </c:pt>
                <c:pt idx="2">
                  <c:v>7.8000000000000007</c:v>
                </c:pt>
                <c:pt idx="3">
                  <c:v>2.8999999999999986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D-452C-B8B0-FE1BCEB4A998}"/>
            </c:ext>
          </c:extLst>
        </c:ser>
        <c:ser>
          <c:idx val="1"/>
          <c:order val="1"/>
          <c:tx>
            <c:v>Pertes de charge (mmH2O)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68874159424812E-2"/>
                  <c:y val="0.11673994043231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Feuil1!$E$12:$E$15</c:f>
              <c:numCache>
                <c:formatCode>General</c:formatCode>
                <c:ptCount val="4"/>
                <c:pt idx="0">
                  <c:v>1.9560407478903417</c:v>
                </c:pt>
                <c:pt idx="1">
                  <c:v>1.6008104614017657</c:v>
                </c:pt>
                <c:pt idx="2">
                  <c:v>1.1371723389157256</c:v>
                </c:pt>
                <c:pt idx="3">
                  <c:v>2.1103073464062758</c:v>
                </c:pt>
              </c:numCache>
            </c:numRef>
          </c:xVal>
          <c:yVal>
            <c:numRef>
              <c:f>Feuil1!$A$12:$A$15</c:f>
              <c:numCache>
                <c:formatCode>General</c:formatCode>
                <c:ptCount val="4"/>
                <c:pt idx="0">
                  <c:v>2.9</c:v>
                </c:pt>
                <c:pt idx="1">
                  <c:v>2.2999999999999998</c:v>
                </c:pt>
                <c:pt idx="2">
                  <c:v>1</c:v>
                </c:pt>
                <c:pt idx="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D-452C-B8B0-FE1BCEB4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99711"/>
        <c:axId val="803696831"/>
      </c:scatterChart>
      <c:valAx>
        <c:axId val="80369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696831"/>
        <c:crosses val="autoZero"/>
        <c:crossBetween val="midCat"/>
      </c:valAx>
      <c:valAx>
        <c:axId val="8036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69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ϑ</a:t>
            </a:r>
            <a:r>
              <a:rPr lang="fr-FR"/>
              <a:t>6</a:t>
            </a:r>
            <a:r>
              <a:rPr lang="fr-FR" baseline="0"/>
              <a:t> et </a:t>
            </a:r>
            <a:r>
              <a:rPr lang="el-GR"/>
              <a:t>ϑ</a:t>
            </a:r>
            <a:r>
              <a:rPr lang="fr-FR"/>
              <a:t>5</a:t>
            </a:r>
            <a:r>
              <a:rPr lang="fr-FR" baseline="0"/>
              <a:t> en fonction de la charge de refroidissement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81714785651794"/>
          <c:y val="0.18560185185185185"/>
          <c:w val="0.75305629388041118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v>Theta 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Feuil1!$A$41:$A$44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Feuil1!$B$41:$B$44</c:f>
              <c:numCache>
                <c:formatCode>General</c:formatCode>
                <c:ptCount val="4"/>
                <c:pt idx="0">
                  <c:v>16.100000000000001</c:v>
                </c:pt>
                <c:pt idx="1">
                  <c:v>22.8</c:v>
                </c:pt>
                <c:pt idx="2">
                  <c:v>29.7</c:v>
                </c:pt>
                <c:pt idx="3">
                  <c:v>35.299999999999997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6-46D4-8E15-0B7E1756F42D}"/>
            </c:ext>
          </c:extLst>
        </c:ser>
        <c:ser>
          <c:idx val="1"/>
          <c:order val="1"/>
          <c:tx>
            <c:v>Theta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Feuil1!$A$41:$A$44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Feuil1!$C$41:$C$44</c:f>
              <c:numCache>
                <c:formatCode>General</c:formatCode>
                <c:ptCount val="4"/>
                <c:pt idx="0">
                  <c:v>15.5</c:v>
                </c:pt>
                <c:pt idx="1">
                  <c:v>19</c:v>
                </c:pt>
                <c:pt idx="2">
                  <c:v>21.9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6-46D4-8E15-0B7E1756F42D}"/>
            </c:ext>
          </c:extLst>
        </c:ser>
        <c:ser>
          <c:idx val="2"/>
          <c:order val="2"/>
          <c:tx>
            <c:v>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Feuil1!$A$41:$A$44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Feuil1!$D$41:$D$44</c:f>
              <c:numCache>
                <c:formatCode>General</c:formatCode>
                <c:ptCount val="4"/>
                <c:pt idx="0">
                  <c:v>15.8</c:v>
                </c:pt>
                <c:pt idx="1">
                  <c:v>20.9</c:v>
                </c:pt>
                <c:pt idx="2">
                  <c:v>25.799999999999997</c:v>
                </c:pt>
                <c:pt idx="3">
                  <c:v>29.65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6-46D4-8E15-0B7E1756F42D}"/>
            </c:ext>
          </c:extLst>
        </c:ser>
        <c:ser>
          <c:idx val="3"/>
          <c:order val="3"/>
          <c:tx>
            <c:v>Différence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Feuil1!$A$41:$A$44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Feuil1!$E$41:$E$44</c:f>
              <c:numCache>
                <c:formatCode>General</c:formatCode>
                <c:ptCount val="4"/>
                <c:pt idx="0">
                  <c:v>0.60000000000000142</c:v>
                </c:pt>
                <c:pt idx="1">
                  <c:v>3.8000000000000007</c:v>
                </c:pt>
                <c:pt idx="2">
                  <c:v>7.8000000000000007</c:v>
                </c:pt>
                <c:pt idx="3">
                  <c:v>11.299999999999997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6-46D4-8E15-0B7E1756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75119"/>
        <c:axId val="803650271"/>
      </c:scatterChart>
      <c:valAx>
        <c:axId val="62247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Charge de refroidissement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650271"/>
        <c:crosses val="autoZero"/>
        <c:crossBetween val="midCat"/>
      </c:valAx>
      <c:valAx>
        <c:axId val="8036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47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654424</xdr:colOff>
      <xdr:row>1</xdr:row>
      <xdr:rowOff>107576</xdr:rowOff>
    </xdr:from>
    <xdr:to>
      <xdr:col>14</xdr:col>
      <xdr:colOff>0</xdr:colOff>
      <xdr:row>22</xdr:row>
      <xdr:rowOff>53788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739F84-D759-9EEC-6E5A-5A58DDCDA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143435</xdr:colOff>
      <xdr:row>6</xdr:row>
      <xdr:rowOff>53788</xdr:rowOff>
    </xdr:from>
    <xdr:to>
      <xdr:col>12</xdr:col>
      <xdr:colOff>80683</xdr:colOff>
      <xdr:row>35</xdr:row>
      <xdr:rowOff>62754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EE533C-AE6B-12FD-F146-8F4ABE98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255494</xdr:colOff>
      <xdr:row>39</xdr:row>
      <xdr:rowOff>44822</xdr:rowOff>
    </xdr:from>
    <xdr:to>
      <xdr:col>13</xdr:col>
      <xdr:colOff>430306</xdr:colOff>
      <xdr:row>61</xdr:row>
      <xdr:rowOff>44822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A7FCB56-EA84-5C79-E335-52A18E063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4CB8-AE9C-4BCD-8700-59430119FDA1}">
  <dimension ref="A1:E44"/>
  <sheetViews>
    <sheetView tabSelected="1" topLeftCell="B30" zoomScale="85" zoomScaleNormal="85" workbookViewId="0">
      <selection activeCell="P41" sqref="P41"/>
    </sheetView>
  </sheetViews>
  <sheetFormatPr baseColWidth="10" defaultRowHeight="14.4" x14ac:dyDescent="0.3"/>
  <cols>
    <col min="1" max="1" width="22.33203125" bestFit="1" customWidth="1"/>
    <col min="4" max="4" width="16.44140625" bestFit="1" customWidth="1"/>
  </cols>
  <sheetData>
    <row r="1" spans="1:5" ht="15.6" x14ac:dyDescent="0.3">
      <c r="A1" s="1" t="s">
        <v>0</v>
      </c>
      <c r="B1" s="2" t="s">
        <v>11</v>
      </c>
    </row>
    <row r="2" spans="1:5" x14ac:dyDescent="0.3">
      <c r="A2" s="3">
        <v>0</v>
      </c>
      <c r="B2" s="4">
        <f>15.5-14.5</f>
        <v>1</v>
      </c>
    </row>
    <row r="3" spans="1:5" x14ac:dyDescent="0.3">
      <c r="A3" s="3">
        <v>0.5</v>
      </c>
      <c r="B3" s="4">
        <f>19-16.1</f>
        <v>2.8999999999999986</v>
      </c>
    </row>
    <row r="4" spans="1:5" x14ac:dyDescent="0.3">
      <c r="A4" s="3">
        <v>1</v>
      </c>
      <c r="B4" s="4">
        <f>21.9-16.8</f>
        <v>5.0999999999999979</v>
      </c>
    </row>
    <row r="5" spans="1:5" ht="15" thickBot="1" x14ac:dyDescent="0.35">
      <c r="A5" s="5">
        <v>1.5</v>
      </c>
      <c r="B5" s="6">
        <f>24-17.2</f>
        <v>6.8000000000000007</v>
      </c>
    </row>
    <row r="10" spans="1:5" ht="15" thickBot="1" x14ac:dyDescent="0.35"/>
    <row r="11" spans="1:5" ht="15.6" x14ac:dyDescent="0.3">
      <c r="A11" t="s">
        <v>2</v>
      </c>
      <c r="B11" s="2" t="s">
        <v>1</v>
      </c>
      <c r="C11" t="s">
        <v>3</v>
      </c>
      <c r="D11" t="s">
        <v>4</v>
      </c>
      <c r="E11" t="s">
        <v>5</v>
      </c>
    </row>
    <row r="12" spans="1:5" x14ac:dyDescent="0.3">
      <c r="A12">
        <v>2.9</v>
      </c>
      <c r="B12">
        <f>22.6-17</f>
        <v>5.6000000000000014</v>
      </c>
      <c r="C12">
        <f>0.0137*SQRT(12)*SQRT(0.86)</f>
        <v>4.4010916827532685E-2</v>
      </c>
      <c r="D12">
        <f>150*150*10^-6</f>
        <v>2.2499999999999999E-2</v>
      </c>
      <c r="E12">
        <f>C12/D12</f>
        <v>1.9560407478903417</v>
      </c>
    </row>
    <row r="13" spans="1:5" x14ac:dyDescent="0.3">
      <c r="A13">
        <v>2.2999999999999998</v>
      </c>
      <c r="B13">
        <f>23.7-17.2</f>
        <v>6.5</v>
      </c>
      <c r="C13">
        <f>0.0137*SQRT(8)*SQRT(0.864)</f>
        <v>3.6018235381539726E-2</v>
      </c>
      <c r="D13">
        <f t="shared" ref="D13:D15" si="0">150*150*10^-6</f>
        <v>2.2499999999999999E-2</v>
      </c>
      <c r="E13">
        <f t="shared" ref="E13:E15" si="1">C13/D13</f>
        <v>1.6008104614017657</v>
      </c>
    </row>
    <row r="14" spans="1:5" x14ac:dyDescent="0.3">
      <c r="A14">
        <v>1</v>
      </c>
      <c r="B14">
        <f>25.2-17.4</f>
        <v>7.8000000000000007</v>
      </c>
      <c r="C14">
        <f>0.0137*SQRT(4)*SQRT(0.872)</f>
        <v>2.5586377625603826E-2</v>
      </c>
      <c r="D14">
        <f t="shared" si="0"/>
        <v>2.2499999999999999E-2</v>
      </c>
      <c r="E14">
        <f t="shared" si="1"/>
        <v>1.1371723389157256</v>
      </c>
    </row>
    <row r="15" spans="1:5" x14ac:dyDescent="0.3">
      <c r="A15">
        <v>3.2</v>
      </c>
      <c r="B15">
        <f>19-16.1</f>
        <v>2.8999999999999986</v>
      </c>
      <c r="C15">
        <f>0.0137*SQRT(14)*SQRT(0.858)</f>
        <v>4.7481915294141204E-2</v>
      </c>
      <c r="D15">
        <f t="shared" si="0"/>
        <v>2.2499999999999999E-2</v>
      </c>
      <c r="E15">
        <f t="shared" si="1"/>
        <v>2.1103073464062758</v>
      </c>
    </row>
    <row r="39" spans="1:5" ht="15" thickBot="1" x14ac:dyDescent="0.35"/>
    <row r="40" spans="1:5" x14ac:dyDescent="0.3">
      <c r="A40" s="7" t="s">
        <v>6</v>
      </c>
      <c r="B40" s="8" t="s">
        <v>7</v>
      </c>
      <c r="C40" s="8" t="s">
        <v>8</v>
      </c>
      <c r="D40" s="8" t="s">
        <v>9</v>
      </c>
      <c r="E40" s="9" t="s">
        <v>10</v>
      </c>
    </row>
    <row r="41" spans="1:5" x14ac:dyDescent="0.3">
      <c r="A41" s="10">
        <v>0</v>
      </c>
      <c r="B41" s="11">
        <v>16.100000000000001</v>
      </c>
      <c r="C41" s="11">
        <v>15.5</v>
      </c>
      <c r="D41" s="11">
        <f>(B41+C41)/2</f>
        <v>15.8</v>
      </c>
      <c r="E41" s="12">
        <f>B41-C41</f>
        <v>0.60000000000000142</v>
      </c>
    </row>
    <row r="42" spans="1:5" x14ac:dyDescent="0.3">
      <c r="A42" s="10">
        <v>0.5</v>
      </c>
      <c r="B42" s="11">
        <v>22.8</v>
      </c>
      <c r="C42" s="11">
        <v>19</v>
      </c>
      <c r="D42" s="11">
        <f t="shared" ref="D42:D44" si="2">(B42+C42)/2</f>
        <v>20.9</v>
      </c>
      <c r="E42" s="12">
        <f t="shared" ref="E42:E44" si="3">B42-C42</f>
        <v>3.8000000000000007</v>
      </c>
    </row>
    <row r="43" spans="1:5" x14ac:dyDescent="0.3">
      <c r="A43" s="10">
        <v>1</v>
      </c>
      <c r="B43" s="11">
        <v>29.7</v>
      </c>
      <c r="C43" s="11">
        <v>21.9</v>
      </c>
      <c r="D43" s="11">
        <f t="shared" si="2"/>
        <v>25.799999999999997</v>
      </c>
      <c r="E43" s="12">
        <f t="shared" si="3"/>
        <v>7.8000000000000007</v>
      </c>
    </row>
    <row r="44" spans="1:5" ht="15" thickBot="1" x14ac:dyDescent="0.35">
      <c r="A44" s="13">
        <v>1.5</v>
      </c>
      <c r="B44" s="14">
        <v>35.299999999999997</v>
      </c>
      <c r="C44" s="14">
        <v>24</v>
      </c>
      <c r="D44" s="14">
        <f t="shared" si="2"/>
        <v>29.65</v>
      </c>
      <c r="E44" s="15">
        <f t="shared" si="3"/>
        <v>11.299999999999997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2025-04-15T15:20:18Z</dcterms:created>
  <dcterms:modified xsi:type="dcterms:W3CDTF">2025-04-15T16:58:59Z</dcterms:modified>
</cp:coreProperties>
</file>