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3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slicers/slicer3.xml" ContentType="application/vnd.ms-excel.slicer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lenaCDNP-Leonard\Downloads\"/>
    </mc:Choice>
  </mc:AlternateContent>
  <xr:revisionPtr revIDLastSave="0" documentId="13_ncr:1_{5157DBF4-6C65-4F0A-B49E-B0115DC5D1BD}" xr6:coauthVersionLast="47" xr6:coauthVersionMax="47" xr10:uidLastSave="{00000000-0000-0000-0000-000000000000}"/>
  <bookViews>
    <workbookView xWindow="-108" yWindow="-108" windowWidth="23256" windowHeight="12456" firstSheet="1" activeTab="6" xr2:uid="{7E7EDB53-EDB3-422D-901C-95C36075F89C}"/>
  </bookViews>
  <sheets>
    <sheet name="Ingresos" sheetId="4" r:id="rId1"/>
    <sheet name="Gastos" sheetId="6" r:id="rId2"/>
    <sheet name="Resumen" sheetId="2" r:id="rId3"/>
    <sheet name="Dashboard" sheetId="21" r:id="rId4"/>
    <sheet name="Detalle1" sheetId="25" r:id="rId5"/>
    <sheet name="DINAMICA" sheetId="24" r:id="rId6"/>
    <sheet name="MOVIMIENTOS" sheetId="23" r:id="rId7"/>
  </sheets>
  <definedNames>
    <definedName name="_xlnm._FilterDatabase" localSheetId="0" hidden="1">Ingresos!$A$12:$J$42</definedName>
    <definedName name="SegmentaciónDeDatos_¿Es_gasto_fijo_o_variable?">#N/A</definedName>
    <definedName name="SegmentaciónDeDatos_¿Es_necesario_o_prescindible?">#N/A</definedName>
    <definedName name="SegmentaciónDeDatos_Categoría">#N/A</definedName>
    <definedName name="SegmentaciónDeDatos_Categoría1">#N/A</definedName>
    <definedName name="SegmentaciónDeDatos_Tipo__Ingreso_Gasto">#N/A</definedName>
    <definedName name="SegmentaciónDeDatos_Tipo__Ingreso_Gasto1">#N/A</definedName>
  </definedNames>
  <calcPr calcId="191029"/>
  <pivotCaches>
    <pivotCache cacheId="0" r:id="rId8"/>
    <pivotCache cacheId="1" r:id="rId9"/>
  </pivotCaches>
  <extLst>
    <ext xmlns:x14="http://schemas.microsoft.com/office/spreadsheetml/2009/9/main" uri="{BBE1A952-AA13-448e-AADC-164F8A28A991}">
      <x14:slicerCaches>
        <x14:slicerCache r:id="rId10"/>
        <x14:slicerCache r:id="rId11"/>
        <x14:slicerCache r:id="rId12"/>
        <x14:slicerCache r:id="rId1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4"/>
        <x14:slicerCache r:id="rId15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" i="23" l="1"/>
  <c r="N9" i="23"/>
  <c r="M11" i="23"/>
  <c r="M12" i="23"/>
  <c r="M13" i="23"/>
  <c r="M14" i="23"/>
  <c r="M15" i="23"/>
  <c r="M16" i="23"/>
  <c r="M17" i="23"/>
  <c r="M18" i="23"/>
  <c r="M19" i="23"/>
  <c r="M20" i="23"/>
  <c r="M21" i="23"/>
  <c r="M22" i="23"/>
  <c r="M23" i="23"/>
  <c r="M24" i="23"/>
  <c r="M25" i="23"/>
  <c r="M26" i="23"/>
  <c r="M27" i="23"/>
  <c r="M28" i="23"/>
  <c r="M29" i="23"/>
  <c r="M30" i="23"/>
  <c r="M31" i="23"/>
  <c r="M32" i="23"/>
  <c r="M33" i="23"/>
  <c r="M34" i="23"/>
  <c r="M35" i="23"/>
  <c r="M36" i="23"/>
  <c r="M37" i="23"/>
  <c r="M38" i="23"/>
  <c r="M9" i="23"/>
  <c r="M10" i="23"/>
  <c r="L9" i="23"/>
  <c r="L10" i="23"/>
  <c r="L11" i="23"/>
  <c r="L12" i="23"/>
  <c r="L13" i="23"/>
  <c r="L14" i="23"/>
  <c r="L15" i="23"/>
  <c r="L16" i="23"/>
  <c r="L17" i="23"/>
  <c r="L18" i="23"/>
  <c r="L19" i="23"/>
  <c r="L20" i="23"/>
  <c r="L21" i="23"/>
  <c r="L22" i="23"/>
  <c r="L23" i="23"/>
  <c r="L24" i="23"/>
  <c r="L25" i="23"/>
  <c r="L26" i="23"/>
  <c r="L27" i="23"/>
  <c r="L28" i="23"/>
  <c r="L29" i="23"/>
  <c r="L30" i="23"/>
  <c r="L31" i="23"/>
  <c r="L32" i="23"/>
  <c r="L33" i="23"/>
  <c r="L34" i="23"/>
  <c r="L35" i="23"/>
  <c r="L36" i="23"/>
  <c r="L37" i="23"/>
  <c r="L38" i="23"/>
  <c r="K9" i="23"/>
  <c r="K10" i="23"/>
  <c r="K11" i="23"/>
  <c r="K12" i="23"/>
  <c r="K13" i="23"/>
  <c r="K14" i="23"/>
  <c r="K15" i="23"/>
  <c r="K16" i="23"/>
  <c r="K17" i="23"/>
  <c r="K18" i="23"/>
  <c r="K19" i="23"/>
  <c r="K20" i="23"/>
  <c r="K21" i="23"/>
  <c r="K22" i="23"/>
  <c r="K23" i="23"/>
  <c r="K24" i="23"/>
  <c r="K25" i="23"/>
  <c r="K26" i="23"/>
  <c r="K27" i="23"/>
  <c r="K28" i="23"/>
  <c r="K29" i="23"/>
  <c r="K30" i="23"/>
  <c r="K31" i="23"/>
  <c r="K32" i="23"/>
  <c r="K33" i="23"/>
  <c r="K34" i="23"/>
  <c r="K35" i="23"/>
  <c r="K36" i="23"/>
  <c r="K37" i="23"/>
  <c r="K38" i="23"/>
  <c r="G3" i="4"/>
  <c r="G4" i="4"/>
  <c r="G8" i="4"/>
  <c r="G7" i="4"/>
  <c r="G6" i="4"/>
  <c r="G5" i="4"/>
  <c r="G9" i="4"/>
</calcChain>
</file>

<file path=xl/sharedStrings.xml><?xml version="1.0" encoding="utf-8"?>
<sst xmlns="http://schemas.openxmlformats.org/spreadsheetml/2006/main" count="687" uniqueCount="109">
  <si>
    <t>Fecha</t>
  </si>
  <si>
    <t>¿Fue planeado o imprevisto?</t>
  </si>
  <si>
    <t>¿Es necesario o prescindible?</t>
  </si>
  <si>
    <t>¿Es gasto fijo o variable?</t>
  </si>
  <si>
    <t>Forma de pago</t>
  </si>
  <si>
    <t>Monto</t>
  </si>
  <si>
    <t>Tipo (Ingreso/Gasto)</t>
  </si>
  <si>
    <t>Descripción</t>
  </si>
  <si>
    <t xml:space="preserve"> Subcategoría</t>
  </si>
  <si>
    <t>Categoría</t>
  </si>
  <si>
    <t>Subcategoría</t>
  </si>
  <si>
    <t>Gasto</t>
  </si>
  <si>
    <t>Transferencia</t>
  </si>
  <si>
    <t>Variable</t>
  </si>
  <si>
    <t>Educación</t>
  </si>
  <si>
    <t>Libros</t>
  </si>
  <si>
    <t>Efectivo</t>
  </si>
  <si>
    <t>Fijo</t>
  </si>
  <si>
    <t>Alimentación</t>
  </si>
  <si>
    <t>Supermercado</t>
  </si>
  <si>
    <t>Vivienda</t>
  </si>
  <si>
    <t>Servicios</t>
  </si>
  <si>
    <t>Ingresos</t>
  </si>
  <si>
    <t>Sueldo</t>
  </si>
  <si>
    <t>Ingreso</t>
  </si>
  <si>
    <t>Tarjeta de crédito</t>
  </si>
  <si>
    <t>Salud</t>
  </si>
  <si>
    <t>Freelance</t>
  </si>
  <si>
    <t>Medicinas</t>
  </si>
  <si>
    <t>Cine</t>
  </si>
  <si>
    <t>Prescindible</t>
  </si>
  <si>
    <t>Imprevisto</t>
  </si>
  <si>
    <t>Planeado</t>
  </si>
  <si>
    <t>Necesario</t>
  </si>
  <si>
    <t>Reembolso</t>
  </si>
  <si>
    <t>Depósito</t>
  </si>
  <si>
    <t>Extra</t>
  </si>
  <si>
    <t>Pago mensual empresa UXCorp</t>
  </si>
  <si>
    <t>Venta de segunda mano</t>
  </si>
  <si>
    <t>Venta de ropa y gadgets usados</t>
  </si>
  <si>
    <t>PayPal</t>
  </si>
  <si>
    <t>Total de Ingresos</t>
  </si>
  <si>
    <t>Promedio de Ingresos</t>
  </si>
  <si>
    <t>Ingreso Mínimo</t>
  </si>
  <si>
    <t>¿Cuántos movimientos hay registrados?</t>
  </si>
  <si>
    <t>Estado general de ingresos</t>
  </si>
  <si>
    <t>Estado general de gastos</t>
  </si>
  <si>
    <t>Total de Gastos</t>
  </si>
  <si>
    <t>Promedio de Gastos</t>
  </si>
  <si>
    <t>Gasto Mínimo</t>
  </si>
  <si>
    <t>Débito</t>
  </si>
  <si>
    <t>Personales</t>
  </si>
  <si>
    <t>Regalos</t>
  </si>
  <si>
    <t>Ropa</t>
  </si>
  <si>
    <t>Transporte</t>
  </si>
  <si>
    <t>Uber</t>
  </si>
  <si>
    <t>Entretenimiento</t>
  </si>
  <si>
    <t>Renta</t>
  </si>
  <si>
    <t>Netflix</t>
  </si>
  <si>
    <t>¿Hay algún registro sin monto?</t>
  </si>
  <si>
    <t>Gasto Máximo</t>
  </si>
  <si>
    <t>Ingreso Máximo</t>
  </si>
  <si>
    <t>Monto por filtro activado</t>
  </si>
  <si>
    <t>Etiquetas de fila</t>
  </si>
  <si>
    <t>Total general</t>
  </si>
  <si>
    <t>Spotify</t>
  </si>
  <si>
    <t>Gasolina</t>
  </si>
  <si>
    <t>Cursos online</t>
  </si>
  <si>
    <t>Consultas médicas</t>
  </si>
  <si>
    <t>Cuidado personal</t>
  </si>
  <si>
    <t>Pago mensual de renta</t>
  </si>
  <si>
    <t xml:space="preserve">Análisis de Ingresos por Mes </t>
  </si>
  <si>
    <t>jun</t>
  </si>
  <si>
    <t>jul</t>
  </si>
  <si>
    <t>ago</t>
  </si>
  <si>
    <t>Suma de Monto</t>
  </si>
  <si>
    <t>(Todas)</t>
  </si>
  <si>
    <t>Suma por Subcategoría</t>
  </si>
  <si>
    <t>Proyecto UX para startup</t>
  </si>
  <si>
    <t>Diseño de interfaz para app educativa</t>
  </si>
  <si>
    <t>Reembolso de gastos laborales</t>
  </si>
  <si>
    <t>Diseño UX para sitio web</t>
  </si>
  <si>
    <t>Despensa del mes</t>
  </si>
  <si>
    <t>Suscripción mensual</t>
  </si>
  <si>
    <t>Carga quincenal de gasolina</t>
  </si>
  <si>
    <t>Compra de libros de UX</t>
  </si>
  <si>
    <t>Dentista</t>
  </si>
  <si>
    <t>Pago de agua y luz</t>
  </si>
  <si>
    <t>Comida a domicilio</t>
  </si>
  <si>
    <t>Pedido UberEats</t>
  </si>
  <si>
    <t>Blusa nueva para evento</t>
  </si>
  <si>
    <t>Gasto en medicamento para alergia</t>
  </si>
  <si>
    <t>Curso de UX avanzado</t>
  </si>
  <si>
    <t>Salida con amigas</t>
  </si>
  <si>
    <t>Regalo de cumpleaños para papá</t>
  </si>
  <si>
    <t>Viaje al trabajo</t>
  </si>
  <si>
    <t>Chequeo general</t>
  </si>
  <si>
    <t>Curso de storytelling UX</t>
  </si>
  <si>
    <t>Corte de cabello</t>
  </si>
  <si>
    <t>Pago de internet</t>
  </si>
  <si>
    <t>Detalles para Suma de Monto - Forma de pago: Débito</t>
  </si>
  <si>
    <t>SI</t>
  </si>
  <si>
    <t>Y</t>
  </si>
  <si>
    <t>Condición SI</t>
  </si>
  <si>
    <t>Condición Y</t>
  </si>
  <si>
    <t xml:space="preserve">CONDICION Ó </t>
  </si>
  <si>
    <t>O</t>
  </si>
  <si>
    <t>SUMAR.SI</t>
  </si>
  <si>
    <t>CONTAR.SI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</si>
</sst>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_(@_)"/>
  </numFmts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Century Gothic"/>
      <family val="2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b/>
      <sz val="12"/>
      <color theme="1"/>
      <name val="Century Gothic"/>
      <family val="2"/>
    </font>
    <font>
      <b/>
      <sz val="11"/>
      <color theme="0"/>
      <name val="Century Gothic"/>
      <family val="2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14" fontId="3" fillId="0" borderId="0" xfId="0" applyNumberFormat="1" applyFont="1" applyAlignment="1">
      <alignment horizontal="left"/>
    </xf>
    <xf numFmtId="0" fontId="3" fillId="0" borderId="0" xfId="0" applyFont="1"/>
    <xf numFmtId="14" fontId="2" fillId="2" borderId="0" xfId="0" applyNumberFormat="1" applyFont="1" applyFill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4" fontId="5" fillId="2" borderId="0" xfId="0" applyNumberFormat="1" applyFont="1" applyFill="1" applyAlignment="1">
      <alignment horizontal="center" vertical="center" wrapText="1"/>
    </xf>
    <xf numFmtId="164" fontId="5" fillId="2" borderId="0" xfId="0" applyNumberFormat="1" applyFont="1" applyFill="1" applyAlignment="1">
      <alignment horizontal="center" vertical="center" wrapText="1"/>
    </xf>
    <xf numFmtId="0" fontId="6" fillId="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8" fontId="4" fillId="4" borderId="0" xfId="0" applyNumberFormat="1" applyFont="1" applyFill="1" applyAlignment="1">
      <alignment horizontal="center"/>
    </xf>
    <xf numFmtId="0" fontId="8" fillId="0" borderId="0" xfId="0" applyFont="1"/>
    <xf numFmtId="44" fontId="3" fillId="0" borderId="0" xfId="1" applyFont="1"/>
    <xf numFmtId="8" fontId="0" fillId="0" borderId="0" xfId="0" applyNumberFormat="1"/>
    <xf numFmtId="14" fontId="9" fillId="0" borderId="0" xfId="0" applyNumberFormat="1" applyFont="1"/>
    <xf numFmtId="0" fontId="9" fillId="0" borderId="0" xfId="0" applyFont="1"/>
    <xf numFmtId="14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8" fontId="9" fillId="0" borderId="0" xfId="0" applyNumberFormat="1" applyFont="1" applyAlignment="1">
      <alignment horizontal="right" vertical="center"/>
    </xf>
    <xf numFmtId="14" fontId="0" fillId="0" borderId="0" xfId="0" applyNumberFormat="1"/>
    <xf numFmtId="14" fontId="5" fillId="2" borderId="1" xfId="0" applyNumberFormat="1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8" fontId="4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164" fontId="4" fillId="2" borderId="0" xfId="0" applyNumberFormat="1" applyFont="1" applyFill="1" applyAlignment="1">
      <alignment horizontal="center" vertical="center" wrapText="1"/>
    </xf>
    <xf numFmtId="8" fontId="3" fillId="4" borderId="0" xfId="0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NumberFormat="1"/>
    <xf numFmtId="8" fontId="0" fillId="0" borderId="0" xfId="0" applyNumberFormat="1" applyFont="1"/>
  </cellXfs>
  <cellStyles count="2">
    <cellStyle name="Moneda" xfId="1" builtinId="4"/>
    <cellStyle name="Normal" xfId="0" builtinId="0"/>
  </cellStyles>
  <dxfs count="56">
    <dxf>
      <numFmt numFmtId="0" formatCode="General"/>
    </dxf>
    <dxf>
      <numFmt numFmtId="12" formatCode="&quot;$&quot;#,##0.00;[Red]\-&quot;$&quot;#,##0.00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numFmt numFmtId="19" formatCode="dd/mm/yyyy"/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numFmt numFmtId="164" formatCode="_(@_)"/>
      <fill>
        <patternFill patternType="solid">
          <fgColor indexed="64"/>
          <bgColor rgb="FF99FF99"/>
        </patternFill>
      </fill>
      <alignment horizontal="center" vertical="center" textRotation="0" wrapText="1" indent="0" justifyLastLine="0" shrinkToFit="0" readingOrder="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9" formatCode="dd/mm/yyyy"/>
    </dxf>
    <dxf>
      <numFmt numFmtId="12" formatCode="&quot;$&quot;#,##0.00;[Red]\-&quot;$&quot;#,##0.00"/>
    </dxf>
    <dxf>
      <font>
        <u val="none"/>
      </font>
    </dxf>
    <dxf>
      <numFmt numFmtId="12" formatCode="&quot;$&quot;#,##0.00;[Red]\-&quot;$&quot;#,##0.00"/>
    </dxf>
    <dxf>
      <font>
        <u val="none"/>
      </font>
    </dxf>
    <dxf>
      <numFmt numFmtId="12" formatCode="&quot;$&quot;#,##0.00;[Red]\-&quot;$&quot;#,##0.00"/>
    </dxf>
    <dxf>
      <font>
        <u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12" formatCode="&quot;$&quot;#,##0.00;[Red]\-&quot;$&quot;#,##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19" formatCode="dd/mm/yyyy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164" formatCode="_(@_)"/>
      <fill>
        <patternFill patternType="solid">
          <fgColor indexed="64"/>
          <bgColor rgb="FF99FF99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numFmt numFmtId="12" formatCode="&quot;$&quot;#,##0.00;[Red]\-&quot;$&quot;#,##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12" formatCode="&quot;$&quot;#,##0.00;[Red]\-&quot;$&quot;#,##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19" formatCode="dd/mm/yyyy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numFmt numFmtId="164" formatCode="_(@_)"/>
      <fill>
        <patternFill patternType="solid">
          <fgColor indexed="64"/>
          <bgColor rgb="FF99FF99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07/relationships/slicerCache" Target="slicerCaches/slicerCache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microsoft.com/office/2007/relationships/slicerCache" Target="slicerCaches/slicerCache6.xml"/><Relationship Id="rId10" Type="http://schemas.microsoft.com/office/2007/relationships/slicerCache" Target="slicerCaches/slicerCache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microsoft.com/office/2007/relationships/slicerCache" Target="slicerCaches/slicerCache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Ingresos!$A$13:$A$42</c:f>
              <c:numCache>
                <c:formatCode>m/d/yyyy</c:formatCode>
                <c:ptCount val="30"/>
                <c:pt idx="0">
                  <c:v>45809</c:v>
                </c:pt>
                <c:pt idx="1">
                  <c:v>45823</c:v>
                </c:pt>
                <c:pt idx="2">
                  <c:v>45839</c:v>
                </c:pt>
                <c:pt idx="3">
                  <c:v>45856</c:v>
                </c:pt>
                <c:pt idx="4">
                  <c:v>45860</c:v>
                </c:pt>
                <c:pt idx="5">
                  <c:v>45870</c:v>
                </c:pt>
                <c:pt idx="6">
                  <c:v>45879</c:v>
                </c:pt>
                <c:pt idx="7">
                  <c:v>45890</c:v>
                </c:pt>
              </c:numCache>
            </c:numRef>
          </c:cat>
          <c:val>
            <c:numRef>
              <c:f>Ingresos!$F$13:$F$42</c:f>
              <c:numCache>
                <c:formatCode>General</c:formatCode>
                <c:ptCount val="30"/>
                <c:pt idx="0">
                  <c:v>30500</c:v>
                </c:pt>
                <c:pt idx="1">
                  <c:v>6500</c:v>
                </c:pt>
                <c:pt idx="2">
                  <c:v>30500</c:v>
                </c:pt>
                <c:pt idx="3">
                  <c:v>1200</c:v>
                </c:pt>
                <c:pt idx="4">
                  <c:v>8500</c:v>
                </c:pt>
                <c:pt idx="5">
                  <c:v>30500</c:v>
                </c:pt>
                <c:pt idx="6">
                  <c:v>2100</c:v>
                </c:pt>
                <c:pt idx="7">
                  <c:v>7800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B-4284-8FCA-F23C16DA8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101007"/>
        <c:axId val="533099087"/>
      </c:lineChart>
      <c:dateAx>
        <c:axId val="5331010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3099087"/>
        <c:crosses val="autoZero"/>
        <c:auto val="1"/>
        <c:lblOffset val="100"/>
        <c:baseTimeUnit val="days"/>
      </c:dateAx>
      <c:valAx>
        <c:axId val="53309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3101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[archivo-finanzas-personales_16_36f1a9a4-9f7f-43c4-a0ba-c631ede9d7ce.xlsx]Dashboard!TablaDinámica15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Dashboard!$A$4:$A$7</c:f>
              <c:strCache>
                <c:ptCount val="3"/>
                <c:pt idx="0">
                  <c:v>jun</c:v>
                </c:pt>
                <c:pt idx="1">
                  <c:v>jul</c:v>
                </c:pt>
                <c:pt idx="2">
                  <c:v>ago</c:v>
                </c:pt>
              </c:strCache>
            </c:strRef>
          </c:cat>
          <c:val>
            <c:numRef>
              <c:f>Dashboard!$B$4:$B$7</c:f>
              <c:numCache>
                <c:formatCode>"$"#,##0.00_);[Red]\("$"#,##0.00\)</c:formatCode>
                <c:ptCount val="3"/>
                <c:pt idx="0">
                  <c:v>64397.46</c:v>
                </c:pt>
                <c:pt idx="1">
                  <c:v>133282.51999999999</c:v>
                </c:pt>
                <c:pt idx="2">
                  <c:v>251635.91999999998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88-4656-9DB2-077585575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1102511"/>
        <c:axId val="1801094831"/>
      </c:lineChart>
      <c:catAx>
        <c:axId val="180110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01094831"/>
        <c:crosses val="autoZero"/>
        <c:auto val="1"/>
        <c:lblAlgn val="ctr"/>
        <c:lblOffset val="100"/>
        <c:noMultiLvlLbl val="0"/>
      </c:catAx>
      <c:valAx>
        <c:axId val="180109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0110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[archivo-finanzas-personales_16_36f1a9a4-9f7f-43c4-a0ba-c631ede9d7ce.xlsx]Dashboard!TablaDinámica17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Dashboard!$B$15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Dashboard!$A$16:$A$18</c:f>
              <c:strCache>
                <c:ptCount val="2"/>
                <c:pt idx="0">
                  <c:v>Entretenimiento</c:v>
                </c:pt>
                <c:pt idx="1">
                  <c:v>Ingresos</c:v>
                </c:pt>
              </c:strCache>
            </c:strRef>
          </c:cat>
          <c:val>
            <c:numRef>
              <c:f>Dashboard!$B$16:$B$18</c:f>
              <c:numCache>
                <c:formatCode>"$"#,##0.00_);[Red]\("$"#,##0.00\)</c:formatCode>
                <c:ptCount val="2"/>
                <c:pt idx="0">
                  <c:v>23244.299999999996</c:v>
                </c:pt>
                <c:pt idx="1">
                  <c:v>426071.6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11-4A49-836B-89A461C99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30983424"/>
        <c:axId val="1430985824"/>
      </c:barChart>
      <c:catAx>
        <c:axId val="1430983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30985824"/>
        <c:crosses val="autoZero"/>
        <c:auto val="1"/>
        <c:lblAlgn val="ctr"/>
        <c:lblOffset val="100"/>
        <c:noMultiLvlLbl val="0"/>
      </c:catAx>
      <c:valAx>
        <c:axId val="143098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3098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[archivo-finanzas-personales_16_36f1a9a4-9f7f-43c4-a0ba-c631ede9d7ce.xlsx]Dashboard!TablaDinámica18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Dashboard!$B$29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65-4753-9FD9-967AC883223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65-4753-9FD9-967AC883223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C65-4753-9FD9-967AC883223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C65-4753-9FD9-967AC883223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C65-4753-9FD9-967AC883223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C65-4753-9FD9-967AC8832238}"/>
              </c:ext>
            </c:extLst>
          </c:dPt>
          <c:cat>
            <c:strRef>
              <c:f>Dashboard!$A$30:$A$35</c:f>
              <c:strCache>
                <c:ptCount val="5"/>
                <c:pt idx="0">
                  <c:v>Depósito</c:v>
                </c:pt>
                <c:pt idx="1">
                  <c:v>Efectivo</c:v>
                </c:pt>
                <c:pt idx="2">
                  <c:v>PayPal</c:v>
                </c:pt>
                <c:pt idx="3">
                  <c:v>Tarjeta de crédito</c:v>
                </c:pt>
                <c:pt idx="4">
                  <c:v>Transferencia</c:v>
                </c:pt>
              </c:strCache>
            </c:strRef>
          </c:cat>
          <c:val>
            <c:numRef>
              <c:f>Dashboard!$B$30:$B$35</c:f>
              <c:numCache>
                <c:formatCode>"$"#,##0.00_);[Red]\("$"#,##0.00\)</c:formatCode>
                <c:ptCount val="5"/>
                <c:pt idx="0">
                  <c:v>87162.180000000008</c:v>
                </c:pt>
                <c:pt idx="1">
                  <c:v>137514.78000000003</c:v>
                </c:pt>
                <c:pt idx="2">
                  <c:v>63536.1</c:v>
                </c:pt>
                <c:pt idx="3">
                  <c:v>13022.32</c:v>
                </c:pt>
                <c:pt idx="4">
                  <c:v>148080.52000000002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99-4CB2-B063-629F8EF93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91440</xdr:colOff>
      <xdr:row>0</xdr:row>
      <xdr:rowOff>91440</xdr:rowOff>
    </xdr:from>
    <xdr:ext cx="5554980" cy="1126371"/>
    <xdr:pic>
      <xdr:nvPicPr>
        <xdr:cNvPr id="2" name="Imagen 1">
          <a:extLst>
            <a:ext uri="{FF2B5EF4-FFF2-40B4-BE49-F238E27FC236}">
              <a16:creationId xmlns:a16="http://schemas.microsoft.com/office/drawing/2014/main" id="{8776493F-DFCF-45D6-B0C2-A63D7CD5B9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" y="91440"/>
          <a:ext cx="5554980" cy="1126371"/>
        </a:xfrm>
        <a:prstGeom prst="rect">
          <a:avLst/>
        </a:prstGeom>
      </xdr:spPr>
    </xdr:pic>
    <xdr:clientData/>
  </xdr:oneCellAnchor>
  <xdr:twoCellAnchor>
    <xdr:from>
      <xdr:col>0</xdr:col>
      <xdr:colOff>1076325</xdr:colOff>
      <xdr:row>0</xdr:row>
      <xdr:rowOff>152401</xdr:rowOff>
    </xdr:from>
    <xdr:to>
      <xdr:col>2</xdr:col>
      <xdr:colOff>1028700</xdr:colOff>
      <xdr:row>5</xdr:row>
      <xdr:rowOff>47626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99FD7F7B-B90A-4C64-B9BE-7768742003F2}"/>
            </a:ext>
          </a:extLst>
        </xdr:cNvPr>
        <xdr:cNvSpPr txBox="1"/>
      </xdr:nvSpPr>
      <xdr:spPr>
        <a:xfrm>
          <a:off x="1076325" y="152401"/>
          <a:ext cx="2695575" cy="800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4000" b="1">
              <a:solidFill>
                <a:schemeClr val="bg1"/>
              </a:solidFill>
              <a:latin typeface="Century Gothic" panose="020B0502020202020204" pitchFamily="34" charset="0"/>
            </a:rPr>
            <a:t>Ingresos</a:t>
          </a:r>
        </a:p>
      </xdr:txBody>
    </xdr:sp>
    <xdr:clientData/>
  </xdr:twoCellAnchor>
  <xdr:twoCellAnchor editAs="absolute">
    <xdr:from>
      <xdr:col>8</xdr:col>
      <xdr:colOff>364786</xdr:colOff>
      <xdr:row>1</xdr:row>
      <xdr:rowOff>94315</xdr:rowOff>
    </xdr:from>
    <xdr:to>
      <xdr:col>8</xdr:col>
      <xdr:colOff>2189659</xdr:colOff>
      <xdr:row>7</xdr:row>
      <xdr:rowOff>174618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¿Es gasto fijo o variable?">
              <a:extLst>
                <a:ext uri="{FF2B5EF4-FFF2-40B4-BE49-F238E27FC236}">
                  <a16:creationId xmlns:a16="http://schemas.microsoft.com/office/drawing/2014/main" id="{AC166058-6A63-F225-5D6E-EF3650806D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¿Es gasto fijo o variable?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466091" y="281634"/>
              <a:ext cx="1832493" cy="11737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8</xdr:col>
      <xdr:colOff>2301780</xdr:colOff>
      <xdr:row>1</xdr:row>
      <xdr:rowOff>75045</xdr:rowOff>
    </xdr:from>
    <xdr:to>
      <xdr:col>9</xdr:col>
      <xdr:colOff>1578321</xdr:colOff>
      <xdr:row>7</xdr:row>
      <xdr:rowOff>152121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¿Es necesario o prescindible?">
              <a:extLst>
                <a:ext uri="{FF2B5EF4-FFF2-40B4-BE49-F238E27FC236}">
                  <a16:creationId xmlns:a16="http://schemas.microsoft.com/office/drawing/2014/main" id="{7D3446E8-8201-83C9-7BE4-AB8EA25AC1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¿Es necesario o prescindible?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410705" y="258554"/>
              <a:ext cx="1810715" cy="117813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99060</xdr:colOff>
      <xdr:row>0</xdr:row>
      <xdr:rowOff>91440</xdr:rowOff>
    </xdr:from>
    <xdr:ext cx="5554980" cy="1126371"/>
    <xdr:pic>
      <xdr:nvPicPr>
        <xdr:cNvPr id="2" name="Imagen 1">
          <a:extLst>
            <a:ext uri="{FF2B5EF4-FFF2-40B4-BE49-F238E27FC236}">
              <a16:creationId xmlns:a16="http://schemas.microsoft.com/office/drawing/2014/main" id="{FA6CC6FF-CC7A-43E5-8BF2-E76CF476C3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" y="91440"/>
          <a:ext cx="5554980" cy="1126371"/>
        </a:xfrm>
        <a:prstGeom prst="rect">
          <a:avLst/>
        </a:prstGeom>
      </xdr:spPr>
    </xdr:pic>
    <xdr:clientData/>
  </xdr:oneCellAnchor>
  <xdr:twoCellAnchor>
    <xdr:from>
      <xdr:col>1</xdr:col>
      <xdr:colOff>441960</xdr:colOff>
      <xdr:row>1</xdr:row>
      <xdr:rowOff>30481</xdr:rowOff>
    </xdr:from>
    <xdr:to>
      <xdr:col>3</xdr:col>
      <xdr:colOff>297180</xdr:colOff>
      <xdr:row>5</xdr:row>
      <xdr:rowOff>106681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EC804AE5-BAA2-4144-98DD-4A4D0E3E12D9}"/>
            </a:ext>
          </a:extLst>
        </xdr:cNvPr>
        <xdr:cNvSpPr txBox="1"/>
      </xdr:nvSpPr>
      <xdr:spPr>
        <a:xfrm>
          <a:off x="1234440" y="213361"/>
          <a:ext cx="2453640" cy="8077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4000" b="1">
              <a:solidFill>
                <a:schemeClr val="bg1"/>
              </a:solidFill>
              <a:latin typeface="Century Gothic" panose="020B0502020202020204" pitchFamily="34" charset="0"/>
            </a:rPr>
            <a:t>Gastos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129540</xdr:colOff>
      <xdr:row>0</xdr:row>
      <xdr:rowOff>175260</xdr:rowOff>
    </xdr:from>
    <xdr:to>
      <xdr:col>9</xdr:col>
      <xdr:colOff>626744</xdr:colOff>
      <xdr:row>9</xdr:row>
      <xdr:rowOff>97688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D6627AA-B40F-4D14-94CC-37B7798D20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175260"/>
          <a:ext cx="8620124" cy="1574063"/>
        </a:xfrm>
        <a:prstGeom prst="rect">
          <a:avLst/>
        </a:prstGeom>
      </xdr:spPr>
    </xdr:pic>
    <xdr:clientData/>
  </xdr:twoCellAnchor>
  <xdr:twoCellAnchor>
    <xdr:from>
      <xdr:col>0</xdr:col>
      <xdr:colOff>451485</xdr:colOff>
      <xdr:row>2</xdr:row>
      <xdr:rowOff>3810</xdr:rowOff>
    </xdr:from>
    <xdr:to>
      <xdr:col>6</xdr:col>
      <xdr:colOff>234315</xdr:colOff>
      <xdr:row>9</xdr:row>
      <xdr:rowOff>133350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67D4B3CC-FD62-4B6D-B773-B859F7677BDB}"/>
            </a:ext>
          </a:extLst>
        </xdr:cNvPr>
        <xdr:cNvSpPr txBox="1"/>
      </xdr:nvSpPr>
      <xdr:spPr>
        <a:xfrm>
          <a:off x="451485" y="369570"/>
          <a:ext cx="5886450" cy="1409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4000" b="1">
              <a:solidFill>
                <a:schemeClr val="bg1"/>
              </a:solidFill>
              <a:latin typeface="Century Gothic" panose="020B0502020202020204" pitchFamily="34" charset="0"/>
            </a:rPr>
            <a:t>Resumen</a:t>
          </a:r>
          <a:r>
            <a:rPr lang="es-MX" sz="4000" b="1" baseline="0">
              <a:solidFill>
                <a:schemeClr val="bg1"/>
              </a:solidFill>
              <a:latin typeface="Century Gothic" panose="020B0502020202020204" pitchFamily="34" charset="0"/>
            </a:rPr>
            <a:t> </a:t>
          </a:r>
          <a:br>
            <a:rPr lang="es-MX" sz="4000" b="1" baseline="0">
              <a:solidFill>
                <a:schemeClr val="bg1"/>
              </a:solidFill>
              <a:latin typeface="Century Gothic" panose="020B0502020202020204" pitchFamily="34" charset="0"/>
            </a:rPr>
          </a:br>
          <a:r>
            <a:rPr lang="es-MX" sz="4000" b="1" baseline="0">
              <a:solidFill>
                <a:schemeClr val="bg1"/>
              </a:solidFill>
              <a:latin typeface="Century Gothic" panose="020B0502020202020204" pitchFamily="34" charset="0"/>
            </a:rPr>
            <a:t>Mensual</a:t>
          </a:r>
          <a:endParaRPr lang="es-MX" sz="4000" b="1">
            <a:solidFill>
              <a:schemeClr val="bg1"/>
            </a:solidFill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5</xdr:col>
      <xdr:colOff>55245</xdr:colOff>
      <xdr:row>28</xdr:row>
      <xdr:rowOff>26670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AF11D72-8BB1-411C-BC1A-DF4BD2D1A2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663678</xdr:colOff>
      <xdr:row>0</xdr:row>
      <xdr:rowOff>53759</xdr:rowOff>
    </xdr:from>
    <xdr:to>
      <xdr:col>7</xdr:col>
      <xdr:colOff>289253</xdr:colOff>
      <xdr:row>9</xdr:row>
      <xdr:rowOff>132858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EEA31D-19FB-0911-B901-DDB9791A4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641002</xdr:colOff>
      <xdr:row>12</xdr:row>
      <xdr:rowOff>63787</xdr:rowOff>
    </xdr:from>
    <xdr:to>
      <xdr:col>7</xdr:col>
      <xdr:colOff>344129</xdr:colOff>
      <xdr:row>23</xdr:row>
      <xdr:rowOff>103054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EFE10B2-2AF0-A564-7699-A969C9A4C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669822</xdr:colOff>
      <xdr:row>24</xdr:row>
      <xdr:rowOff>116758</xdr:rowOff>
    </xdr:from>
    <xdr:to>
      <xdr:col>7</xdr:col>
      <xdr:colOff>344866</xdr:colOff>
      <xdr:row>36</xdr:row>
      <xdr:rowOff>110244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9265E2C-0FC3-DF58-6800-66B728FB2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751800</xdr:colOff>
      <xdr:row>3</xdr:row>
      <xdr:rowOff>2459</xdr:rowOff>
    </xdr:from>
    <xdr:to>
      <xdr:col>10</xdr:col>
      <xdr:colOff>206234</xdr:colOff>
      <xdr:row>17</xdr:row>
      <xdr:rowOff>96418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Categoría">
              <a:extLst>
                <a:ext uri="{FF2B5EF4-FFF2-40B4-BE49-F238E27FC236}">
                  <a16:creationId xmlns:a16="http://schemas.microsoft.com/office/drawing/2014/main" id="{3BCBBD6E-E988-0212-431B-3940EBA6FB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70415" y="540009"/>
              <a:ext cx="1836682" cy="25987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276471</xdr:colOff>
      <xdr:row>2</xdr:row>
      <xdr:rowOff>166227</xdr:rowOff>
    </xdr:from>
    <xdr:to>
      <xdr:col>12</xdr:col>
      <xdr:colOff>514103</xdr:colOff>
      <xdr:row>17</xdr:row>
      <xdr:rowOff>95311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Tipo (Ingreso/Gasto)">
              <a:extLst>
                <a:ext uri="{FF2B5EF4-FFF2-40B4-BE49-F238E27FC236}">
                  <a16:creationId xmlns:a16="http://schemas.microsoft.com/office/drawing/2014/main" id="{A2E7BE45-8EF6-E148-C58F-8E1A707619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(Ingreso/Gasto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75430" y="528403"/>
              <a:ext cx="1823895" cy="26092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617220</xdr:colOff>
      <xdr:row>1</xdr:row>
      <xdr:rowOff>38100</xdr:rowOff>
    </xdr:from>
    <xdr:to>
      <xdr:col>12</xdr:col>
      <xdr:colOff>68580</xdr:colOff>
      <xdr:row>15</xdr:row>
      <xdr:rowOff>59055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ategoría 1">
              <a:extLst>
                <a:ext uri="{FF2B5EF4-FFF2-40B4-BE49-F238E27FC236}">
                  <a16:creationId xmlns:a16="http://schemas.microsoft.com/office/drawing/2014/main" id="{0B765BD7-6E7D-7692-F5B8-7F62D25CA9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17180" y="220980"/>
              <a:ext cx="1828800" cy="2581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243840</xdr:colOff>
      <xdr:row>1</xdr:row>
      <xdr:rowOff>45720</xdr:rowOff>
    </xdr:from>
    <xdr:to>
      <xdr:col>9</xdr:col>
      <xdr:colOff>487680</xdr:colOff>
      <xdr:row>15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Tipo (Ingreso/Gasto) 1">
              <a:extLst>
                <a:ext uri="{FF2B5EF4-FFF2-40B4-BE49-F238E27FC236}">
                  <a16:creationId xmlns:a16="http://schemas.microsoft.com/office/drawing/2014/main" id="{08F207CC-1920-F6B7-A0A2-AC1BC4F7CD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(Ingreso/Gasto)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58840" y="228600"/>
              <a:ext cx="1828800" cy="2581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1584960</xdr:colOff>
      <xdr:row>0</xdr:row>
      <xdr:rowOff>38100</xdr:rowOff>
    </xdr:from>
    <xdr:ext cx="5554980" cy="1126371"/>
    <xdr:pic>
      <xdr:nvPicPr>
        <xdr:cNvPr id="2" name="Imagen 1">
          <a:extLst>
            <a:ext uri="{FF2B5EF4-FFF2-40B4-BE49-F238E27FC236}">
              <a16:creationId xmlns:a16="http://schemas.microsoft.com/office/drawing/2014/main" id="{BF2E8015-47DF-4B05-94C7-6889AE18F6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1100" y="38100"/>
          <a:ext cx="5554980" cy="1126371"/>
        </a:xfrm>
        <a:prstGeom prst="rect">
          <a:avLst/>
        </a:prstGeom>
      </xdr:spPr>
    </xdr:pic>
    <xdr:clientData/>
  </xdr:oneCellAnchor>
  <xdr:oneCellAnchor>
    <xdr:from>
      <xdr:col>4</xdr:col>
      <xdr:colOff>445218</xdr:colOff>
      <xdr:row>0</xdr:row>
      <xdr:rowOff>182663</xdr:rowOff>
    </xdr:from>
    <xdr:ext cx="4428328" cy="937693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8715F235-65BE-6E80-05D5-FEB33A29C183}"/>
            </a:ext>
          </a:extLst>
        </xdr:cNvPr>
        <xdr:cNvSpPr/>
      </xdr:nvSpPr>
      <xdr:spPr>
        <a:xfrm>
          <a:off x="5741118" y="182663"/>
          <a:ext cx="4428328" cy="93769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400" b="1" cap="none" spc="5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MOVIMIENTOS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a E. Téllez G" refreshedDate="45841.552723611108" createdVersion="8" refreshedVersion="8" minRefreshableVersion="3" recordCount="70" xr:uid="{F437F34F-7663-417F-942C-81BE51413694}">
  <cacheSource type="worksheet">
    <worksheetSource name="Tabla8"/>
  </cacheSource>
  <cacheFields count="12">
    <cacheField name="Fecha" numFmtId="14">
      <sharedItems containsSemiMixedTypes="0" containsNonDate="0" containsDate="1" containsString="0" minDate="2025-06-02T00:00:00" maxDate="2025-08-31T00:00:00" count="35">
        <d v="2025-07-27T00:00:00"/>
        <d v="2025-07-12T00:00:00"/>
        <d v="2025-08-12T00:00:00"/>
        <d v="2025-08-17T00:00:00"/>
        <d v="2025-06-13T00:00:00"/>
        <d v="2025-07-03T00:00:00"/>
        <d v="2025-06-14T00:00:00"/>
        <d v="2025-08-29T00:00:00"/>
        <d v="2025-08-11T00:00:00"/>
        <d v="2025-08-21T00:00:00"/>
        <d v="2025-06-04T00:00:00"/>
        <d v="2025-07-28T00:00:00"/>
        <d v="2025-08-05T00:00:00"/>
        <d v="2025-07-16T00:00:00"/>
        <d v="2025-06-30T00:00:00"/>
        <d v="2025-08-18T00:00:00"/>
        <d v="2025-08-13T00:00:00"/>
        <d v="2025-08-01T00:00:00"/>
        <d v="2025-08-15T00:00:00"/>
        <d v="2025-07-30T00:00:00"/>
        <d v="2025-06-16T00:00:00"/>
        <d v="2025-08-16T00:00:00"/>
        <d v="2025-07-15T00:00:00"/>
        <d v="2025-06-02T00:00:00"/>
        <d v="2025-07-06T00:00:00"/>
        <d v="2025-07-07T00:00:00"/>
        <d v="2025-08-20T00:00:00"/>
        <d v="2025-07-10T00:00:00" u="1"/>
        <d v="2025-06-24T00:00:00" u="1"/>
        <d v="2025-06-05T00:00:00" u="1"/>
        <d v="2025-08-22T00:00:00" u="1"/>
        <d v="2025-08-06T00:00:00" u="1"/>
        <d v="2025-08-14T00:00:00" u="1"/>
        <d v="2025-08-30T00:00:00" u="1"/>
        <d v="2025-06-08T00:00:00" u="1"/>
      </sharedItems>
      <fieldGroup par="11"/>
    </cacheField>
    <cacheField name="Categoría" numFmtId="0">
      <sharedItems count="7">
        <s v="Ingresos"/>
        <s v="Entretenimiento"/>
        <s v="Transporte"/>
        <s v="Educación"/>
        <s v="Personales" u="1"/>
        <s v="Vivienda" u="1"/>
        <s v="Salud" u="1"/>
      </sharedItems>
    </cacheField>
    <cacheField name=" Subcategoría" numFmtId="0">
      <sharedItems/>
    </cacheField>
    <cacheField name="Descripción" numFmtId="0">
      <sharedItems/>
    </cacheField>
    <cacheField name="Tipo (Ingreso/Gasto)" numFmtId="0">
      <sharedItems count="2">
        <s v="Ingreso"/>
        <s v="Gasto"/>
      </sharedItems>
    </cacheField>
    <cacheField name="Monto" numFmtId="8">
      <sharedItems containsMixedTypes="1" containsNumber="1" minValue="716.49" maxValue="14234.44"/>
    </cacheField>
    <cacheField name="Forma de pago" numFmtId="0">
      <sharedItems count="6">
        <s v="Efectivo"/>
        <s v="Transferencia"/>
        <s v="Depósito"/>
        <s v="PayPal"/>
        <s v="Tarjeta de crédito"/>
        <s v="Débito" u="1"/>
      </sharedItems>
    </cacheField>
    <cacheField name="¿Es gasto fijo o variable?" numFmtId="0">
      <sharedItems/>
    </cacheField>
    <cacheField name="¿Es necesario o prescindible?" numFmtId="0">
      <sharedItems/>
    </cacheField>
    <cacheField name="¿Fue planeado o imprevisto?" numFmtId="0">
      <sharedItems/>
    </cacheField>
    <cacheField name="Días (Fecha)" numFmtId="0" databaseField="0">
      <fieldGroup base="0">
        <rangePr groupBy="days" startDate="2025-06-02T00:00:00" endDate="2025-08-30T00:00:00"/>
        <groupItems count="368">
          <s v="&lt;02/06/2025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30/08/2025"/>
        </groupItems>
      </fieldGroup>
    </cacheField>
    <cacheField name="Meses (Fecha)" numFmtId="0" databaseField="0">
      <fieldGroup base="0">
        <rangePr groupBy="months" startDate="2025-06-02T00:00:00" endDate="2025-08-30T00:00:00"/>
        <groupItems count="14">
          <s v="&lt;02/06/202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0/08/2025"/>
        </groupItems>
      </fieldGroup>
    </cacheField>
  </cacheFields>
  <extLst>
    <ext xmlns:x14="http://schemas.microsoft.com/office/spreadsheetml/2009/9/main" uri="{725AE2AE-9491-48be-B2B4-4EB974FC3084}">
      <x14:pivotCacheDefinition pivotCacheId="846306204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lenaCDNP-Leonard" refreshedDate="45946.508427314817" createdVersion="8" refreshedVersion="8" minRefreshableVersion="3" recordCount="30" xr:uid="{0941C6AD-A2EA-4FB5-A699-8C08ED4A2679}">
  <cacheSource type="worksheet">
    <worksheetSource name="movimientos"/>
  </cacheSource>
  <cacheFields count="12">
    <cacheField name="Fecha" numFmtId="14">
      <sharedItems containsSemiMixedTypes="0" containsNonDate="0" containsDate="1" containsString="0" minDate="2025-06-01T00:00:00" maxDate="2025-08-23T00:00:00" count="28">
        <d v="2025-06-05T00:00:00"/>
        <d v="2025-06-08T00:00:00"/>
        <d v="2025-06-12T00:00:00"/>
        <d v="2025-06-15T00:00:00"/>
        <d v="2025-06-25T00:00:00"/>
        <d v="2025-06-28T00:00:00"/>
        <d v="2025-07-02T00:00:00"/>
        <d v="2025-07-04T00:00:00"/>
        <d v="2025-07-09T00:00:00"/>
        <d v="2025-07-13T00:00:00"/>
        <d v="2025-07-16T00:00:00"/>
        <d v="2025-07-18T00:00:00"/>
        <d v="2025-07-24T00:00:00"/>
        <d v="2025-07-30T00:00:00"/>
        <d v="2025-08-02T00:00:00"/>
        <d v="2025-08-05T00:00:00"/>
        <d v="2025-08-08T00:00:00"/>
        <d v="2025-08-12T00:00:00"/>
        <d v="2025-08-14T00:00:00"/>
        <d v="2025-08-16T00:00:00"/>
        <d v="2025-08-19T00:00:00"/>
        <d v="2025-08-22T00:00:00"/>
        <d v="2025-06-01T00:00:00"/>
        <d v="2025-07-01T00:00:00"/>
        <d v="2025-07-22T00:00:00"/>
        <d v="2025-08-01T00:00:00"/>
        <d v="2025-08-10T00:00:00"/>
        <d v="2025-08-21T00:00:00"/>
      </sharedItems>
      <fieldGroup par="11"/>
    </cacheField>
    <cacheField name="Categoría" numFmtId="0">
      <sharedItems count="8">
        <s v="Alimentación"/>
        <s v="Entretenimiento"/>
        <s v="Transporte"/>
        <s v="Educación"/>
        <s v="Salud"/>
        <s v="Vivienda"/>
        <s v="Personales"/>
        <s v="Ingresos"/>
      </sharedItems>
    </cacheField>
    <cacheField name=" Subcategoría" numFmtId="0">
      <sharedItems/>
    </cacheField>
    <cacheField name="Descripción" numFmtId="0">
      <sharedItems/>
    </cacheField>
    <cacheField name="Tipo (Ingreso/Gasto)" numFmtId="0">
      <sharedItems count="2">
        <s v="Gasto"/>
        <s v="Ingreso"/>
      </sharedItems>
    </cacheField>
    <cacheField name="Monto" numFmtId="0">
      <sharedItems containsSemiMixedTypes="0" containsString="0" containsNumber="1" containsInteger="1" minValue="130" maxValue="30500"/>
    </cacheField>
    <cacheField name="Forma de pago" numFmtId="0">
      <sharedItems count="5">
        <s v="Débito"/>
        <s v="Efectivo"/>
        <s v="Transferencia"/>
        <s v="Depósito"/>
        <s v="PayPal"/>
      </sharedItems>
    </cacheField>
    <cacheField name="¿Es gasto fijo o variable?" numFmtId="0">
      <sharedItems/>
    </cacheField>
    <cacheField name="¿Es necesario o prescindible?" numFmtId="0">
      <sharedItems/>
    </cacheField>
    <cacheField name="¿Fue planeado o imprevisto?" numFmtId="0">
      <sharedItems/>
    </cacheField>
    <cacheField name="Días (Fecha)" numFmtId="0" databaseField="0">
      <fieldGroup base="0">
        <rangePr groupBy="days" startDate="2025-06-01T00:00:00" endDate="2025-08-23T00:00:00"/>
        <groupItems count="368">
          <s v="&lt;01/06/2025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3/08/2025"/>
        </groupItems>
      </fieldGroup>
    </cacheField>
    <cacheField name="Meses (Fecha)" numFmtId="0" databaseField="0">
      <fieldGroup base="0">
        <rangePr groupBy="months" startDate="2025-06-01T00:00:00" endDate="2025-08-23T00:00:00"/>
        <groupItems count="14">
          <s v="&lt;01/06/202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3/08/2025"/>
        </groupItems>
      </fieldGroup>
    </cacheField>
  </cacheFields>
  <extLst>
    <ext xmlns:x14="http://schemas.microsoft.com/office/spreadsheetml/2009/9/main" uri="{725AE2AE-9491-48be-B2B4-4EB974FC3084}">
      <x14:pivotCacheDefinition pivotCacheId="135329553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x v="0"/>
    <x v="0"/>
    <s v="Bonificación"/>
    <s v="Bonificación por buen desempeño"/>
    <x v="0"/>
    <n v="4709.33"/>
    <x v="0"/>
    <s v="Variable"/>
    <s v="Extra"/>
    <s v="Inesperado"/>
  </r>
  <r>
    <x v="1"/>
    <x v="0"/>
    <s v="Bonificación"/>
    <s v="Bonificación por buen desempeño"/>
    <x v="0"/>
    <n v="8828.7900000000009"/>
    <x v="1"/>
    <s v="Variable"/>
    <s v="Extra"/>
    <s v="Inesperado"/>
  </r>
  <r>
    <x v="2"/>
    <x v="0"/>
    <s v="Bonificación"/>
    <s v="Bonificación por buen desempeño"/>
    <x v="0"/>
    <n v="12365.99"/>
    <x v="0"/>
    <s v="Variable"/>
    <s v="Extra"/>
    <s v="Inesperado"/>
  </r>
  <r>
    <x v="2"/>
    <x v="0"/>
    <s v="Bonificación"/>
    <s v="Bonificación por buen desempeño"/>
    <x v="0"/>
    <n v="12960.63"/>
    <x v="2"/>
    <s v="Variable"/>
    <s v="Extra"/>
    <s v="Inesperado"/>
  </r>
  <r>
    <x v="3"/>
    <x v="0"/>
    <s v="Freelance"/>
    <s v="Proyecto freelance UX para startup"/>
    <x v="0"/>
    <n v="1215.6300000000001"/>
    <x v="3"/>
    <s v="Variable"/>
    <s v="Extra"/>
    <s v="Planeado"/>
  </r>
  <r>
    <x v="4"/>
    <x v="0"/>
    <s v="Freelance"/>
    <s v="Proyecto freelance UX para startup"/>
    <x v="0"/>
    <n v="6628.01"/>
    <x v="2"/>
    <s v="Variable"/>
    <s v="Extra"/>
    <s v="Planeado"/>
  </r>
  <r>
    <x v="5"/>
    <x v="0"/>
    <s v="Freelance"/>
    <s v="Proyecto freelance UX para startup"/>
    <x v="0"/>
    <n v="7141.86"/>
    <x v="1"/>
    <s v="Variable"/>
    <s v="Extra"/>
    <s v="Planeado"/>
  </r>
  <r>
    <x v="6"/>
    <x v="0"/>
    <s v="Freelance"/>
    <s v="Proyecto freelance UX para startup"/>
    <x v="0"/>
    <n v="8616.33"/>
    <x v="1"/>
    <s v="Variable"/>
    <s v="Extra"/>
    <s v="Planeado"/>
  </r>
  <r>
    <x v="7"/>
    <x v="0"/>
    <s v="Freelance"/>
    <s v="Proyecto freelance UX para startup"/>
    <x v="0"/>
    <n v="10475.23"/>
    <x v="3"/>
    <s v="Variable"/>
    <s v="Extra"/>
    <s v="Planeado"/>
  </r>
  <r>
    <x v="8"/>
    <x v="0"/>
    <s v="Freelance"/>
    <s v="Proyecto freelance UX para startup"/>
    <x v="0"/>
    <n v="12604.84"/>
    <x v="3"/>
    <s v="Variable"/>
    <s v="Extra"/>
    <s v="Planeado"/>
  </r>
  <r>
    <x v="9"/>
    <x v="0"/>
    <s v="Freelance"/>
    <s v="Proyecto freelance UX para startup"/>
    <x v="0"/>
    <n v="14118.44"/>
    <x v="1"/>
    <s v="Variable"/>
    <s v="Extra"/>
    <s v="Planeado"/>
  </r>
  <r>
    <x v="10"/>
    <x v="0"/>
    <s v="Reembolso"/>
    <s v="Reembolso por gastos de trabajo"/>
    <x v="0"/>
    <n v="7114.39"/>
    <x v="2"/>
    <s v="Variable"/>
    <s v="Necesario"/>
    <s v="Planeado"/>
  </r>
  <r>
    <x v="11"/>
    <x v="0"/>
    <s v="Reembolso"/>
    <s v="Reembolso por gastos de trabajo"/>
    <x v="0"/>
    <n v="7653.06"/>
    <x v="1"/>
    <s v="Variable"/>
    <s v="Necesario"/>
    <s v="Planeado"/>
  </r>
  <r>
    <x v="12"/>
    <x v="0"/>
    <s v="Reembolso"/>
    <s v="Reembolso por gastos de trabajo"/>
    <x v="0"/>
    <n v="8414.59"/>
    <x v="1"/>
    <s v="Variable"/>
    <s v="Necesario"/>
    <s v="Planeado"/>
  </r>
  <r>
    <x v="4"/>
    <x v="0"/>
    <s v="Regalo"/>
    <s v="Regalo de cumpleaños de papás"/>
    <x v="0"/>
    <n v="1530.69"/>
    <x v="0"/>
    <s v="Variable"/>
    <s v="Extra"/>
    <s v="Inesperado"/>
  </r>
  <r>
    <x v="13"/>
    <x v="0"/>
    <s v="Regalo"/>
    <s v="Regalo de cumpleaños de papás"/>
    <x v="0"/>
    <n v="2635.97"/>
    <x v="1"/>
    <s v="Variable"/>
    <s v="Extra"/>
    <s v="Inesperado"/>
  </r>
  <r>
    <x v="14"/>
    <x v="0"/>
    <s v="Regalo"/>
    <s v="Regalo de cumpleaños de papás"/>
    <x v="0"/>
    <n v="3198.32"/>
    <x v="0"/>
    <s v="Variable"/>
    <s v="Extra"/>
    <s v="Inesperado"/>
  </r>
  <r>
    <x v="15"/>
    <x v="0"/>
    <s v="Regalo"/>
    <s v="Regalo de cumpleaños de papás"/>
    <x v="0"/>
    <n v="4005.52"/>
    <x v="3"/>
    <s v="Variable"/>
    <s v="Extra"/>
    <s v="Inesperado"/>
  </r>
  <r>
    <x v="16"/>
    <x v="0"/>
    <s v="Regalo"/>
    <s v="Regalo de cumpleaños de papás"/>
    <x v="0"/>
    <n v="6355.85"/>
    <x v="2"/>
    <s v="Variable"/>
    <s v="Extra"/>
    <s v="Inesperado"/>
  </r>
  <r>
    <x v="17"/>
    <x v="0"/>
    <s v="Regalo"/>
    <s v="Regalo de cumpleaños de papás"/>
    <x v="0"/>
    <n v="9175.4599999999991"/>
    <x v="0"/>
    <s v="Variable"/>
    <s v="Extra"/>
    <s v="Inesperado"/>
  </r>
  <r>
    <x v="9"/>
    <x v="0"/>
    <s v="Regalo"/>
    <s v="Regalo de cumpleaños de papás"/>
    <x v="0"/>
    <n v="11125.31"/>
    <x v="1"/>
    <s v="Variable"/>
    <s v="Extra"/>
    <s v="Inesperado"/>
  </r>
  <r>
    <x v="18"/>
    <x v="0"/>
    <s v="Sueldo"/>
    <s v="Pago mensual empresa UXCorp"/>
    <x v="0"/>
    <n v="716.49"/>
    <x v="2"/>
    <s v="Fijo"/>
    <s v="Necesario"/>
    <s v="Planeado"/>
  </r>
  <r>
    <x v="18"/>
    <x v="0"/>
    <s v="Sueldo"/>
    <s v="Pago mensual empresa UXCorp"/>
    <x v="0"/>
    <n v="4151.7"/>
    <x v="0"/>
    <s v="Fijo"/>
    <s v="Necesario"/>
    <s v="Planeado"/>
  </r>
  <r>
    <x v="12"/>
    <x v="0"/>
    <s v="Sueldo"/>
    <s v="Pago mensual empresa UXCorp"/>
    <x v="0"/>
    <n v="9805.7199999999993"/>
    <x v="2"/>
    <s v="Fijo"/>
    <s v="Necesario"/>
    <s v="Planeado"/>
  </r>
  <r>
    <x v="19"/>
    <x v="0"/>
    <s v="Sueldo"/>
    <s v="Pago mensual empresa UXCorp"/>
    <x v="0"/>
    <n v="14234.44"/>
    <x v="0"/>
    <s v="Fijo"/>
    <s v="Necesario"/>
    <s v="Planeado"/>
  </r>
  <r>
    <x v="20"/>
    <x v="0"/>
    <s v="Sueldo"/>
    <s v="Pago mensual empresa UXCorp"/>
    <x v="0"/>
    <s v="REVISAR"/>
    <x v="2"/>
    <s v="Fijo"/>
    <s v="Necesario"/>
    <s v="Planeado"/>
  </r>
  <r>
    <x v="21"/>
    <x v="0"/>
    <s v="Venta de segunda mano"/>
    <s v="Venta de ropa y gadgets usados"/>
    <x v="0"/>
    <n v="3466.83"/>
    <x v="3"/>
    <s v="Variable"/>
    <s v="Extra"/>
    <s v="Inesperado"/>
  </r>
  <r>
    <x v="18"/>
    <x v="0"/>
    <s v="Venta de segunda mano"/>
    <s v="Venta de ropa y gadgets usados"/>
    <x v="0"/>
    <n v="4859.7299999999996"/>
    <x v="0"/>
    <s v="Variable"/>
    <s v="Extra"/>
    <s v="Inesperado"/>
  </r>
  <r>
    <x v="0"/>
    <x v="0"/>
    <s v="Venta de segunda mano"/>
    <s v="Venta de ropa y gadgets usados"/>
    <x v="0"/>
    <n v="5505.91"/>
    <x v="1"/>
    <s v="Variable"/>
    <s v="Extra"/>
    <s v="Inesperado"/>
  </r>
  <r>
    <x v="22"/>
    <x v="0"/>
    <s v="Venta de segunda mano"/>
    <s v="Venta de ropa y gadgets usados"/>
    <x v="0"/>
    <n v="9420.74"/>
    <x v="0"/>
    <s v="Variable"/>
    <s v="Extra"/>
    <s v="Inesperado"/>
  </r>
  <r>
    <x v="23"/>
    <x v="1"/>
    <s v="Spotify"/>
    <s v="Suscripción mensual a Spotify Premium"/>
    <x v="1"/>
    <n v="5110.99"/>
    <x v="0"/>
    <s v="Fijo"/>
    <s v="Prescindible"/>
    <s v="Imprevisto"/>
  </r>
  <r>
    <x v="24"/>
    <x v="1"/>
    <s v="Eventos"/>
    <s v="Gasto en eventos"/>
    <x v="1"/>
    <n v="6511.16"/>
    <x v="4"/>
    <s v="Variable"/>
    <s v="Necesario"/>
    <s v="Imprevisto"/>
  </r>
  <r>
    <x v="25"/>
    <x v="2"/>
    <s v="Gasolina"/>
    <s v="Gasto en gasolina"/>
    <x v="1"/>
    <n v="871"/>
    <x v="4"/>
    <s v="Fijo"/>
    <s v="Necesario"/>
    <s v="Imprevisto"/>
  </r>
  <r>
    <x v="20"/>
    <x v="3"/>
    <s v="Libros"/>
    <s v="Gasto en libros"/>
    <x v="1"/>
    <n v="5862.52"/>
    <x v="1"/>
    <s v="Fijo"/>
    <s v="Necesario"/>
    <s v="Planeado"/>
  </r>
  <r>
    <x v="26"/>
    <x v="3"/>
    <s v="Cursos online"/>
    <s v="Gasto en cursos online"/>
    <x v="1"/>
    <n v="3671.38"/>
    <x v="1"/>
    <s v="Fijo"/>
    <s v="Prescindible"/>
    <s v="Planeado"/>
  </r>
  <r>
    <x v="0"/>
    <x v="0"/>
    <s v="Bonificación"/>
    <s v="Bonificación por buen desempeño"/>
    <x v="0"/>
    <n v="4709.33"/>
    <x v="0"/>
    <s v="Variable"/>
    <s v="Extra"/>
    <s v="Inesperado"/>
  </r>
  <r>
    <x v="1"/>
    <x v="0"/>
    <s v="Bonificación"/>
    <s v="Bonificación por buen desempeño"/>
    <x v="0"/>
    <n v="8828.7900000000009"/>
    <x v="1"/>
    <s v="Variable"/>
    <s v="Extra"/>
    <s v="Inesperado"/>
  </r>
  <r>
    <x v="2"/>
    <x v="0"/>
    <s v="Bonificación"/>
    <s v="Bonificación por buen desempeño"/>
    <x v="0"/>
    <n v="12365.99"/>
    <x v="0"/>
    <s v="Variable"/>
    <s v="Extra"/>
    <s v="Inesperado"/>
  </r>
  <r>
    <x v="2"/>
    <x v="0"/>
    <s v="Bonificación"/>
    <s v="Bonificación por buen desempeño"/>
    <x v="0"/>
    <n v="12960.63"/>
    <x v="2"/>
    <s v="Variable"/>
    <s v="Extra"/>
    <s v="Inesperado"/>
  </r>
  <r>
    <x v="3"/>
    <x v="0"/>
    <s v="Freelance"/>
    <s v="Proyecto freelance UX para startup"/>
    <x v="0"/>
    <n v="1215.6300000000001"/>
    <x v="3"/>
    <s v="Variable"/>
    <s v="Extra"/>
    <s v="Planeado"/>
  </r>
  <r>
    <x v="4"/>
    <x v="0"/>
    <s v="Freelance"/>
    <s v="Proyecto freelance UX para startup"/>
    <x v="0"/>
    <n v="6628.01"/>
    <x v="2"/>
    <s v="Variable"/>
    <s v="Extra"/>
    <s v="Planeado"/>
  </r>
  <r>
    <x v="5"/>
    <x v="0"/>
    <s v="Freelance"/>
    <s v="Proyecto freelance UX para startup"/>
    <x v="0"/>
    <n v="7141.86"/>
    <x v="1"/>
    <s v="Variable"/>
    <s v="Extra"/>
    <s v="Planeado"/>
  </r>
  <r>
    <x v="6"/>
    <x v="0"/>
    <s v="Freelance"/>
    <s v="Proyecto freelance UX para startup"/>
    <x v="0"/>
    <n v="8616.33"/>
    <x v="1"/>
    <s v="Variable"/>
    <s v="Extra"/>
    <s v="Planeado"/>
  </r>
  <r>
    <x v="7"/>
    <x v="0"/>
    <s v="Freelance"/>
    <s v="Proyecto freelance UX para startup"/>
    <x v="0"/>
    <n v="10475.23"/>
    <x v="3"/>
    <s v="Variable"/>
    <s v="Extra"/>
    <s v="Planeado"/>
  </r>
  <r>
    <x v="8"/>
    <x v="0"/>
    <s v="Freelance"/>
    <s v="Proyecto freelance UX para startup"/>
    <x v="0"/>
    <n v="12604.84"/>
    <x v="3"/>
    <s v="Variable"/>
    <s v="Extra"/>
    <s v="Planeado"/>
  </r>
  <r>
    <x v="9"/>
    <x v="0"/>
    <s v="Freelance"/>
    <s v="Proyecto freelance UX para startup"/>
    <x v="0"/>
    <n v="14118.44"/>
    <x v="1"/>
    <s v="Variable"/>
    <s v="Extra"/>
    <s v="Planeado"/>
  </r>
  <r>
    <x v="10"/>
    <x v="0"/>
    <s v="Reembolso"/>
    <s v="Reembolso por gastos de trabajo"/>
    <x v="0"/>
    <n v="7114.39"/>
    <x v="2"/>
    <s v="Variable"/>
    <s v="Necesario"/>
    <s v="Planeado"/>
  </r>
  <r>
    <x v="11"/>
    <x v="0"/>
    <s v="Reembolso"/>
    <s v="Reembolso por gastos de trabajo"/>
    <x v="0"/>
    <n v="7653.06"/>
    <x v="1"/>
    <s v="Variable"/>
    <s v="Necesario"/>
    <s v="Planeado"/>
  </r>
  <r>
    <x v="12"/>
    <x v="0"/>
    <s v="Reembolso"/>
    <s v="Reembolso por gastos de trabajo"/>
    <x v="0"/>
    <n v="8414.59"/>
    <x v="1"/>
    <s v="Variable"/>
    <s v="Necesario"/>
    <s v="Planeado"/>
  </r>
  <r>
    <x v="4"/>
    <x v="0"/>
    <s v="Regalo"/>
    <s v="Regalo de cumpleaños de papás"/>
    <x v="0"/>
    <n v="1530.69"/>
    <x v="0"/>
    <s v="Variable"/>
    <s v="Extra"/>
    <s v="Inesperado"/>
  </r>
  <r>
    <x v="13"/>
    <x v="0"/>
    <s v="Regalo"/>
    <s v="Regalo de cumpleaños de papás"/>
    <x v="0"/>
    <n v="2635.97"/>
    <x v="1"/>
    <s v="Variable"/>
    <s v="Extra"/>
    <s v="Inesperado"/>
  </r>
  <r>
    <x v="14"/>
    <x v="0"/>
    <s v="Regalo"/>
    <s v="Regalo de cumpleaños de papás"/>
    <x v="0"/>
    <n v="3198.32"/>
    <x v="0"/>
    <s v="Variable"/>
    <s v="Extra"/>
    <s v="Inesperado"/>
  </r>
  <r>
    <x v="15"/>
    <x v="0"/>
    <s v="Regalo"/>
    <s v="Regalo de cumpleaños de papás"/>
    <x v="0"/>
    <n v="4005.52"/>
    <x v="3"/>
    <s v="Variable"/>
    <s v="Extra"/>
    <s v="Inesperado"/>
  </r>
  <r>
    <x v="16"/>
    <x v="0"/>
    <s v="Regalo"/>
    <s v="Regalo de cumpleaños de papás"/>
    <x v="0"/>
    <n v="6355.85"/>
    <x v="2"/>
    <s v="Variable"/>
    <s v="Extra"/>
    <s v="Inesperado"/>
  </r>
  <r>
    <x v="17"/>
    <x v="0"/>
    <s v="Regalo"/>
    <s v="Regalo de cumpleaños de papás"/>
    <x v="0"/>
    <n v="9175.4599999999991"/>
    <x v="0"/>
    <s v="Variable"/>
    <s v="Extra"/>
    <s v="Inesperado"/>
  </r>
  <r>
    <x v="9"/>
    <x v="0"/>
    <s v="Regalo"/>
    <s v="Regalo de cumpleaños de papás"/>
    <x v="0"/>
    <n v="11125.31"/>
    <x v="1"/>
    <s v="Variable"/>
    <s v="Extra"/>
    <s v="Inesperado"/>
  </r>
  <r>
    <x v="18"/>
    <x v="0"/>
    <s v="Sueldo"/>
    <s v="Pago mensual empresa UXCorp"/>
    <x v="0"/>
    <n v="716.49"/>
    <x v="2"/>
    <s v="Fijo"/>
    <s v="Necesario"/>
    <s v="Planeado"/>
  </r>
  <r>
    <x v="18"/>
    <x v="0"/>
    <s v="Sueldo"/>
    <s v="Pago mensual empresa UXCorp"/>
    <x v="0"/>
    <n v="4151.7"/>
    <x v="0"/>
    <s v="Fijo"/>
    <s v="Necesario"/>
    <s v="Planeado"/>
  </r>
  <r>
    <x v="12"/>
    <x v="0"/>
    <s v="Sueldo"/>
    <s v="Pago mensual empresa UXCorp"/>
    <x v="0"/>
    <n v="9805.7199999999993"/>
    <x v="2"/>
    <s v="Fijo"/>
    <s v="Necesario"/>
    <s v="Planeado"/>
  </r>
  <r>
    <x v="19"/>
    <x v="0"/>
    <s v="Sueldo"/>
    <s v="Pago mensual empresa UXCorp"/>
    <x v="0"/>
    <n v="14234.44"/>
    <x v="0"/>
    <s v="Fijo"/>
    <s v="Necesario"/>
    <s v="Planeado"/>
  </r>
  <r>
    <x v="20"/>
    <x v="0"/>
    <s v="Sueldo"/>
    <s v="Pago mensual empresa UXCorp"/>
    <x v="0"/>
    <s v="REVISAR"/>
    <x v="2"/>
    <s v="Fijo"/>
    <s v="Necesario"/>
    <s v="Planeado"/>
  </r>
  <r>
    <x v="21"/>
    <x v="0"/>
    <s v="Venta de segunda mano"/>
    <s v="Venta de ropa y gadgets usados"/>
    <x v="0"/>
    <n v="3466.83"/>
    <x v="3"/>
    <s v="Variable"/>
    <s v="Extra"/>
    <s v="Inesperado"/>
  </r>
  <r>
    <x v="18"/>
    <x v="0"/>
    <s v="Venta de segunda mano"/>
    <s v="Venta de ropa y gadgets usados"/>
    <x v="0"/>
    <n v="4859.7299999999996"/>
    <x v="0"/>
    <s v="Variable"/>
    <s v="Extra"/>
    <s v="Inesperado"/>
  </r>
  <r>
    <x v="0"/>
    <x v="0"/>
    <s v="Venta de segunda mano"/>
    <s v="Venta de ropa y gadgets usados"/>
    <x v="0"/>
    <n v="5505.91"/>
    <x v="1"/>
    <s v="Variable"/>
    <s v="Extra"/>
    <s v="Inesperado"/>
  </r>
  <r>
    <x v="22"/>
    <x v="0"/>
    <s v="Venta de segunda mano"/>
    <s v="Venta de ropa y gadgets usados"/>
    <x v="0"/>
    <n v="9420.74"/>
    <x v="0"/>
    <s v="Variable"/>
    <s v="Extra"/>
    <s v="Inesperado"/>
  </r>
  <r>
    <x v="23"/>
    <x v="1"/>
    <s v="Spotify"/>
    <s v="Suscripción mensual a Spotify Premium"/>
    <x v="1"/>
    <n v="5110.99"/>
    <x v="0"/>
    <s v="Fijo"/>
    <s v="Prescindible"/>
    <s v="Imprevisto"/>
  </r>
  <r>
    <x v="24"/>
    <x v="1"/>
    <s v="Eventos"/>
    <s v="Gasto en eventos"/>
    <x v="1"/>
    <n v="6511.16"/>
    <x v="4"/>
    <s v="Variable"/>
    <s v="Necesario"/>
    <s v="Imprevisto"/>
  </r>
  <r>
    <x v="25"/>
    <x v="2"/>
    <s v="Gasolina"/>
    <s v="Gasto en gasolina"/>
    <x v="1"/>
    <n v="871"/>
    <x v="4"/>
    <s v="Fijo"/>
    <s v="Necesario"/>
    <s v="Imprevisto"/>
  </r>
  <r>
    <x v="20"/>
    <x v="3"/>
    <s v="Libros"/>
    <s v="Gasto en libros"/>
    <x v="1"/>
    <n v="5862.52"/>
    <x v="1"/>
    <s v="Fijo"/>
    <s v="Necesario"/>
    <s v="Planeado"/>
  </r>
  <r>
    <x v="26"/>
    <x v="3"/>
    <s v="Cursos online"/>
    <s v="Gasto en cursos online"/>
    <x v="1"/>
    <n v="3671.38"/>
    <x v="1"/>
    <s v="Fijo"/>
    <s v="Prescindible"/>
    <s v="Planeado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s v="Supermercado"/>
    <s v="Despensa del mes"/>
    <x v="0"/>
    <n v="2500"/>
    <x v="0"/>
    <s v="Fijo"/>
    <s v="Necesario"/>
    <s v="Planeado"/>
  </r>
  <r>
    <x v="1"/>
    <x v="1"/>
    <s v="Netflix"/>
    <s v="Suscripción mensual"/>
    <x v="0"/>
    <n v="150"/>
    <x v="0"/>
    <s v="Fijo"/>
    <s v="Prescindible"/>
    <s v="Planeado"/>
  </r>
  <r>
    <x v="2"/>
    <x v="2"/>
    <s v="Gasolina"/>
    <s v="Carga quincenal de gasolina"/>
    <x v="0"/>
    <n v="800"/>
    <x v="0"/>
    <s v="Variable"/>
    <s v="Necesario"/>
    <s v="Planeado"/>
  </r>
  <r>
    <x v="3"/>
    <x v="3"/>
    <s v="Libros"/>
    <s v="Compra de libros de UX"/>
    <x v="0"/>
    <n v="550"/>
    <x v="0"/>
    <s v="Variable"/>
    <s v="Necesario"/>
    <s v="Planeado"/>
  </r>
  <r>
    <x v="4"/>
    <x v="4"/>
    <s v="Consultas médicas"/>
    <s v="Dentista"/>
    <x v="0"/>
    <n v="1200"/>
    <x v="1"/>
    <s v="Variable"/>
    <s v="Necesario"/>
    <s v="Planeado"/>
  </r>
  <r>
    <x v="5"/>
    <x v="5"/>
    <s v="Servicios"/>
    <s v="Pago de agua y luz"/>
    <x v="0"/>
    <n v="1300"/>
    <x v="2"/>
    <s v="Fijo"/>
    <s v="Necesario"/>
    <s v="Planeado"/>
  </r>
  <r>
    <x v="6"/>
    <x v="0"/>
    <s v="Comida a domicilio"/>
    <s v="Pedido UberEats"/>
    <x v="0"/>
    <n v="320"/>
    <x v="0"/>
    <s v="Variable"/>
    <s v="Prescindible"/>
    <s v="Imprevisto"/>
  </r>
  <r>
    <x v="7"/>
    <x v="6"/>
    <s v="Ropa"/>
    <s v="Blusa nueva para evento"/>
    <x v="0"/>
    <n v="670"/>
    <x v="1"/>
    <s v="Variable"/>
    <s v="Prescindible"/>
    <s v="Imprevisto"/>
  </r>
  <r>
    <x v="8"/>
    <x v="4"/>
    <s v="Medicinas"/>
    <s v="Gasto en medicamento para alergia"/>
    <x v="0"/>
    <n v="430"/>
    <x v="2"/>
    <s v="Variable"/>
    <s v="Necesario"/>
    <s v="Imprevisto"/>
  </r>
  <r>
    <x v="9"/>
    <x v="3"/>
    <s v="Cursos online"/>
    <s v="Curso de UX avanzado"/>
    <x v="0"/>
    <n v="2100"/>
    <x v="0"/>
    <s v="Variable"/>
    <s v="Necesario"/>
    <s v="Planeado"/>
  </r>
  <r>
    <x v="10"/>
    <x v="2"/>
    <s v="Gasolina"/>
    <s v="Carga quincenal de gasolina"/>
    <x v="0"/>
    <n v="790"/>
    <x v="0"/>
    <s v="Variable"/>
    <s v="Necesario"/>
    <s v="Planeado"/>
  </r>
  <r>
    <x v="11"/>
    <x v="1"/>
    <s v="Spotify"/>
    <s v="Suscripción mensual"/>
    <x v="0"/>
    <n v="130"/>
    <x v="0"/>
    <s v="Fijo"/>
    <s v="Prescindible"/>
    <s v="Planeado"/>
  </r>
  <r>
    <x v="12"/>
    <x v="1"/>
    <s v="Cine"/>
    <s v="Salida con amigas"/>
    <x v="0"/>
    <n v="250"/>
    <x v="1"/>
    <s v="Variable"/>
    <s v="Prescindible"/>
    <s v="Imprevisto"/>
  </r>
  <r>
    <x v="13"/>
    <x v="5"/>
    <s v="Renta"/>
    <s v="Pago mensual de renta"/>
    <x v="0"/>
    <n v="7500"/>
    <x v="2"/>
    <s v="Fijo"/>
    <s v="Necesario"/>
    <s v="Planeado"/>
  </r>
  <r>
    <x v="14"/>
    <x v="0"/>
    <s v="Supermercado"/>
    <s v="Despensa del mes"/>
    <x v="0"/>
    <n v="2550"/>
    <x v="0"/>
    <s v="Fijo"/>
    <s v="Necesario"/>
    <s v="Planeado"/>
  </r>
  <r>
    <x v="15"/>
    <x v="6"/>
    <s v="Regalos"/>
    <s v="Regalo de cumpleaños para papá"/>
    <x v="0"/>
    <n v="900"/>
    <x v="1"/>
    <s v="Variable"/>
    <s v="Prescindible"/>
    <s v="Planeado"/>
  </r>
  <r>
    <x v="16"/>
    <x v="2"/>
    <s v="Uber"/>
    <s v="Viaje al trabajo"/>
    <x v="0"/>
    <n v="180"/>
    <x v="0"/>
    <s v="Variable"/>
    <s v="Necesario"/>
    <s v="Imprevisto"/>
  </r>
  <r>
    <x v="17"/>
    <x v="4"/>
    <s v="Consultas médicas"/>
    <s v="Chequeo general"/>
    <x v="0"/>
    <n v="1300"/>
    <x v="2"/>
    <s v="Variable"/>
    <s v="Necesario"/>
    <s v="Planeado"/>
  </r>
  <r>
    <x v="18"/>
    <x v="3"/>
    <s v="Cursos online"/>
    <s v="Curso de storytelling UX"/>
    <x v="0"/>
    <n v="1900"/>
    <x v="0"/>
    <s v="Variable"/>
    <s v="Necesario"/>
    <s v="Planeado"/>
  </r>
  <r>
    <x v="19"/>
    <x v="1"/>
    <s v="Netflix"/>
    <s v="Suscripción mensual"/>
    <x v="0"/>
    <n v="150"/>
    <x v="0"/>
    <s v="Fijo"/>
    <s v="Prescindible"/>
    <s v="Planeado"/>
  </r>
  <r>
    <x v="20"/>
    <x v="6"/>
    <s v="Cuidado personal"/>
    <s v="Corte de cabello"/>
    <x v="0"/>
    <n v="600"/>
    <x v="1"/>
    <s v="Variable"/>
    <s v="Prescindible"/>
    <s v="Planeado"/>
  </r>
  <r>
    <x v="21"/>
    <x v="5"/>
    <s v="Servicios"/>
    <s v="Pago de internet"/>
    <x v="0"/>
    <n v="650"/>
    <x v="2"/>
    <s v="Fijo"/>
    <s v="Necesario"/>
    <s v="Planeado"/>
  </r>
  <r>
    <x v="22"/>
    <x v="7"/>
    <s v="Sueldo"/>
    <s v="Pago mensual empresa UXCorp"/>
    <x v="1"/>
    <n v="30500"/>
    <x v="3"/>
    <s v="Fijo"/>
    <s v="Necesario"/>
    <s v="Planeado"/>
  </r>
  <r>
    <x v="3"/>
    <x v="7"/>
    <s v="Freelance"/>
    <s v="Proyecto UX para startup"/>
    <x v="1"/>
    <n v="6500"/>
    <x v="2"/>
    <s v="Variable"/>
    <s v="Extra"/>
    <s v="Planeado"/>
  </r>
  <r>
    <x v="23"/>
    <x v="7"/>
    <s v="Sueldo"/>
    <s v="Pago mensual empresa UXCorp"/>
    <x v="1"/>
    <n v="30500"/>
    <x v="3"/>
    <s v="Fijo"/>
    <s v="Necesario"/>
    <s v="Planeado"/>
  </r>
  <r>
    <x v="11"/>
    <x v="7"/>
    <s v="Venta de segunda mano"/>
    <s v="Venta de ropa y gadgets usados"/>
    <x v="1"/>
    <n v="1200"/>
    <x v="1"/>
    <s v="Variable"/>
    <s v="Extra"/>
    <s v="Planeado"/>
  </r>
  <r>
    <x v="24"/>
    <x v="7"/>
    <s v="Freelance"/>
    <s v="Diseño de interfaz para app educativa"/>
    <x v="1"/>
    <n v="8500"/>
    <x v="4"/>
    <s v="Variable"/>
    <s v="Extra"/>
    <s v="Planeado"/>
  </r>
  <r>
    <x v="25"/>
    <x v="7"/>
    <s v="Sueldo"/>
    <s v="Pago mensual empresa UXCorp"/>
    <x v="1"/>
    <n v="30500"/>
    <x v="3"/>
    <s v="Fijo"/>
    <s v="Necesario"/>
    <s v="Planeado"/>
  </r>
  <r>
    <x v="26"/>
    <x v="7"/>
    <s v="Reembolso"/>
    <s v="Reembolso de gastos laborales"/>
    <x v="1"/>
    <n v="2100"/>
    <x v="2"/>
    <s v="Variable"/>
    <s v="Necesario"/>
    <s v="Planeado"/>
  </r>
  <r>
    <x v="27"/>
    <x v="7"/>
    <s v="Freelance"/>
    <s v="Diseño UX para sitio web"/>
    <x v="1"/>
    <n v="7800"/>
    <x v="4"/>
    <s v="Variable"/>
    <s v="Extra"/>
    <s v="Planead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5D500D-0836-4777-8791-2DDE30E97016}" name="TablaDinámica1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3:B7" firstHeaderRow="1" firstDataRow="1" firstDataCol="1" rowPageCount="1" colPageCount="1"/>
  <pivotFields count="12">
    <pivotField axis="axisRow" numFmtId="14" showAll="0">
      <items count="36">
        <item x="23"/>
        <item x="10"/>
        <item m="1" x="29"/>
        <item m="1" x="34"/>
        <item x="4"/>
        <item x="6"/>
        <item x="20"/>
        <item m="1" x="28"/>
        <item x="14"/>
        <item x="5"/>
        <item x="24"/>
        <item x="25"/>
        <item m="1" x="27"/>
        <item x="1"/>
        <item x="22"/>
        <item x="13"/>
        <item x="0"/>
        <item x="11"/>
        <item x="19"/>
        <item x="17"/>
        <item x="12"/>
        <item m="1" x="31"/>
        <item x="8"/>
        <item x="2"/>
        <item x="16"/>
        <item m="1" x="32"/>
        <item x="18"/>
        <item x="21"/>
        <item x="3"/>
        <item x="15"/>
        <item x="26"/>
        <item x="9"/>
        <item m="1" x="30"/>
        <item x="7"/>
        <item m="1" x="33"/>
        <item t="default"/>
      </items>
    </pivotField>
    <pivotField showAll="0">
      <items count="8">
        <item h="1" x="3"/>
        <item x="1"/>
        <item x="0"/>
        <item h="1" m="1" x="4"/>
        <item h="1" m="1" x="6"/>
        <item h="1" x="2"/>
        <item h="1" m="1" x="5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11"/>
    <field x="10"/>
    <field x="0"/>
  </rowFields>
  <rowItems count="4">
    <i>
      <x v="6"/>
    </i>
    <i>
      <x v="7"/>
    </i>
    <i>
      <x v="8"/>
    </i>
    <i t="grand">
      <x/>
    </i>
  </rowItems>
  <colItems count="1">
    <i/>
  </colItems>
  <pageFields count="1">
    <pageField fld="4" hier="-1"/>
  </pageFields>
  <dataFields count="1">
    <dataField name="Suma de Monto" fld="5" baseField="11" baseItem="8" numFmtId="8"/>
  </dataFields>
  <formats count="2">
    <format dxfId="17">
      <pivotArea outline="0" collapsedLevelsAreSubtotals="1" fieldPosition="0"/>
    </format>
    <format dxfId="16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325F71-7512-425A-928A-8920FB46F999}" name="TablaDinámica1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29:B35" firstHeaderRow="1" firstDataRow="1" firstDataCol="1"/>
  <pivotFields count="12">
    <pivotField numFmtId="14" showAll="0">
      <items count="36">
        <item x="23"/>
        <item x="10"/>
        <item m="1" x="29"/>
        <item m="1" x="34"/>
        <item x="4"/>
        <item x="6"/>
        <item x="20"/>
        <item m="1" x="28"/>
        <item x="14"/>
        <item x="5"/>
        <item x="24"/>
        <item x="25"/>
        <item m="1" x="27"/>
        <item x="1"/>
        <item x="22"/>
        <item x="13"/>
        <item x="0"/>
        <item x="11"/>
        <item x="19"/>
        <item x="17"/>
        <item x="12"/>
        <item m="1" x="31"/>
        <item x="8"/>
        <item x="2"/>
        <item x="16"/>
        <item m="1" x="32"/>
        <item x="18"/>
        <item x="21"/>
        <item x="3"/>
        <item x="15"/>
        <item x="26"/>
        <item x="9"/>
        <item m="1" x="30"/>
        <item x="7"/>
        <item m="1" x="33"/>
        <item t="default"/>
      </items>
    </pivotField>
    <pivotField showAll="0">
      <items count="8">
        <item h="1" x="3"/>
        <item x="1"/>
        <item x="0"/>
        <item h="1" m="1" x="4"/>
        <item h="1" m="1" x="6"/>
        <item h="1" x="2"/>
        <item h="1" m="1" x="5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dataField="1" showAll="0"/>
    <pivotField axis="axisRow" showAll="0">
      <items count="7">
        <item m="1" x="5"/>
        <item x="2"/>
        <item x="0"/>
        <item x="3"/>
        <item x="4"/>
        <item x="1"/>
        <item t="default"/>
      </items>
    </pivotField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6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Monto" fld="5" baseField="11" baseItem="8" numFmtId="8"/>
  </dataFields>
  <formats count="2">
    <format dxfId="19">
      <pivotArea outline="0" collapsedLevelsAreSubtotals="1" fieldPosition="0"/>
    </format>
    <format dxfId="18">
      <pivotArea outline="0" collapsedLevelsAreSubtotals="1" fieldPosition="0"/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2915EF-CE74-4E68-AE30-6C73F7246917}" name="TablaDinámica1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15:B18" firstHeaderRow="1" firstDataRow="1" firstDataCol="1"/>
  <pivotFields count="12">
    <pivotField numFmtId="14" showAll="0">
      <items count="36">
        <item x="23"/>
        <item x="10"/>
        <item m="1" x="29"/>
        <item m="1" x="34"/>
        <item x="4"/>
        <item x="6"/>
        <item x="20"/>
        <item m="1" x="28"/>
        <item x="14"/>
        <item x="5"/>
        <item x="24"/>
        <item x="25"/>
        <item m="1" x="27"/>
        <item x="1"/>
        <item x="22"/>
        <item x="13"/>
        <item x="0"/>
        <item x="11"/>
        <item x="19"/>
        <item x="17"/>
        <item x="12"/>
        <item m="1" x="31"/>
        <item x="8"/>
        <item x="2"/>
        <item x="16"/>
        <item m="1" x="32"/>
        <item x="18"/>
        <item x="21"/>
        <item x="3"/>
        <item x="15"/>
        <item x="26"/>
        <item x="9"/>
        <item m="1" x="30"/>
        <item x="7"/>
        <item m="1" x="33"/>
        <item t="default"/>
      </items>
    </pivotField>
    <pivotField axis="axisRow" showAll="0">
      <items count="8">
        <item h="1" x="3"/>
        <item x="1"/>
        <item x="0"/>
        <item h="1" m="1" x="4"/>
        <item h="1" m="1" x="6"/>
        <item h="1" x="2"/>
        <item h="1" m="1" x="5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3">
    <i>
      <x v="1"/>
    </i>
    <i>
      <x v="2"/>
    </i>
    <i t="grand">
      <x/>
    </i>
  </rowItems>
  <colItems count="1">
    <i/>
  </colItems>
  <dataFields count="1">
    <dataField name="Suma de Monto" fld="5" baseField="11" baseItem="8" numFmtId="8"/>
  </dataFields>
  <formats count="2">
    <format dxfId="21">
      <pivotArea outline="0" collapsedLevelsAreSubtotals="1" fieldPosition="0"/>
    </format>
    <format dxfId="2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53385D-F739-4D9F-928C-41F3031E6C34}" name="Tabla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4:B8" firstHeaderRow="1" firstDataRow="1" firstDataCol="1" rowPageCount="2" colPageCount="1"/>
  <pivotFields count="12">
    <pivotField axis="axisRow" numFmtId="14" showAll="0">
      <items count="29">
        <item x="22"/>
        <item x="0"/>
        <item x="1"/>
        <item x="2"/>
        <item x="3"/>
        <item x="4"/>
        <item x="5"/>
        <item x="23"/>
        <item x="6"/>
        <item x="7"/>
        <item x="8"/>
        <item x="9"/>
        <item x="10"/>
        <item x="11"/>
        <item x="24"/>
        <item x="12"/>
        <item x="13"/>
        <item x="25"/>
        <item x="14"/>
        <item x="15"/>
        <item x="16"/>
        <item x="26"/>
        <item x="17"/>
        <item x="18"/>
        <item x="19"/>
        <item x="20"/>
        <item x="27"/>
        <item x="21"/>
        <item t="default"/>
      </items>
    </pivotField>
    <pivotField axis="axisPage" multipleItemSelectionAllowed="1" showAll="0">
      <items count="9">
        <item x="0"/>
        <item x="3"/>
        <item x="1"/>
        <item x="7"/>
        <item x="6"/>
        <item x="4"/>
        <item x="2"/>
        <item x="5"/>
        <item t="default"/>
      </items>
    </pivotField>
    <pivotField showAll="0"/>
    <pivotField showAll="0"/>
    <pivotField axis="axisPage" showAll="0">
      <items count="3">
        <item x="0"/>
        <item x="1"/>
        <item t="default"/>
      </items>
    </pivotField>
    <pivotField dataField="1" showAll="0"/>
    <pivotField showAll="0"/>
    <pivotField showAll="0"/>
    <pivotField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11"/>
    <field x="10"/>
    <field x="0"/>
  </rowFields>
  <rowItems count="4">
    <i>
      <x v="6"/>
    </i>
    <i>
      <x v="7"/>
    </i>
    <i>
      <x v="8"/>
    </i>
    <i t="grand">
      <x/>
    </i>
  </rowItems>
  <colItems count="1">
    <i/>
  </colItems>
  <pageFields count="2">
    <pageField fld="1" hier="-1"/>
    <pageField fld="4" hier="-1"/>
  </pageFields>
  <dataFields count="1">
    <dataField name="Suma de Monto" fld="5" baseField="0" baseItem="0" numFmtId="8"/>
  </dataFields>
  <formats count="1">
    <format dxfId="13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02BCF2-88CD-442E-B583-C352BEEF72BB}" name="TablaDiná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9:B28" firstHeaderRow="1" firstDataRow="1" firstDataCol="1"/>
  <pivotFields count="12">
    <pivotField numFmtId="14" showAll="0">
      <items count="29">
        <item x="22"/>
        <item x="0"/>
        <item x="1"/>
        <item x="2"/>
        <item x="3"/>
        <item x="4"/>
        <item x="5"/>
        <item x="23"/>
        <item x="6"/>
        <item x="7"/>
        <item x="8"/>
        <item x="9"/>
        <item x="10"/>
        <item x="11"/>
        <item x="24"/>
        <item x="12"/>
        <item x="13"/>
        <item x="25"/>
        <item x="14"/>
        <item x="15"/>
        <item x="16"/>
        <item x="26"/>
        <item x="17"/>
        <item x="18"/>
        <item x="19"/>
        <item x="20"/>
        <item x="27"/>
        <item x="21"/>
        <item t="default"/>
      </items>
    </pivotField>
    <pivotField axis="axisRow" showAll="0">
      <items count="9">
        <item x="0"/>
        <item x="3"/>
        <item x="1"/>
        <item x="7"/>
        <item x="6"/>
        <item x="4"/>
        <item x="2"/>
        <item x="5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dataField="1" showAll="0"/>
    <pivotField showAll="0">
      <items count="6">
        <item x="0"/>
        <item x="3"/>
        <item x="1"/>
        <item x="4"/>
        <item x="2"/>
        <item t="default"/>
      </items>
    </pivotField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a de Monto" fld="5" baseField="0" baseItem="0"/>
  </dataFields>
  <formats count="1">
    <format dxfId="1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ía" xr10:uid="{8E9AD995-ACB6-44E1-9383-99155B26866B}" sourceName="Categoría">
  <pivotTables>
    <pivotTable tabId="21" name="TablaDinámica15"/>
    <pivotTable tabId="21" name="TablaDinámica17"/>
    <pivotTable tabId="21" name="TablaDinámica18"/>
  </pivotTables>
  <data>
    <tabular pivotCacheId="846306204">
      <items count="7">
        <i x="3"/>
        <i x="1" s="1"/>
        <i x="0" s="1"/>
        <i x="2"/>
        <i x="4" nd="1"/>
        <i x="6" nd="1"/>
        <i x="5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_Ingreso_Gasto" xr10:uid="{C06B347E-51C8-456A-8BF5-6FA8222E4236}" sourceName="Tipo (Ingreso/Gasto)">
  <pivotTables>
    <pivotTable tabId="21" name="TablaDinámica15"/>
    <pivotTable tabId="21" name="TablaDinámica17"/>
    <pivotTable tabId="21" name="TablaDinámica18"/>
  </pivotTables>
  <data>
    <tabular pivotCacheId="846306204">
      <items count="2"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ía1" xr10:uid="{730600FE-05DD-4F93-A2C1-9A6412821382}" sourceName="Categoría">
  <pivotTables>
    <pivotTable tabId="24" name="TablaDinámica1"/>
    <pivotTable tabId="24" name="TablaDinámica2"/>
  </pivotTables>
  <data>
    <tabular pivotCacheId="1353295533">
      <items count="8">
        <i x="0" s="1"/>
        <i x="3" s="1"/>
        <i x="1" s="1"/>
        <i x="7" s="1"/>
        <i x="6" s="1"/>
        <i x="4" s="1"/>
        <i x="2" s="1"/>
        <i x="5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_Ingreso_Gasto1" xr10:uid="{4854075C-0700-4F6D-8C81-9C67168DCBB8}" sourceName="Tipo (Ingreso/Gasto)">
  <pivotTables>
    <pivotTable tabId="24" name="TablaDinámica1"/>
    <pivotTable tabId="24" name="TablaDinámica2"/>
  </pivotTables>
  <data>
    <tabular pivotCacheId="1353295533">
      <items count="2">
        <i x="0" s="1"/>
        <i x="1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¿Es_gasto_fijo_o_variable?" xr10:uid="{67A072B2-2998-4827-A001-E813AA14209E}" sourceName="¿Es gasto fijo o variable?">
  <extLst>
    <x:ext xmlns:x15="http://schemas.microsoft.com/office/spreadsheetml/2010/11/main" uri="{2F2917AC-EB37-4324-AD4E-5DD8C200BD13}">
      <x15:tableSlicerCache tableId="1" column="8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¿Es_necesario_o_prescindible?" xr10:uid="{8990A07D-BF28-4912-AA4C-5D3D42585151}" sourceName="¿Es necesario o prescindible?">
  <extLst>
    <x:ext xmlns:x15="http://schemas.microsoft.com/office/spreadsheetml/2010/11/main" uri="{2F2917AC-EB37-4324-AD4E-5DD8C200BD13}">
      <x15:tableSlicerCache tableId="1" column="9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¿Es gasto fijo o variable?" xr10:uid="{DF668054-6AA4-4984-8372-9EBF5384D5D4}" cache="SegmentaciónDeDatos_¿Es_gasto_fijo_o_variable?" caption="¿Es gasto fijo o variable?" style="SlicerStyleLight3" rowHeight="247650"/>
  <slicer name="¿Es necesario o prescindible?" xr10:uid="{FDE459A9-1F17-4153-BBBF-7071D22C0A25}" cache="SegmentaciónDeDatos_¿Es_necesario_o_prescindible?" caption="¿Es necesario o prescindible?" style="SlicerStyleLight3" rowHeight="2476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ía" xr10:uid="{B5FC4EFC-DCE9-4256-88BA-FA6BDC53CCE2}" cache="SegmentaciónDeDatos_Categoría" caption="Categoría" rowHeight="247650"/>
  <slicer name="Tipo (Ingreso/Gasto)" xr10:uid="{5959FF97-E433-4095-B5A3-560972065E01}" cache="SegmentaciónDeDatos_Tipo__Ingreso_Gasto" caption="Tipo (Ingreso/Gasto)" rowHeight="2476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ía 1" xr10:uid="{4CFF45F6-D41D-4418-B118-EAC3D863FAE0}" cache="SegmentaciónDeDatos_Categoría1" caption="Categoría" startItem="1" rowHeight="247650"/>
  <slicer name="Tipo (Ingreso/Gasto) 1" xr10:uid="{BD06B563-5462-4C36-8546-97AA8EE63DCC}" cache="SegmentaciónDeDatos_Tipo__Ingreso_Gasto1" caption="Tipo (Ingreso/Gasto)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FAC7D5-1FD1-4F7E-8DFC-55B5F45BB40A}" name="Ingresos" displayName="Ingresos" ref="A12:J42" headerRowDxfId="55" dataDxfId="54">
  <autoFilter ref="A12:J42" xr:uid="{74FAC7D5-1FD1-4F7E-8DFC-55B5F45BB40A}"/>
  <tableColumns count="10">
    <tableColumn id="1" xr3:uid="{E4DE3812-C948-4482-A5E9-D274EA43281A}" name="Fecha" totalsRowLabel="Total" dataDxfId="53" totalsRowDxfId="52"/>
    <tableColumn id="2" xr3:uid="{4D9FB474-43BE-454E-99D5-07AD1AFCB226}" name="Categoría" dataDxfId="51" totalsRowDxfId="50"/>
    <tableColumn id="3" xr3:uid="{E2567CF8-B49F-4F61-B3BE-901E84CBF551}" name=" Subcategoría" dataDxfId="49" totalsRowDxfId="48"/>
    <tableColumn id="4" xr3:uid="{020D3F1B-093F-4C13-B2B5-7818FDBBDD37}" name="Descripción" dataDxfId="47" totalsRowDxfId="46"/>
    <tableColumn id="5" xr3:uid="{D7A09419-8679-4D92-8C73-C553309F2E2A}" name="Tipo (Ingreso/Gasto)" dataDxfId="45" totalsRowDxfId="44"/>
    <tableColumn id="6" xr3:uid="{C2B77023-831F-41B8-B38B-8D867554C7A6}" name="Monto" totalsRowFunction="sum" dataDxfId="43" totalsRowDxfId="42"/>
    <tableColumn id="7" xr3:uid="{1B3F88B7-0DF0-4401-803C-FB6115F07ED0}" name="Forma de pago" dataDxfId="41" totalsRowDxfId="40"/>
    <tableColumn id="8" xr3:uid="{29DEFEC2-2EFF-4CDC-87D7-50E7640DBBE8}" name="¿Es gasto fijo o variable?" dataDxfId="39" totalsRowDxfId="38"/>
    <tableColumn id="9" xr3:uid="{7C879FE0-847D-4D42-8CBE-1835AEE99AF6}" name="¿Es necesario o prescindible?" dataDxfId="37" totalsRowDxfId="36"/>
    <tableColumn id="10" xr3:uid="{2802FE72-CCC0-49EC-A240-7A58235455B7}" name="¿Fue planeado o imprevisto?" totalsRowFunction="count" dataDxfId="35" totalsRowDxfId="34"/>
  </tableColumns>
  <tableStyleInfo name="TableStyleLight1" showFirstColumn="0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CD5D3D-F3B4-4548-970C-0A779218C8E9}" name="Tabla3" displayName="Tabla3" ref="A11:J33" totalsRowShown="0" headerRowDxfId="33" dataDxfId="32">
  <autoFilter ref="A11:J33" xr:uid="{DBCD5D3D-F3B4-4548-970C-0A779218C8E9}"/>
  <tableColumns count="10">
    <tableColumn id="1" xr3:uid="{BD604ABA-C008-4752-A780-0ED5CA61D9AC}" name="Fecha" dataDxfId="31"/>
    <tableColumn id="2" xr3:uid="{8DF29FEB-46FF-41C3-BF10-434DCB61C741}" name="Categoría" dataDxfId="30"/>
    <tableColumn id="3" xr3:uid="{BA0C8796-26A5-4647-AB63-AB83715F28B2}" name=" Subcategoría" dataDxfId="29"/>
    <tableColumn id="4" xr3:uid="{53A878F6-0EB9-49B9-865A-E6401F0591E0}" name="Descripción" dataDxfId="28"/>
    <tableColumn id="5" xr3:uid="{1C76E86E-3655-4182-B697-29B1F25135FE}" name="Tipo (Ingreso/Gasto)" dataDxfId="27"/>
    <tableColumn id="6" xr3:uid="{2CF075EF-B994-4EF5-B85C-5D4F10914426}" name="Monto" dataDxfId="26"/>
    <tableColumn id="7" xr3:uid="{3192AB3F-E32A-43D1-952D-6BBBBE9919DC}" name="Forma de pago" dataDxfId="25"/>
    <tableColumn id="8" xr3:uid="{323F3329-EE05-4C16-8D3A-EB8FB692893E}" name="¿Es gasto fijo o variable?" dataDxfId="24"/>
    <tableColumn id="9" xr3:uid="{86517213-5E66-4886-89EE-76DBD50A2F08}" name="¿Es necesario o prescindible?" dataDxfId="23"/>
    <tableColumn id="10" xr3:uid="{7A9EFDB5-602D-477C-8DBF-075C8B1BCD39}" name="¿Fue planeado o imprevisto?" dataDxfId="2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3D622F9-AA99-42EB-BE3E-A5902F9BAD5B}" name="Tabla4" displayName="Tabla4" ref="A3:J15" totalsRowShown="0">
  <autoFilter ref="A3:J15" xr:uid="{13D622F9-AA99-42EB-BE3E-A5902F9BAD5B}"/>
  <tableColumns count="10">
    <tableColumn id="1" xr3:uid="{99FDBFC0-B64E-40C6-AF3D-E67359207FC0}" name="Fecha" dataDxfId="15"/>
    <tableColumn id="2" xr3:uid="{7B16F8C0-4247-46C7-8012-3B11CEFBF832}" name="Categoría"/>
    <tableColumn id="3" xr3:uid="{62E3E5FA-23FC-4796-8596-04A722838E8E}" name=" Subcategoría"/>
    <tableColumn id="4" xr3:uid="{C6FDB8AA-960F-4010-B11B-1B72B63E3B83}" name="Descripción"/>
    <tableColumn id="5" xr3:uid="{BCC99AEE-F31C-4DE8-8420-A05AD377BF7F}" name="Tipo (Ingreso/Gasto)"/>
    <tableColumn id="6" xr3:uid="{2A545F2F-9B73-469B-8D25-AB6B1EC0FEAB}" name="Monto"/>
    <tableColumn id="7" xr3:uid="{F816421B-8BD6-4C92-8626-6E446424D1B2}" name="Forma de pago"/>
    <tableColumn id="8" xr3:uid="{64E47898-480B-4ACC-9C7F-E7AD74A1CFA6}" name="¿Es gasto fijo o variable?"/>
    <tableColumn id="9" xr3:uid="{3A5388A5-3B19-4AD8-B858-F623B3F0C82C}" name="¿Es necesario o prescindible?"/>
    <tableColumn id="10" xr3:uid="{70F9F105-DFB6-438A-BB29-C7AC3618942C}" name="¿Fue planeado o imprevisto?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127ACC-AAA4-4E5C-BF16-0F17D8C6D936}" name="movimientos" displayName="movimientos" ref="A8:O38" totalsRowShown="0" headerRowDxfId="12" headerRowBorderDxfId="11" tableBorderDxfId="10">
  <autoFilter ref="A8:O38" xr:uid="{7B127ACC-AAA4-4E5C-BF16-0F17D8C6D936}"/>
  <tableColumns count="15">
    <tableColumn id="1" xr3:uid="{BE265613-4F4C-42C8-9AFE-DA57F56F430C}" name="Fecha" dataDxfId="9"/>
    <tableColumn id="2" xr3:uid="{0175944D-7712-4868-BF0A-A88F4B08343F}" name="Categoría"/>
    <tableColumn id="3" xr3:uid="{0F9C4BDF-AB5E-49FC-961D-6C45B8EF8E64}" name=" Subcategoría"/>
    <tableColumn id="4" xr3:uid="{306A6FF0-D38A-4D99-9BDE-84AA4989C438}" name="Descripción"/>
    <tableColumn id="5" xr3:uid="{E46381E4-DDBA-4D89-8988-BDCDFDEA5D26}" name="Tipo (Ingreso/Gasto)"/>
    <tableColumn id="6" xr3:uid="{BE77790E-26D3-4948-BBE0-3221000B5FB9}" name="Monto"/>
    <tableColumn id="7" xr3:uid="{482C8EAB-6B53-439F-8125-0A15614CD2D9}" name="Forma de pago"/>
    <tableColumn id="8" xr3:uid="{256DE57E-51AF-469C-834A-C8AB092DD3DD}" name="¿Es gasto fijo o variable?"/>
    <tableColumn id="9" xr3:uid="{D1B8F3D8-8677-4E53-A5C5-CF4298415492}" name="¿Es necesario o prescindible?"/>
    <tableColumn id="10" xr3:uid="{02A10D8B-4F45-4C07-B90E-0C1692024C5B}" name="¿Fue planeado o imprevisto?"/>
    <tableColumn id="11" xr3:uid="{7CC5E602-0C3F-4E8F-97D0-0C58DE67F578}" name="SI" dataDxfId="4">
      <calculatedColumnFormula>IF(I9="Prescindible","REVISAR", "OK")</calculatedColumnFormula>
    </tableColumn>
    <tableColumn id="12" xr3:uid="{7EEA96C8-2DD3-47B3-9C2F-47EC5F726239}" name="Y" dataDxfId="3">
      <calculatedColumnFormula>IF(AND(H9="Fijo", I9="Necesario"), "OK", "OPORTUNIDAD AHORRO")</calculatedColumnFormula>
    </tableColumn>
    <tableColumn id="13" xr3:uid="{F28FBFB4-5A3C-4D7C-9E49-80146C8AA685}" name="O" dataDxfId="2">
      <calculatedColumnFormula>IF(OR(I9="Prescindible", I9="Imprevisto"), "RECORTAR GASTO", "OK")</calculatedColumnFormula>
    </tableColumn>
    <tableColumn id="14" xr3:uid="{51ADDDF1-1233-4646-A40A-C5BED78B0DEC}" name="SUMAR.SI" dataDxfId="1">
      <calculatedColumnFormula>SUMIF(B9:B38,"Entretenimiento",movimientos[Monto])</calculatedColumnFormula>
    </tableColumn>
    <tableColumn id="15" xr3:uid="{B8D6966A-D99A-40E6-8DA7-3C2AF1657045}" name="CONTAR.SI" dataDxfId="0">
      <calculatedColumnFormula>COUNTIF(B9:B38, "Entretenimiento")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2.xm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microsoft.com/office/2007/relationships/slicer" Target="../slicers/slicer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EC50F-70C0-4198-979F-69DADC6D1F82}">
  <dimension ref="A1:J42"/>
  <sheetViews>
    <sheetView topLeftCell="F1" zoomScale="109" zoomScaleNormal="100" workbookViewId="0">
      <selection activeCell="B18" sqref="B18"/>
    </sheetView>
  </sheetViews>
  <sheetFormatPr baseColWidth="10" defaultRowHeight="14.4" x14ac:dyDescent="0.3"/>
  <cols>
    <col min="1" max="1" width="25" customWidth="1"/>
    <col min="2" max="2" width="18.21875" customWidth="1"/>
    <col min="3" max="3" width="26.33203125" bestFit="1" customWidth="1"/>
    <col min="4" max="4" width="45.5546875" customWidth="1"/>
    <col min="5" max="5" width="26.44140625" customWidth="1"/>
    <col min="6" max="6" width="40.77734375" bestFit="1" customWidth="1"/>
    <col min="7" max="7" width="21.109375" customWidth="1"/>
    <col min="8" max="8" width="31.44140625" customWidth="1"/>
    <col min="9" max="9" width="37" customWidth="1"/>
    <col min="10" max="10" width="36.109375" customWidth="1"/>
    <col min="13" max="13" width="41.6640625" customWidth="1"/>
  </cols>
  <sheetData>
    <row r="1" spans="1:10" x14ac:dyDescent="0.3">
      <c r="F1" s="26" t="s">
        <v>45</v>
      </c>
      <c r="G1" s="26"/>
      <c r="H1" s="26"/>
    </row>
    <row r="3" spans="1:10" x14ac:dyDescent="0.3">
      <c r="E3" s="12"/>
      <c r="F3" s="8" t="s">
        <v>41</v>
      </c>
      <c r="G3" s="27">
        <f>SUM(F13:F42)</f>
        <v>117600</v>
      </c>
      <c r="H3" s="23"/>
    </row>
    <row r="4" spans="1:10" x14ac:dyDescent="0.3">
      <c r="E4" s="12"/>
      <c r="F4" s="8" t="s">
        <v>42</v>
      </c>
      <c r="G4" s="27">
        <f>AVERAGE(F13:F42)</f>
        <v>14700</v>
      </c>
      <c r="H4" s="23"/>
    </row>
    <row r="5" spans="1:10" x14ac:dyDescent="0.3">
      <c r="E5" s="12"/>
      <c r="F5" s="8" t="s">
        <v>61</v>
      </c>
      <c r="G5" s="27">
        <f>MAX(F13:F42)</f>
        <v>30500</v>
      </c>
      <c r="H5" s="23"/>
    </row>
    <row r="6" spans="1:10" x14ac:dyDescent="0.3">
      <c r="E6" s="12"/>
      <c r="F6" s="8" t="s">
        <v>43</v>
      </c>
      <c r="G6" s="27">
        <f>MIN(F13:F42)</f>
        <v>1200</v>
      </c>
      <c r="H6" s="23"/>
    </row>
    <row r="7" spans="1:10" x14ac:dyDescent="0.3">
      <c r="E7" s="12"/>
      <c r="F7" s="8" t="s">
        <v>44</v>
      </c>
      <c r="G7" s="24">
        <f>COUNT(F13:F42)</f>
        <v>8</v>
      </c>
      <c r="H7" s="25"/>
    </row>
    <row r="8" spans="1:10" x14ac:dyDescent="0.3">
      <c r="E8" s="12"/>
      <c r="F8" s="8" t="s">
        <v>59</v>
      </c>
      <c r="G8" s="24">
        <f>COUNTA(F13:F42)</f>
        <v>8</v>
      </c>
      <c r="H8" s="25"/>
    </row>
    <row r="9" spans="1:10" x14ac:dyDescent="0.3">
      <c r="A9" s="8" t="s">
        <v>10</v>
      </c>
      <c r="B9" s="3"/>
      <c r="F9" s="8" t="s">
        <v>62</v>
      </c>
      <c r="G9" s="23">
        <f>SUBTOTAL(9,F14:F62)</f>
        <v>87100</v>
      </c>
      <c r="H9" s="23"/>
    </row>
    <row r="10" spans="1:10" x14ac:dyDescent="0.3">
      <c r="A10" s="8" t="s">
        <v>77</v>
      </c>
      <c r="B10" s="13"/>
      <c r="F10" s="8"/>
      <c r="G10" s="11"/>
      <c r="H10" s="11"/>
    </row>
    <row r="12" spans="1:10" ht="63" customHeight="1" x14ac:dyDescent="0.3">
      <c r="A12" s="6" t="s">
        <v>0</v>
      </c>
      <c r="B12" s="7" t="s">
        <v>9</v>
      </c>
      <c r="C12" s="7" t="s">
        <v>8</v>
      </c>
      <c r="D12" s="7" t="s">
        <v>7</v>
      </c>
      <c r="E12" s="7" t="s">
        <v>6</v>
      </c>
      <c r="F12" s="7" t="s">
        <v>5</v>
      </c>
      <c r="G12" s="7" t="s">
        <v>4</v>
      </c>
      <c r="H12" s="7" t="s">
        <v>3</v>
      </c>
      <c r="I12" s="7" t="s">
        <v>2</v>
      </c>
      <c r="J12" s="7" t="s">
        <v>1</v>
      </c>
    </row>
    <row r="13" spans="1:10" x14ac:dyDescent="0.3">
      <c r="A13" s="15">
        <v>45809</v>
      </c>
      <c r="B13" s="16" t="s">
        <v>22</v>
      </c>
      <c r="C13" s="16" t="s">
        <v>23</v>
      </c>
      <c r="D13" s="16" t="s">
        <v>37</v>
      </c>
      <c r="E13" s="16" t="s">
        <v>24</v>
      </c>
      <c r="F13" s="16">
        <v>30500</v>
      </c>
      <c r="G13" s="16" t="s">
        <v>35</v>
      </c>
      <c r="H13" s="16" t="s">
        <v>17</v>
      </c>
      <c r="I13" s="16" t="s">
        <v>33</v>
      </c>
      <c r="J13" s="16" t="s">
        <v>32</v>
      </c>
    </row>
    <row r="14" spans="1:10" x14ac:dyDescent="0.3">
      <c r="A14" s="15">
        <v>45823</v>
      </c>
      <c r="B14" s="16" t="s">
        <v>22</v>
      </c>
      <c r="C14" s="16" t="s">
        <v>27</v>
      </c>
      <c r="D14" s="16" t="s">
        <v>78</v>
      </c>
      <c r="E14" s="16" t="s">
        <v>24</v>
      </c>
      <c r="F14" s="16">
        <v>6500</v>
      </c>
      <c r="G14" s="16" t="s">
        <v>12</v>
      </c>
      <c r="H14" s="16" t="s">
        <v>13</v>
      </c>
      <c r="I14" s="16" t="s">
        <v>36</v>
      </c>
      <c r="J14" s="16" t="s">
        <v>32</v>
      </c>
    </row>
    <row r="15" spans="1:10" x14ac:dyDescent="0.3">
      <c r="A15" s="15">
        <v>45839</v>
      </c>
      <c r="B15" s="16" t="s">
        <v>22</v>
      </c>
      <c r="C15" s="16" t="s">
        <v>23</v>
      </c>
      <c r="D15" s="16" t="s">
        <v>37</v>
      </c>
      <c r="E15" s="16" t="s">
        <v>24</v>
      </c>
      <c r="F15" s="16">
        <v>30500</v>
      </c>
      <c r="G15" s="16" t="s">
        <v>35</v>
      </c>
      <c r="H15" s="16" t="s">
        <v>17</v>
      </c>
      <c r="I15" s="16" t="s">
        <v>33</v>
      </c>
      <c r="J15" s="16" t="s">
        <v>32</v>
      </c>
    </row>
    <row r="16" spans="1:10" x14ac:dyDescent="0.3">
      <c r="A16" s="15">
        <v>45856</v>
      </c>
      <c r="B16" s="16" t="s">
        <v>22</v>
      </c>
      <c r="C16" s="16" t="s">
        <v>38</v>
      </c>
      <c r="D16" s="16" t="s">
        <v>39</v>
      </c>
      <c r="E16" s="16" t="s">
        <v>24</v>
      </c>
      <c r="F16" s="16">
        <v>1200</v>
      </c>
      <c r="G16" s="16" t="s">
        <v>16</v>
      </c>
      <c r="H16" s="16" t="s">
        <v>13</v>
      </c>
      <c r="I16" s="16" t="s">
        <v>36</v>
      </c>
      <c r="J16" s="16" t="s">
        <v>32</v>
      </c>
    </row>
    <row r="17" spans="1:10" x14ac:dyDescent="0.3">
      <c r="A17" s="15">
        <v>45860</v>
      </c>
      <c r="B17" s="16" t="s">
        <v>22</v>
      </c>
      <c r="C17" s="16" t="s">
        <v>27</v>
      </c>
      <c r="D17" s="16" t="s">
        <v>79</v>
      </c>
      <c r="E17" s="16" t="s">
        <v>24</v>
      </c>
      <c r="F17" s="16">
        <v>8500</v>
      </c>
      <c r="G17" s="16" t="s">
        <v>40</v>
      </c>
      <c r="H17" s="16" t="s">
        <v>13</v>
      </c>
      <c r="I17" s="16" t="s">
        <v>36</v>
      </c>
      <c r="J17" s="16" t="s">
        <v>32</v>
      </c>
    </row>
    <row r="18" spans="1:10" x14ac:dyDescent="0.3">
      <c r="A18" s="15">
        <v>45870</v>
      </c>
      <c r="B18" s="16" t="s">
        <v>22</v>
      </c>
      <c r="C18" s="16" t="s">
        <v>23</v>
      </c>
      <c r="D18" s="16" t="s">
        <v>37</v>
      </c>
      <c r="E18" s="16" t="s">
        <v>24</v>
      </c>
      <c r="F18" s="16">
        <v>30500</v>
      </c>
      <c r="G18" s="16" t="s">
        <v>35</v>
      </c>
      <c r="H18" s="16" t="s">
        <v>17</v>
      </c>
      <c r="I18" s="16" t="s">
        <v>33</v>
      </c>
      <c r="J18" s="16" t="s">
        <v>32</v>
      </c>
    </row>
    <row r="19" spans="1:10" x14ac:dyDescent="0.3">
      <c r="A19" s="15">
        <v>45879</v>
      </c>
      <c r="B19" s="16" t="s">
        <v>22</v>
      </c>
      <c r="C19" s="16" t="s">
        <v>34</v>
      </c>
      <c r="D19" s="16" t="s">
        <v>80</v>
      </c>
      <c r="E19" s="16" t="s">
        <v>24</v>
      </c>
      <c r="F19" s="16">
        <v>2100</v>
      </c>
      <c r="G19" s="16" t="s">
        <v>12</v>
      </c>
      <c r="H19" s="16" t="s">
        <v>13</v>
      </c>
      <c r="I19" s="16" t="s">
        <v>33</v>
      </c>
      <c r="J19" s="16" t="s">
        <v>32</v>
      </c>
    </row>
    <row r="20" spans="1:10" x14ac:dyDescent="0.3">
      <c r="A20" s="15">
        <v>45890</v>
      </c>
      <c r="B20" s="16" t="s">
        <v>22</v>
      </c>
      <c r="C20" s="16" t="s">
        <v>27</v>
      </c>
      <c r="D20" s="16" t="s">
        <v>81</v>
      </c>
      <c r="E20" s="16" t="s">
        <v>24</v>
      </c>
      <c r="F20" s="16">
        <v>7800</v>
      </c>
      <c r="G20" s="16" t="s">
        <v>40</v>
      </c>
      <c r="H20" s="16" t="s">
        <v>13</v>
      </c>
      <c r="I20" s="16" t="s">
        <v>36</v>
      </c>
      <c r="J20" s="16" t="s">
        <v>32</v>
      </c>
    </row>
    <row r="21" spans="1:10" x14ac:dyDescent="0.3">
      <c r="A21" s="17"/>
      <c r="B21" s="18"/>
      <c r="C21" s="18"/>
      <c r="D21" s="18"/>
      <c r="E21" s="18"/>
      <c r="F21" s="19"/>
      <c r="G21" s="18"/>
      <c r="H21" s="18"/>
      <c r="I21" s="18"/>
      <c r="J21" s="18"/>
    </row>
    <row r="22" spans="1:10" x14ac:dyDescent="0.3">
      <c r="A22" s="17"/>
      <c r="B22" s="18"/>
      <c r="C22" s="18"/>
      <c r="D22" s="18"/>
      <c r="E22" s="18"/>
      <c r="F22" s="19"/>
      <c r="G22" s="18"/>
      <c r="H22" s="18"/>
      <c r="I22" s="18"/>
      <c r="J22" s="18"/>
    </row>
    <row r="23" spans="1:10" x14ac:dyDescent="0.3">
      <c r="A23" s="17"/>
      <c r="B23" s="18"/>
      <c r="C23" s="18"/>
      <c r="D23" s="18"/>
      <c r="E23" s="18"/>
      <c r="F23" s="19"/>
      <c r="G23" s="18"/>
      <c r="H23" s="18"/>
      <c r="I23" s="18"/>
      <c r="J23" s="18"/>
    </row>
    <row r="24" spans="1:10" x14ac:dyDescent="0.3">
      <c r="A24" s="17"/>
      <c r="B24" s="18"/>
      <c r="C24" s="18"/>
      <c r="D24" s="18"/>
      <c r="E24" s="18"/>
      <c r="F24" s="19"/>
      <c r="G24" s="18"/>
      <c r="H24" s="18"/>
      <c r="I24" s="18"/>
      <c r="J24" s="18"/>
    </row>
    <row r="25" spans="1:10" x14ac:dyDescent="0.3">
      <c r="A25" s="17"/>
      <c r="B25" s="18"/>
      <c r="C25" s="18"/>
      <c r="D25" s="18"/>
      <c r="E25" s="18"/>
      <c r="F25" s="19"/>
      <c r="G25" s="18"/>
      <c r="H25" s="18"/>
      <c r="I25" s="18"/>
      <c r="J25" s="18"/>
    </row>
    <row r="26" spans="1:10" x14ac:dyDescent="0.3">
      <c r="A26" s="17"/>
      <c r="B26" s="18"/>
      <c r="C26" s="18"/>
      <c r="D26" s="18"/>
      <c r="E26" s="18"/>
      <c r="F26" s="19"/>
      <c r="G26" s="18"/>
      <c r="H26" s="18"/>
      <c r="I26" s="18"/>
      <c r="J26" s="18"/>
    </row>
    <row r="27" spans="1:10" x14ac:dyDescent="0.3">
      <c r="A27" s="17"/>
      <c r="B27" s="18"/>
      <c r="C27" s="18"/>
      <c r="D27" s="18"/>
      <c r="E27" s="18"/>
      <c r="F27" s="19"/>
      <c r="G27" s="18"/>
      <c r="H27" s="18"/>
      <c r="I27" s="18"/>
      <c r="J27" s="18"/>
    </row>
    <row r="28" spans="1:10" x14ac:dyDescent="0.3">
      <c r="A28" s="17"/>
      <c r="B28" s="18"/>
      <c r="C28" s="18"/>
      <c r="D28" s="18"/>
      <c r="E28" s="18"/>
      <c r="F28" s="19"/>
      <c r="G28" s="18"/>
      <c r="H28" s="18"/>
      <c r="I28" s="18"/>
      <c r="J28" s="18"/>
    </row>
    <row r="29" spans="1:10" x14ac:dyDescent="0.3">
      <c r="A29" s="17"/>
      <c r="B29" s="18"/>
      <c r="C29" s="18"/>
      <c r="D29" s="18"/>
      <c r="E29" s="18"/>
      <c r="F29" s="19"/>
      <c r="G29" s="18"/>
      <c r="H29" s="18"/>
      <c r="I29" s="18"/>
      <c r="J29" s="18"/>
    </row>
    <row r="30" spans="1:10" x14ac:dyDescent="0.3">
      <c r="A30" s="17"/>
      <c r="B30" s="18"/>
      <c r="C30" s="18"/>
      <c r="D30" s="18"/>
      <c r="E30" s="18"/>
      <c r="F30" s="19"/>
      <c r="G30" s="18"/>
      <c r="H30" s="18"/>
      <c r="I30" s="18"/>
      <c r="J30" s="18"/>
    </row>
    <row r="31" spans="1:10" x14ac:dyDescent="0.3">
      <c r="A31" s="17"/>
      <c r="B31" s="18"/>
      <c r="C31" s="18"/>
      <c r="D31" s="18"/>
      <c r="E31" s="18"/>
      <c r="F31" s="19"/>
      <c r="G31" s="18"/>
      <c r="H31" s="18"/>
      <c r="I31" s="18"/>
      <c r="J31" s="18"/>
    </row>
    <row r="32" spans="1:10" x14ac:dyDescent="0.3">
      <c r="A32" s="17"/>
      <c r="B32" s="18"/>
      <c r="C32" s="18"/>
      <c r="D32" s="18"/>
      <c r="E32" s="18"/>
      <c r="F32" s="19"/>
      <c r="G32" s="18"/>
      <c r="H32" s="18"/>
      <c r="I32" s="18"/>
      <c r="J32" s="18"/>
    </row>
    <row r="33" spans="1:10" x14ac:dyDescent="0.3">
      <c r="A33" s="17"/>
      <c r="B33" s="18"/>
      <c r="C33" s="18"/>
      <c r="D33" s="18"/>
      <c r="E33" s="18"/>
      <c r="F33" s="19"/>
      <c r="G33" s="18"/>
      <c r="H33" s="18"/>
      <c r="I33" s="18"/>
      <c r="J33" s="18"/>
    </row>
    <row r="34" spans="1:10" x14ac:dyDescent="0.3">
      <c r="A34" s="17"/>
      <c r="B34" s="18"/>
      <c r="C34" s="18"/>
      <c r="D34" s="18"/>
      <c r="E34" s="18"/>
      <c r="F34" s="19"/>
      <c r="G34" s="18"/>
      <c r="H34" s="18"/>
      <c r="I34" s="18"/>
      <c r="J34" s="18"/>
    </row>
    <row r="35" spans="1:10" x14ac:dyDescent="0.3">
      <c r="A35" s="17"/>
      <c r="B35" s="18"/>
      <c r="C35" s="18"/>
      <c r="D35" s="18"/>
      <c r="E35" s="18"/>
      <c r="F35" s="19"/>
      <c r="G35" s="18"/>
      <c r="H35" s="18"/>
      <c r="I35" s="18"/>
      <c r="J35" s="18"/>
    </row>
    <row r="36" spans="1:10" x14ac:dyDescent="0.3">
      <c r="A36" s="17"/>
      <c r="B36" s="18"/>
      <c r="C36" s="18"/>
      <c r="D36" s="18"/>
      <c r="E36" s="18"/>
      <c r="F36" s="19"/>
      <c r="G36" s="18"/>
      <c r="H36" s="18"/>
      <c r="I36" s="18"/>
      <c r="J36" s="18"/>
    </row>
    <row r="37" spans="1:10" x14ac:dyDescent="0.3">
      <c r="A37" s="17"/>
      <c r="B37" s="18"/>
      <c r="C37" s="18"/>
      <c r="D37" s="18"/>
      <c r="E37" s="18"/>
      <c r="F37" s="19"/>
      <c r="G37" s="18"/>
      <c r="H37" s="18"/>
      <c r="I37" s="18"/>
      <c r="J37" s="18"/>
    </row>
    <row r="38" spans="1:10" x14ac:dyDescent="0.3">
      <c r="A38" s="17"/>
      <c r="B38" s="18"/>
      <c r="C38" s="18"/>
      <c r="D38" s="18"/>
      <c r="E38" s="18"/>
      <c r="F38" s="19"/>
      <c r="G38" s="18"/>
      <c r="H38" s="18"/>
      <c r="I38" s="18"/>
      <c r="J38" s="18"/>
    </row>
    <row r="39" spans="1:10" x14ac:dyDescent="0.3">
      <c r="A39" s="17"/>
      <c r="B39" s="18"/>
      <c r="C39" s="18"/>
      <c r="D39" s="18"/>
      <c r="E39" s="18"/>
      <c r="F39" s="19"/>
      <c r="G39" s="18"/>
      <c r="H39" s="18"/>
      <c r="I39" s="18"/>
      <c r="J39" s="18"/>
    </row>
    <row r="40" spans="1:10" x14ac:dyDescent="0.3">
      <c r="A40" s="17"/>
      <c r="B40" s="18"/>
      <c r="C40" s="18"/>
      <c r="D40" s="18"/>
      <c r="E40" s="18"/>
      <c r="F40" s="19"/>
      <c r="G40" s="18"/>
      <c r="H40" s="18"/>
      <c r="I40" s="18"/>
      <c r="J40" s="18"/>
    </row>
    <row r="41" spans="1:10" x14ac:dyDescent="0.3">
      <c r="A41" s="17"/>
      <c r="B41" s="18"/>
      <c r="C41" s="18"/>
      <c r="D41" s="18"/>
      <c r="E41" s="18"/>
      <c r="F41" s="19"/>
      <c r="G41" s="18"/>
      <c r="H41" s="18"/>
      <c r="I41" s="18"/>
      <c r="J41" s="18"/>
    </row>
    <row r="42" spans="1:10" x14ac:dyDescent="0.3">
      <c r="A42" s="17"/>
      <c r="B42" s="18"/>
      <c r="C42" s="18"/>
      <c r="D42" s="18"/>
      <c r="E42" s="18"/>
      <c r="F42" s="19"/>
      <c r="G42" s="18"/>
      <c r="H42" s="18"/>
      <c r="I42" s="18"/>
      <c r="J42" s="18"/>
    </row>
  </sheetData>
  <sortState xmlns:xlrd2="http://schemas.microsoft.com/office/spreadsheetml/2017/richdata2" ref="A13:J31">
    <sortCondition ref="C13:C31"/>
    <sortCondition ref="F13:F31"/>
  </sortState>
  <mergeCells count="8">
    <mergeCell ref="G9:H9"/>
    <mergeCell ref="G8:H8"/>
    <mergeCell ref="F1:H1"/>
    <mergeCell ref="G3:H3"/>
    <mergeCell ref="G4:H4"/>
    <mergeCell ref="G5:H5"/>
    <mergeCell ref="G6:H6"/>
    <mergeCell ref="G7:H7"/>
  </mergeCells>
  <conditionalFormatting sqref="F13:F42">
    <cfRule type="top10" dxfId="8" priority="3" rank="5"/>
  </conditionalFormatting>
  <conditionalFormatting sqref="G13:G42">
    <cfRule type="containsText" dxfId="7" priority="2" operator="containsText" text="Depósito">
      <formula>NOT(ISERROR(SEARCH("Depósito",G13)))</formula>
    </cfRule>
  </conditionalFormatting>
  <dataValidations count="2">
    <dataValidation allowBlank="1" showInputMessage="1" showErrorMessage="1" prompt="Ingres la forma de pago correcta" sqref="H21" xr:uid="{E6EF017D-D90D-4ADE-859E-6A2EACD4AC21}"/>
    <dataValidation type="list" errorStyle="information" allowBlank="1" showInputMessage="1" showErrorMessage="1" errorTitle="Error de Dato" error="Selecciona una opción válida" sqref="G21:G42" xr:uid="{D0D02290-BAD2-47F8-8484-86CC3432FB0F}">
      <formula1>"Depósito,Transferencia,Efectivo,Paypal"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502E3DCA-C7E2-4ED3-91E9-4E33D84A7F00}">
            <x14:iconSet custom="1">
              <x14:cfvo type="percent">
                <xm:f>0</xm:f>
              </x14:cfvo>
              <x14:cfvo type="num">
                <xm:f>1000</xm:f>
              </x14:cfvo>
              <x14:cfvo type="num">
                <xm:f>10000</xm:f>
              </x14:cfvo>
              <x14:cfIcon iconSet="3TrafficLights1" iconId="0"/>
              <x14:cfIcon iconSet="NoIcons" iconId="0"/>
              <x14:cfIcon iconSet="3Symbols" iconId="2"/>
            </x14:iconSet>
          </x14:cfRule>
          <xm:sqref>F13:F42</xm:sqref>
        </x14:conditionalFormatting>
      </x14:conditionalFormattings>
    </ex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74072-905D-4256-BB62-98DA2A1E0977}">
  <dimension ref="A1:J41"/>
  <sheetViews>
    <sheetView topLeftCell="D11" zoomScale="102" zoomScaleNormal="145" workbookViewId="0">
      <selection activeCell="A12" sqref="A12:J33"/>
    </sheetView>
  </sheetViews>
  <sheetFormatPr baseColWidth="10" defaultRowHeight="14.4" x14ac:dyDescent="0.3"/>
  <cols>
    <col min="1" max="1" width="13.109375" customWidth="1"/>
    <col min="2" max="2" width="14.6640625" bestFit="1" customWidth="1"/>
    <col min="3" max="3" width="26.33203125" bestFit="1" customWidth="1"/>
    <col min="4" max="4" width="34.5546875" customWidth="1"/>
    <col min="5" max="5" width="22.33203125" customWidth="1"/>
    <col min="6" max="6" width="41.109375" customWidth="1"/>
    <col min="7" max="7" width="20.33203125" bestFit="1" customWidth="1"/>
    <col min="8" max="8" width="15.109375" customWidth="1"/>
    <col min="9" max="9" width="31" customWidth="1"/>
    <col min="10" max="10" width="30.21875" customWidth="1"/>
    <col min="13" max="13" width="44.33203125" customWidth="1"/>
  </cols>
  <sheetData>
    <row r="1" spans="1:10" x14ac:dyDescent="0.3">
      <c r="F1" s="26" t="s">
        <v>46</v>
      </c>
      <c r="G1" s="26"/>
      <c r="H1" s="26"/>
    </row>
    <row r="3" spans="1:10" x14ac:dyDescent="0.3">
      <c r="F3" s="8" t="s">
        <v>47</v>
      </c>
      <c r="G3" s="28"/>
      <c r="H3" s="28"/>
    </row>
    <row r="4" spans="1:10" x14ac:dyDescent="0.3">
      <c r="F4" s="8" t="s">
        <v>48</v>
      </c>
      <c r="G4" s="28"/>
      <c r="H4" s="28"/>
    </row>
    <row r="5" spans="1:10" x14ac:dyDescent="0.3">
      <c r="F5" s="8" t="s">
        <v>60</v>
      </c>
      <c r="G5" s="28"/>
      <c r="H5" s="28"/>
    </row>
    <row r="6" spans="1:10" x14ac:dyDescent="0.3">
      <c r="F6" s="8" t="s">
        <v>49</v>
      </c>
      <c r="G6" s="28"/>
      <c r="H6" s="28"/>
    </row>
    <row r="7" spans="1:10" x14ac:dyDescent="0.3">
      <c r="F7" s="8" t="s">
        <v>44</v>
      </c>
      <c r="G7" s="28"/>
      <c r="H7" s="28"/>
    </row>
    <row r="8" spans="1:10" x14ac:dyDescent="0.3">
      <c r="F8" s="8" t="s">
        <v>59</v>
      </c>
      <c r="G8" s="28"/>
      <c r="H8" s="28"/>
    </row>
    <row r="11" spans="1:10" ht="63" customHeight="1" x14ac:dyDescent="0.3">
      <c r="A11" s="4" t="s">
        <v>0</v>
      </c>
      <c r="B11" s="5" t="s">
        <v>9</v>
      </c>
      <c r="C11" s="5" t="s">
        <v>8</v>
      </c>
      <c r="D11" s="5" t="s">
        <v>7</v>
      </c>
      <c r="E11" s="5" t="s">
        <v>6</v>
      </c>
      <c r="F11" s="5" t="s">
        <v>5</v>
      </c>
      <c r="G11" s="5" t="s">
        <v>4</v>
      </c>
      <c r="H11" s="5" t="s">
        <v>3</v>
      </c>
      <c r="I11" s="5" t="s">
        <v>2</v>
      </c>
      <c r="J11" s="5" t="s">
        <v>1</v>
      </c>
    </row>
    <row r="12" spans="1:10" x14ac:dyDescent="0.3">
      <c r="A12" s="15">
        <v>45813</v>
      </c>
      <c r="B12" s="16" t="s">
        <v>18</v>
      </c>
      <c r="C12" s="16" t="s">
        <v>19</v>
      </c>
      <c r="D12" s="16" t="s">
        <v>82</v>
      </c>
      <c r="E12" s="16" t="s">
        <v>11</v>
      </c>
      <c r="F12" s="16">
        <v>2500</v>
      </c>
      <c r="G12" s="16" t="s">
        <v>50</v>
      </c>
      <c r="H12" s="16" t="s">
        <v>17</v>
      </c>
      <c r="I12" s="16" t="s">
        <v>33</v>
      </c>
      <c r="J12" s="16" t="s">
        <v>32</v>
      </c>
    </row>
    <row r="13" spans="1:10" x14ac:dyDescent="0.3">
      <c r="A13" s="15">
        <v>45816</v>
      </c>
      <c r="B13" s="16" t="s">
        <v>56</v>
      </c>
      <c r="C13" s="16" t="s">
        <v>58</v>
      </c>
      <c r="D13" s="16" t="s">
        <v>83</v>
      </c>
      <c r="E13" s="16" t="s">
        <v>11</v>
      </c>
      <c r="F13" s="16">
        <v>150</v>
      </c>
      <c r="G13" s="16" t="s">
        <v>50</v>
      </c>
      <c r="H13" s="16" t="s">
        <v>17</v>
      </c>
      <c r="I13" s="16" t="s">
        <v>30</v>
      </c>
      <c r="J13" s="16" t="s">
        <v>32</v>
      </c>
    </row>
    <row r="14" spans="1:10" x14ac:dyDescent="0.3">
      <c r="A14" s="15">
        <v>45820</v>
      </c>
      <c r="B14" s="16" t="s">
        <v>54</v>
      </c>
      <c r="C14" s="16" t="s">
        <v>66</v>
      </c>
      <c r="D14" s="16" t="s">
        <v>84</v>
      </c>
      <c r="E14" s="16" t="s">
        <v>11</v>
      </c>
      <c r="F14" s="16">
        <v>800</v>
      </c>
      <c r="G14" s="16" t="s">
        <v>50</v>
      </c>
      <c r="H14" s="16" t="s">
        <v>13</v>
      </c>
      <c r="I14" s="16" t="s">
        <v>33</v>
      </c>
      <c r="J14" s="16" t="s">
        <v>32</v>
      </c>
    </row>
    <row r="15" spans="1:10" x14ac:dyDescent="0.3">
      <c r="A15" s="15">
        <v>45823</v>
      </c>
      <c r="B15" s="16" t="s">
        <v>14</v>
      </c>
      <c r="C15" s="16" t="s">
        <v>15</v>
      </c>
      <c r="D15" s="16" t="s">
        <v>85</v>
      </c>
      <c r="E15" s="16" t="s">
        <v>11</v>
      </c>
      <c r="F15" s="16">
        <v>550</v>
      </c>
      <c r="G15" s="16" t="s">
        <v>50</v>
      </c>
      <c r="H15" s="16" t="s">
        <v>13</v>
      </c>
      <c r="I15" s="16" t="s">
        <v>33</v>
      </c>
      <c r="J15" s="16" t="s">
        <v>32</v>
      </c>
    </row>
    <row r="16" spans="1:10" x14ac:dyDescent="0.3">
      <c r="A16" s="15">
        <v>45833</v>
      </c>
      <c r="B16" s="16" t="s">
        <v>26</v>
      </c>
      <c r="C16" s="16" t="s">
        <v>68</v>
      </c>
      <c r="D16" s="16" t="s">
        <v>86</v>
      </c>
      <c r="E16" s="16" t="s">
        <v>11</v>
      </c>
      <c r="F16" s="16">
        <v>1200</v>
      </c>
      <c r="G16" s="16" t="s">
        <v>16</v>
      </c>
      <c r="H16" s="16" t="s">
        <v>13</v>
      </c>
      <c r="I16" s="16" t="s">
        <v>33</v>
      </c>
      <c r="J16" s="16" t="s">
        <v>32</v>
      </c>
    </row>
    <row r="17" spans="1:10" x14ac:dyDescent="0.3">
      <c r="A17" s="15">
        <v>45836</v>
      </c>
      <c r="B17" s="16" t="s">
        <v>20</v>
      </c>
      <c r="C17" s="16" t="s">
        <v>21</v>
      </c>
      <c r="D17" s="16" t="s">
        <v>87</v>
      </c>
      <c r="E17" s="16" t="s">
        <v>11</v>
      </c>
      <c r="F17" s="16">
        <v>1300</v>
      </c>
      <c r="G17" s="16" t="s">
        <v>12</v>
      </c>
      <c r="H17" s="16" t="s">
        <v>17</v>
      </c>
      <c r="I17" s="16" t="s">
        <v>33</v>
      </c>
      <c r="J17" s="16" t="s">
        <v>32</v>
      </c>
    </row>
    <row r="18" spans="1:10" x14ac:dyDescent="0.3">
      <c r="A18" s="15">
        <v>45840</v>
      </c>
      <c r="B18" s="16" t="s">
        <v>18</v>
      </c>
      <c r="C18" s="16" t="s">
        <v>88</v>
      </c>
      <c r="D18" s="16" t="s">
        <v>89</v>
      </c>
      <c r="E18" s="16" t="s">
        <v>11</v>
      </c>
      <c r="F18" s="16">
        <v>320</v>
      </c>
      <c r="G18" s="16" t="s">
        <v>50</v>
      </c>
      <c r="H18" s="16" t="s">
        <v>13</v>
      </c>
      <c r="I18" s="16" t="s">
        <v>30</v>
      </c>
      <c r="J18" s="16" t="s">
        <v>31</v>
      </c>
    </row>
    <row r="19" spans="1:10" x14ac:dyDescent="0.3">
      <c r="A19" s="15">
        <v>45842</v>
      </c>
      <c r="B19" s="16" t="s">
        <v>51</v>
      </c>
      <c r="C19" s="16" t="s">
        <v>53</v>
      </c>
      <c r="D19" s="16" t="s">
        <v>90</v>
      </c>
      <c r="E19" s="16" t="s">
        <v>11</v>
      </c>
      <c r="F19" s="16">
        <v>670</v>
      </c>
      <c r="G19" s="16" t="s">
        <v>16</v>
      </c>
      <c r="H19" s="16" t="s">
        <v>13</v>
      </c>
      <c r="I19" s="16" t="s">
        <v>30</v>
      </c>
      <c r="J19" s="16" t="s">
        <v>31</v>
      </c>
    </row>
    <row r="20" spans="1:10" x14ac:dyDescent="0.3">
      <c r="A20" s="15">
        <v>45847</v>
      </c>
      <c r="B20" s="16" t="s">
        <v>26</v>
      </c>
      <c r="C20" s="16" t="s">
        <v>28</v>
      </c>
      <c r="D20" s="16" t="s">
        <v>91</v>
      </c>
      <c r="E20" s="16" t="s">
        <v>11</v>
      </c>
      <c r="F20" s="16">
        <v>430</v>
      </c>
      <c r="G20" s="16" t="s">
        <v>12</v>
      </c>
      <c r="H20" s="16" t="s">
        <v>13</v>
      </c>
      <c r="I20" s="16" t="s">
        <v>33</v>
      </c>
      <c r="J20" s="16" t="s">
        <v>31</v>
      </c>
    </row>
    <row r="21" spans="1:10" x14ac:dyDescent="0.3">
      <c r="A21" s="15">
        <v>45851</v>
      </c>
      <c r="B21" s="16" t="s">
        <v>14</v>
      </c>
      <c r="C21" s="16" t="s">
        <v>67</v>
      </c>
      <c r="D21" s="16" t="s">
        <v>92</v>
      </c>
      <c r="E21" s="16" t="s">
        <v>11</v>
      </c>
      <c r="F21" s="16">
        <v>2100</v>
      </c>
      <c r="G21" s="16" t="s">
        <v>50</v>
      </c>
      <c r="H21" s="16" t="s">
        <v>13</v>
      </c>
      <c r="I21" s="16" t="s">
        <v>33</v>
      </c>
      <c r="J21" s="16" t="s">
        <v>32</v>
      </c>
    </row>
    <row r="22" spans="1:10" x14ac:dyDescent="0.3">
      <c r="A22" s="15">
        <v>45854</v>
      </c>
      <c r="B22" s="16" t="s">
        <v>54</v>
      </c>
      <c r="C22" s="16" t="s">
        <v>66</v>
      </c>
      <c r="D22" s="16" t="s">
        <v>84</v>
      </c>
      <c r="E22" s="16" t="s">
        <v>11</v>
      </c>
      <c r="F22" s="16">
        <v>790</v>
      </c>
      <c r="G22" s="16" t="s">
        <v>50</v>
      </c>
      <c r="H22" s="16" t="s">
        <v>13</v>
      </c>
      <c r="I22" s="16" t="s">
        <v>33</v>
      </c>
      <c r="J22" s="16" t="s">
        <v>32</v>
      </c>
    </row>
    <row r="23" spans="1:10" x14ac:dyDescent="0.3">
      <c r="A23" s="15">
        <v>45856</v>
      </c>
      <c r="B23" s="16" t="s">
        <v>56</v>
      </c>
      <c r="C23" s="16" t="s">
        <v>65</v>
      </c>
      <c r="D23" s="16" t="s">
        <v>83</v>
      </c>
      <c r="E23" s="16" t="s">
        <v>11</v>
      </c>
      <c r="F23" s="16">
        <v>130</v>
      </c>
      <c r="G23" s="16" t="s">
        <v>50</v>
      </c>
      <c r="H23" s="16" t="s">
        <v>17</v>
      </c>
      <c r="I23" s="16" t="s">
        <v>30</v>
      </c>
      <c r="J23" s="16" t="s">
        <v>32</v>
      </c>
    </row>
    <row r="24" spans="1:10" x14ac:dyDescent="0.3">
      <c r="A24" s="15">
        <v>45862</v>
      </c>
      <c r="B24" s="16" t="s">
        <v>56</v>
      </c>
      <c r="C24" s="16" t="s">
        <v>29</v>
      </c>
      <c r="D24" s="16" t="s">
        <v>93</v>
      </c>
      <c r="E24" s="16" t="s">
        <v>11</v>
      </c>
      <c r="F24" s="16">
        <v>250</v>
      </c>
      <c r="G24" s="16" t="s">
        <v>16</v>
      </c>
      <c r="H24" s="16" t="s">
        <v>13</v>
      </c>
      <c r="I24" s="16" t="s">
        <v>30</v>
      </c>
      <c r="J24" s="16" t="s">
        <v>31</v>
      </c>
    </row>
    <row r="25" spans="1:10" x14ac:dyDescent="0.3">
      <c r="A25" s="15">
        <v>45868</v>
      </c>
      <c r="B25" s="16" t="s">
        <v>20</v>
      </c>
      <c r="C25" s="16" t="s">
        <v>57</v>
      </c>
      <c r="D25" s="16" t="s">
        <v>70</v>
      </c>
      <c r="E25" s="16" t="s">
        <v>11</v>
      </c>
      <c r="F25" s="16">
        <v>7500</v>
      </c>
      <c r="G25" s="16" t="s">
        <v>12</v>
      </c>
      <c r="H25" s="16" t="s">
        <v>17</v>
      </c>
      <c r="I25" s="16" t="s">
        <v>33</v>
      </c>
      <c r="J25" s="16" t="s">
        <v>32</v>
      </c>
    </row>
    <row r="26" spans="1:10" x14ac:dyDescent="0.3">
      <c r="A26" s="15">
        <v>45871</v>
      </c>
      <c r="B26" s="16" t="s">
        <v>18</v>
      </c>
      <c r="C26" s="16" t="s">
        <v>19</v>
      </c>
      <c r="D26" s="16" t="s">
        <v>82</v>
      </c>
      <c r="E26" s="16" t="s">
        <v>11</v>
      </c>
      <c r="F26" s="16">
        <v>2550</v>
      </c>
      <c r="G26" s="16" t="s">
        <v>50</v>
      </c>
      <c r="H26" s="16" t="s">
        <v>17</v>
      </c>
      <c r="I26" s="16" t="s">
        <v>33</v>
      </c>
      <c r="J26" s="16" t="s">
        <v>32</v>
      </c>
    </row>
    <row r="27" spans="1:10" x14ac:dyDescent="0.3">
      <c r="A27" s="15">
        <v>45874</v>
      </c>
      <c r="B27" s="16" t="s">
        <v>51</v>
      </c>
      <c r="C27" s="16" t="s">
        <v>52</v>
      </c>
      <c r="D27" s="16" t="s">
        <v>94</v>
      </c>
      <c r="E27" s="16" t="s">
        <v>11</v>
      </c>
      <c r="F27" s="16">
        <v>900</v>
      </c>
      <c r="G27" s="16" t="s">
        <v>16</v>
      </c>
      <c r="H27" s="16" t="s">
        <v>13</v>
      </c>
      <c r="I27" s="16" t="s">
        <v>30</v>
      </c>
      <c r="J27" s="16" t="s">
        <v>32</v>
      </c>
    </row>
    <row r="28" spans="1:10" x14ac:dyDescent="0.3">
      <c r="A28" s="15">
        <v>45877</v>
      </c>
      <c r="B28" s="16" t="s">
        <v>54</v>
      </c>
      <c r="C28" s="16" t="s">
        <v>55</v>
      </c>
      <c r="D28" s="16" t="s">
        <v>95</v>
      </c>
      <c r="E28" s="16" t="s">
        <v>11</v>
      </c>
      <c r="F28" s="16">
        <v>180</v>
      </c>
      <c r="G28" s="16" t="s">
        <v>50</v>
      </c>
      <c r="H28" s="16" t="s">
        <v>13</v>
      </c>
      <c r="I28" s="16" t="s">
        <v>33</v>
      </c>
      <c r="J28" s="16" t="s">
        <v>31</v>
      </c>
    </row>
    <row r="29" spans="1:10" x14ac:dyDescent="0.3">
      <c r="A29" s="15">
        <v>45881</v>
      </c>
      <c r="B29" s="16" t="s">
        <v>26</v>
      </c>
      <c r="C29" s="16" t="s">
        <v>68</v>
      </c>
      <c r="D29" s="16" t="s">
        <v>96</v>
      </c>
      <c r="E29" s="16" t="s">
        <v>11</v>
      </c>
      <c r="F29" s="16">
        <v>1300</v>
      </c>
      <c r="G29" s="16" t="s">
        <v>12</v>
      </c>
      <c r="H29" s="16" t="s">
        <v>13</v>
      </c>
      <c r="I29" s="16" t="s">
        <v>33</v>
      </c>
      <c r="J29" s="16" t="s">
        <v>32</v>
      </c>
    </row>
    <row r="30" spans="1:10" x14ac:dyDescent="0.3">
      <c r="A30" s="15">
        <v>45883</v>
      </c>
      <c r="B30" s="16" t="s">
        <v>14</v>
      </c>
      <c r="C30" s="16" t="s">
        <v>67</v>
      </c>
      <c r="D30" s="16" t="s">
        <v>97</v>
      </c>
      <c r="E30" s="16" t="s">
        <v>11</v>
      </c>
      <c r="F30" s="16">
        <v>1900</v>
      </c>
      <c r="G30" s="16" t="s">
        <v>50</v>
      </c>
      <c r="H30" s="16" t="s">
        <v>13</v>
      </c>
      <c r="I30" s="16" t="s">
        <v>33</v>
      </c>
      <c r="J30" s="16" t="s">
        <v>32</v>
      </c>
    </row>
    <row r="31" spans="1:10" x14ac:dyDescent="0.3">
      <c r="A31" s="15">
        <v>45885</v>
      </c>
      <c r="B31" s="16" t="s">
        <v>56</v>
      </c>
      <c r="C31" s="16" t="s">
        <v>58</v>
      </c>
      <c r="D31" s="16" t="s">
        <v>83</v>
      </c>
      <c r="E31" s="16" t="s">
        <v>11</v>
      </c>
      <c r="F31" s="16">
        <v>150</v>
      </c>
      <c r="G31" s="16" t="s">
        <v>50</v>
      </c>
      <c r="H31" s="16" t="s">
        <v>17</v>
      </c>
      <c r="I31" s="16" t="s">
        <v>30</v>
      </c>
      <c r="J31" s="16" t="s">
        <v>32</v>
      </c>
    </row>
    <row r="32" spans="1:10" x14ac:dyDescent="0.3">
      <c r="A32" s="15">
        <v>45888</v>
      </c>
      <c r="B32" s="16" t="s">
        <v>51</v>
      </c>
      <c r="C32" s="16" t="s">
        <v>69</v>
      </c>
      <c r="D32" s="16" t="s">
        <v>98</v>
      </c>
      <c r="E32" s="16" t="s">
        <v>11</v>
      </c>
      <c r="F32" s="16">
        <v>600</v>
      </c>
      <c r="G32" s="16" t="s">
        <v>16</v>
      </c>
      <c r="H32" s="16" t="s">
        <v>13</v>
      </c>
      <c r="I32" s="16" t="s">
        <v>30</v>
      </c>
      <c r="J32" s="16" t="s">
        <v>32</v>
      </c>
    </row>
    <row r="33" spans="1:10" x14ac:dyDescent="0.3">
      <c r="A33" s="15">
        <v>45891</v>
      </c>
      <c r="B33" s="16" t="s">
        <v>20</v>
      </c>
      <c r="C33" s="16" t="s">
        <v>21</v>
      </c>
      <c r="D33" s="16" t="s">
        <v>99</v>
      </c>
      <c r="E33" s="16" t="s">
        <v>11</v>
      </c>
      <c r="F33" s="16">
        <v>650</v>
      </c>
      <c r="G33" s="16" t="s">
        <v>12</v>
      </c>
      <c r="H33" s="16" t="s">
        <v>17</v>
      </c>
      <c r="I33" s="16" t="s">
        <v>33</v>
      </c>
      <c r="J33" s="16" t="s">
        <v>32</v>
      </c>
    </row>
    <row r="34" spans="1:10" x14ac:dyDescent="0.3">
      <c r="A34" s="2"/>
      <c r="B34" s="3"/>
      <c r="C34" s="3"/>
      <c r="D34" s="3"/>
      <c r="E34" s="3"/>
      <c r="F34" s="3"/>
      <c r="G34" s="3"/>
      <c r="H34" s="3"/>
      <c r="I34" s="3"/>
      <c r="J34" s="3"/>
    </row>
    <row r="35" spans="1:10" x14ac:dyDescent="0.3">
      <c r="A35" s="2"/>
      <c r="B35" s="3"/>
      <c r="C35" s="3"/>
      <c r="D35" s="3"/>
      <c r="E35" s="3"/>
      <c r="F35" s="3"/>
      <c r="G35" s="3"/>
      <c r="H35" s="3"/>
      <c r="I35" s="3"/>
      <c r="J35" s="3"/>
    </row>
    <row r="36" spans="1:10" x14ac:dyDescent="0.3">
      <c r="A36" s="2"/>
      <c r="B36" s="3"/>
      <c r="C36" s="3"/>
      <c r="D36" s="3"/>
      <c r="E36" s="3"/>
      <c r="F36" s="3"/>
      <c r="G36" s="3"/>
      <c r="H36" s="3"/>
      <c r="I36" s="3"/>
      <c r="J36" s="3"/>
    </row>
    <row r="37" spans="1:10" x14ac:dyDescent="0.3">
      <c r="A37" s="2"/>
      <c r="B37" s="3"/>
      <c r="C37" s="3"/>
      <c r="D37" s="3"/>
      <c r="E37" s="3"/>
      <c r="F37" s="3"/>
      <c r="G37" s="3"/>
      <c r="H37" s="3"/>
      <c r="I37" s="3"/>
      <c r="J37" s="3"/>
    </row>
    <row r="38" spans="1:10" x14ac:dyDescent="0.3">
      <c r="A38" s="2"/>
      <c r="B38" s="3"/>
      <c r="C38" s="3"/>
      <c r="D38" s="3"/>
      <c r="E38" s="3"/>
      <c r="F38" s="3"/>
      <c r="G38" s="3"/>
      <c r="H38" s="3"/>
      <c r="I38" s="3"/>
      <c r="J38" s="3"/>
    </row>
    <row r="39" spans="1:10" x14ac:dyDescent="0.3">
      <c r="A39" s="2"/>
      <c r="B39" s="3"/>
      <c r="C39" s="3"/>
      <c r="D39" s="3"/>
      <c r="E39" s="3"/>
      <c r="F39" s="3"/>
      <c r="G39" s="3"/>
      <c r="H39" s="3"/>
      <c r="I39" s="3"/>
      <c r="J39" s="3"/>
    </row>
    <row r="40" spans="1:10" x14ac:dyDescent="0.3">
      <c r="A40" s="2"/>
      <c r="B40" s="3"/>
      <c r="C40" s="3"/>
      <c r="D40" s="3"/>
      <c r="E40" s="3"/>
      <c r="F40" s="3"/>
      <c r="G40" s="3"/>
      <c r="H40" s="3"/>
      <c r="I40" s="3"/>
      <c r="J40" s="3"/>
    </row>
    <row r="41" spans="1:10" x14ac:dyDescent="0.3">
      <c r="A41" s="2"/>
      <c r="B41" s="3"/>
      <c r="C41" s="3"/>
      <c r="D41" s="3"/>
      <c r="E41" s="3"/>
      <c r="F41" s="3"/>
      <c r="G41" s="3"/>
      <c r="H41" s="3"/>
      <c r="I41" s="3"/>
      <c r="J41" s="3"/>
    </row>
  </sheetData>
  <mergeCells count="7">
    <mergeCell ref="G8:H8"/>
    <mergeCell ref="F1:H1"/>
    <mergeCell ref="G3:H3"/>
    <mergeCell ref="G4:H4"/>
    <mergeCell ref="G5:H5"/>
    <mergeCell ref="G6:H6"/>
    <mergeCell ref="G7:H7"/>
  </mergeCells>
  <conditionalFormatting sqref="F12:F33">
    <cfRule type="top10" dxfId="6" priority="3" rank="5"/>
  </conditionalFormatting>
  <conditionalFormatting sqref="G12:G33">
    <cfRule type="containsText" dxfId="5" priority="2" operator="containsText" text="Depósito">
      <formula>NOT(ISERROR(SEARCH("Depósito",G12)))</formula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0C7A5283-1AF7-44E9-9CF6-FC5FCBC40523}">
            <x14:iconSet custom="1">
              <x14:cfvo type="percent">
                <xm:f>0</xm:f>
              </x14:cfvo>
              <x14:cfvo type="num">
                <xm:f>1000</xm:f>
              </x14:cfvo>
              <x14:cfvo type="num">
                <xm:f>10000</xm:f>
              </x14:cfvo>
              <x14:cfIcon iconSet="3TrafficLights1" iconId="0"/>
              <x14:cfIcon iconSet="NoIcons" iconId="0"/>
              <x14:cfIcon iconSet="3Symbols" iconId="2"/>
            </x14:iconSet>
          </x14:cfRule>
          <xm:sqref>F12:F33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7B281-3F73-4DD8-9FC5-F8FC897413A9}">
  <dimension ref="B12:B19"/>
  <sheetViews>
    <sheetView workbookViewId="0">
      <selection activeCell="G21" sqref="G21"/>
    </sheetView>
  </sheetViews>
  <sheetFormatPr baseColWidth="10" defaultRowHeight="14.4" x14ac:dyDescent="0.3"/>
  <cols>
    <col min="1" max="1" width="6.21875" customWidth="1"/>
    <col min="2" max="2" width="31.21875" bestFit="1" customWidth="1"/>
  </cols>
  <sheetData>
    <row r="12" spans="2:2" x14ac:dyDescent="0.3">
      <c r="B12" s="8" t="s">
        <v>71</v>
      </c>
    </row>
    <row r="14" spans="2:2" x14ac:dyDescent="0.3">
      <c r="B14" s="1"/>
    </row>
    <row r="15" spans="2:2" x14ac:dyDescent="0.3">
      <c r="B15" s="1"/>
    </row>
    <row r="16" spans="2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73681-E20C-4E1C-AD45-D956584ABF6A}">
  <dimension ref="A1:B35"/>
  <sheetViews>
    <sheetView topLeftCell="A10" zoomScale="101" zoomScaleNormal="122" workbookViewId="0">
      <selection activeCell="J24" sqref="J24"/>
    </sheetView>
  </sheetViews>
  <sheetFormatPr baseColWidth="10" defaultRowHeight="14.4" x14ac:dyDescent="0.3"/>
  <cols>
    <col min="1" max="1" width="18.21875" bestFit="1" customWidth="1"/>
    <col min="2" max="2" width="14.21875" bestFit="1" customWidth="1"/>
  </cols>
  <sheetData>
    <row r="1" spans="1:2" x14ac:dyDescent="0.3">
      <c r="A1" s="9" t="s">
        <v>6</v>
      </c>
      <c r="B1" t="s">
        <v>76</v>
      </c>
    </row>
    <row r="3" spans="1:2" x14ac:dyDescent="0.3">
      <c r="A3" s="9" t="s">
        <v>63</v>
      </c>
      <c r="B3" t="s">
        <v>75</v>
      </c>
    </row>
    <row r="4" spans="1:2" x14ac:dyDescent="0.3">
      <c r="A4" s="10" t="s">
        <v>72</v>
      </c>
      <c r="B4" s="14">
        <v>64397.46</v>
      </c>
    </row>
    <row r="5" spans="1:2" x14ac:dyDescent="0.3">
      <c r="A5" s="10" t="s">
        <v>73</v>
      </c>
      <c r="B5" s="14">
        <v>133282.51999999999</v>
      </c>
    </row>
    <row r="6" spans="1:2" x14ac:dyDescent="0.3">
      <c r="A6" s="10" t="s">
        <v>74</v>
      </c>
      <c r="B6" s="14">
        <v>251635.91999999998</v>
      </c>
    </row>
    <row r="7" spans="1:2" x14ac:dyDescent="0.3">
      <c r="A7" s="10" t="s">
        <v>64</v>
      </c>
      <c r="B7" s="14">
        <v>449315.89999999997</v>
      </c>
    </row>
    <row r="15" spans="1:2" x14ac:dyDescent="0.3">
      <c r="A15" s="9" t="s">
        <v>63</v>
      </c>
      <c r="B15" t="s">
        <v>75</v>
      </c>
    </row>
    <row r="16" spans="1:2" x14ac:dyDescent="0.3">
      <c r="A16" s="10" t="s">
        <v>56</v>
      </c>
      <c r="B16" s="14">
        <v>23244.299999999996</v>
      </c>
    </row>
    <row r="17" spans="1:2" x14ac:dyDescent="0.3">
      <c r="A17" s="10" t="s">
        <v>22</v>
      </c>
      <c r="B17" s="14">
        <v>426071.6</v>
      </c>
    </row>
    <row r="18" spans="1:2" x14ac:dyDescent="0.3">
      <c r="A18" s="10" t="s">
        <v>64</v>
      </c>
      <c r="B18" s="14">
        <v>449315.89999999997</v>
      </c>
    </row>
    <row r="29" spans="1:2" x14ac:dyDescent="0.3">
      <c r="A29" s="9" t="s">
        <v>63</v>
      </c>
      <c r="B29" t="s">
        <v>75</v>
      </c>
    </row>
    <row r="30" spans="1:2" x14ac:dyDescent="0.3">
      <c r="A30" s="10" t="s">
        <v>35</v>
      </c>
      <c r="B30" s="14">
        <v>87162.180000000008</v>
      </c>
    </row>
    <row r="31" spans="1:2" x14ac:dyDescent="0.3">
      <c r="A31" s="10" t="s">
        <v>16</v>
      </c>
      <c r="B31" s="14">
        <v>137514.78000000003</v>
      </c>
    </row>
    <row r="32" spans="1:2" x14ac:dyDescent="0.3">
      <c r="A32" s="10" t="s">
        <v>40</v>
      </c>
      <c r="B32" s="14">
        <v>63536.1</v>
      </c>
    </row>
    <row r="33" spans="1:2" x14ac:dyDescent="0.3">
      <c r="A33" s="10" t="s">
        <v>25</v>
      </c>
      <c r="B33" s="14">
        <v>13022.32</v>
      </c>
    </row>
    <row r="34" spans="1:2" x14ac:dyDescent="0.3">
      <c r="A34" s="10" t="s">
        <v>12</v>
      </c>
      <c r="B34" s="14">
        <v>148080.52000000002</v>
      </c>
    </row>
    <row r="35" spans="1:2" x14ac:dyDescent="0.3">
      <c r="A35" s="10" t="s">
        <v>64</v>
      </c>
      <c r="B35" s="14">
        <v>449315.9</v>
      </c>
    </row>
  </sheetData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5B92A-AFD8-41A2-8723-D317F11A989E}">
  <dimension ref="A1:J15"/>
  <sheetViews>
    <sheetView workbookViewId="0">
      <selection activeCell="A3" sqref="A3:J15"/>
    </sheetView>
  </sheetViews>
  <sheetFormatPr baseColWidth="10" defaultRowHeight="14.4" x14ac:dyDescent="0.3"/>
  <cols>
    <col min="1" max="1" width="11.6640625" bestFit="1" customWidth="1"/>
    <col min="2" max="2" width="13.77734375" bestFit="1" customWidth="1"/>
    <col min="3" max="3" width="16.33203125" bestFit="1" customWidth="1"/>
    <col min="4" max="4" width="23.5546875" bestFit="1" customWidth="1"/>
    <col min="5" max="5" width="20.109375" bestFit="1" customWidth="1"/>
    <col min="6" max="6" width="11.6640625" bestFit="1" customWidth="1"/>
    <col min="7" max="7" width="15.33203125" bestFit="1" customWidth="1"/>
    <col min="8" max="8" width="23.21875" bestFit="1" customWidth="1"/>
    <col min="9" max="9" width="27.77734375" bestFit="1" customWidth="1"/>
    <col min="10" max="10" width="27" bestFit="1" customWidth="1"/>
  </cols>
  <sheetData>
    <row r="1" spans="1:10" x14ac:dyDescent="0.3">
      <c r="A1" s="1" t="s">
        <v>100</v>
      </c>
    </row>
    <row r="3" spans="1:10" x14ac:dyDescent="0.3">
      <c r="A3" t="s">
        <v>0</v>
      </c>
      <c r="B3" t="s">
        <v>9</v>
      </c>
      <c r="C3" t="s">
        <v>8</v>
      </c>
      <c r="D3" t="s">
        <v>7</v>
      </c>
      <c r="E3" t="s">
        <v>6</v>
      </c>
      <c r="F3" t="s">
        <v>5</v>
      </c>
      <c r="G3" t="s">
        <v>4</v>
      </c>
      <c r="H3" t="s">
        <v>3</v>
      </c>
      <c r="I3" t="s">
        <v>2</v>
      </c>
      <c r="J3" t="s">
        <v>1</v>
      </c>
    </row>
    <row r="4" spans="1:10" x14ac:dyDescent="0.3">
      <c r="A4" s="20">
        <v>45813</v>
      </c>
      <c r="B4" t="s">
        <v>18</v>
      </c>
      <c r="C4" t="s">
        <v>19</v>
      </c>
      <c r="D4" t="s">
        <v>82</v>
      </c>
      <c r="E4" t="s">
        <v>11</v>
      </c>
      <c r="F4">
        <v>2500</v>
      </c>
      <c r="G4" t="s">
        <v>50</v>
      </c>
      <c r="H4" t="s">
        <v>17</v>
      </c>
      <c r="I4" t="s">
        <v>33</v>
      </c>
      <c r="J4" t="s">
        <v>32</v>
      </c>
    </row>
    <row r="5" spans="1:10" x14ac:dyDescent="0.3">
      <c r="A5" s="20">
        <v>45816</v>
      </c>
      <c r="B5" t="s">
        <v>56</v>
      </c>
      <c r="C5" t="s">
        <v>58</v>
      </c>
      <c r="D5" t="s">
        <v>83</v>
      </c>
      <c r="E5" t="s">
        <v>11</v>
      </c>
      <c r="F5">
        <v>150</v>
      </c>
      <c r="G5" t="s">
        <v>50</v>
      </c>
      <c r="H5" t="s">
        <v>17</v>
      </c>
      <c r="I5" t="s">
        <v>30</v>
      </c>
      <c r="J5" t="s">
        <v>32</v>
      </c>
    </row>
    <row r="6" spans="1:10" x14ac:dyDescent="0.3">
      <c r="A6" s="20">
        <v>45820</v>
      </c>
      <c r="B6" t="s">
        <v>54</v>
      </c>
      <c r="C6" t="s">
        <v>66</v>
      </c>
      <c r="D6" t="s">
        <v>84</v>
      </c>
      <c r="E6" t="s">
        <v>11</v>
      </c>
      <c r="F6">
        <v>800</v>
      </c>
      <c r="G6" t="s">
        <v>50</v>
      </c>
      <c r="H6" t="s">
        <v>13</v>
      </c>
      <c r="I6" t="s">
        <v>33</v>
      </c>
      <c r="J6" t="s">
        <v>32</v>
      </c>
    </row>
    <row r="7" spans="1:10" x14ac:dyDescent="0.3">
      <c r="A7" s="20">
        <v>45823</v>
      </c>
      <c r="B7" t="s">
        <v>14</v>
      </c>
      <c r="C7" t="s">
        <v>15</v>
      </c>
      <c r="D7" t="s">
        <v>85</v>
      </c>
      <c r="E7" t="s">
        <v>11</v>
      </c>
      <c r="F7">
        <v>550</v>
      </c>
      <c r="G7" t="s">
        <v>50</v>
      </c>
      <c r="H7" t="s">
        <v>13</v>
      </c>
      <c r="I7" t="s">
        <v>33</v>
      </c>
      <c r="J7" t="s">
        <v>32</v>
      </c>
    </row>
    <row r="8" spans="1:10" x14ac:dyDescent="0.3">
      <c r="A8" s="20">
        <v>45885</v>
      </c>
      <c r="B8" t="s">
        <v>56</v>
      </c>
      <c r="C8" t="s">
        <v>58</v>
      </c>
      <c r="D8" t="s">
        <v>83</v>
      </c>
      <c r="E8" t="s">
        <v>11</v>
      </c>
      <c r="F8">
        <v>150</v>
      </c>
      <c r="G8" t="s">
        <v>50</v>
      </c>
      <c r="H8" t="s">
        <v>17</v>
      </c>
      <c r="I8" t="s">
        <v>30</v>
      </c>
      <c r="J8" t="s">
        <v>32</v>
      </c>
    </row>
    <row r="9" spans="1:10" x14ac:dyDescent="0.3">
      <c r="A9" s="20">
        <v>45883</v>
      </c>
      <c r="B9" t="s">
        <v>14</v>
      </c>
      <c r="C9" t="s">
        <v>67</v>
      </c>
      <c r="D9" t="s">
        <v>97</v>
      </c>
      <c r="E9" t="s">
        <v>11</v>
      </c>
      <c r="F9">
        <v>1900</v>
      </c>
      <c r="G9" t="s">
        <v>50</v>
      </c>
      <c r="H9" t="s">
        <v>13</v>
      </c>
      <c r="I9" t="s">
        <v>33</v>
      </c>
      <c r="J9" t="s">
        <v>32</v>
      </c>
    </row>
    <row r="10" spans="1:10" x14ac:dyDescent="0.3">
      <c r="A10" s="20">
        <v>45840</v>
      </c>
      <c r="B10" t="s">
        <v>18</v>
      </c>
      <c r="C10" t="s">
        <v>88</v>
      </c>
      <c r="D10" t="s">
        <v>89</v>
      </c>
      <c r="E10" t="s">
        <v>11</v>
      </c>
      <c r="F10">
        <v>320</v>
      </c>
      <c r="G10" t="s">
        <v>50</v>
      </c>
      <c r="H10" t="s">
        <v>13</v>
      </c>
      <c r="I10" t="s">
        <v>30</v>
      </c>
      <c r="J10" t="s">
        <v>31</v>
      </c>
    </row>
    <row r="11" spans="1:10" x14ac:dyDescent="0.3">
      <c r="A11" s="20">
        <v>45877</v>
      </c>
      <c r="B11" t="s">
        <v>54</v>
      </c>
      <c r="C11" t="s">
        <v>55</v>
      </c>
      <c r="D11" t="s">
        <v>95</v>
      </c>
      <c r="E11" t="s">
        <v>11</v>
      </c>
      <c r="F11">
        <v>180</v>
      </c>
      <c r="G11" t="s">
        <v>50</v>
      </c>
      <c r="H11" t="s">
        <v>13</v>
      </c>
      <c r="I11" t="s">
        <v>33</v>
      </c>
      <c r="J11" t="s">
        <v>31</v>
      </c>
    </row>
    <row r="12" spans="1:10" x14ac:dyDescent="0.3">
      <c r="A12" s="20">
        <v>45871</v>
      </c>
      <c r="B12" t="s">
        <v>18</v>
      </c>
      <c r="C12" t="s">
        <v>19</v>
      </c>
      <c r="D12" t="s">
        <v>82</v>
      </c>
      <c r="E12" t="s">
        <v>11</v>
      </c>
      <c r="F12">
        <v>2550</v>
      </c>
      <c r="G12" t="s">
        <v>50</v>
      </c>
      <c r="H12" t="s">
        <v>17</v>
      </c>
      <c r="I12" t="s">
        <v>33</v>
      </c>
      <c r="J12" t="s">
        <v>32</v>
      </c>
    </row>
    <row r="13" spans="1:10" x14ac:dyDescent="0.3">
      <c r="A13" s="20">
        <v>45851</v>
      </c>
      <c r="B13" t="s">
        <v>14</v>
      </c>
      <c r="C13" t="s">
        <v>67</v>
      </c>
      <c r="D13" t="s">
        <v>92</v>
      </c>
      <c r="E13" t="s">
        <v>11</v>
      </c>
      <c r="F13">
        <v>2100</v>
      </c>
      <c r="G13" t="s">
        <v>50</v>
      </c>
      <c r="H13" t="s">
        <v>13</v>
      </c>
      <c r="I13" t="s">
        <v>33</v>
      </c>
      <c r="J13" t="s">
        <v>32</v>
      </c>
    </row>
    <row r="14" spans="1:10" x14ac:dyDescent="0.3">
      <c r="A14" s="20">
        <v>45854</v>
      </c>
      <c r="B14" t="s">
        <v>54</v>
      </c>
      <c r="C14" t="s">
        <v>66</v>
      </c>
      <c r="D14" t="s">
        <v>84</v>
      </c>
      <c r="E14" t="s">
        <v>11</v>
      </c>
      <c r="F14">
        <v>790</v>
      </c>
      <c r="G14" t="s">
        <v>50</v>
      </c>
      <c r="H14" t="s">
        <v>13</v>
      </c>
      <c r="I14" t="s">
        <v>33</v>
      </c>
      <c r="J14" t="s">
        <v>32</v>
      </c>
    </row>
    <row r="15" spans="1:10" x14ac:dyDescent="0.3">
      <c r="A15" s="20">
        <v>45856</v>
      </c>
      <c r="B15" t="s">
        <v>56</v>
      </c>
      <c r="C15" t="s">
        <v>65</v>
      </c>
      <c r="D15" t="s">
        <v>83</v>
      </c>
      <c r="E15" t="s">
        <v>11</v>
      </c>
      <c r="F15">
        <v>130</v>
      </c>
      <c r="G15" t="s">
        <v>50</v>
      </c>
      <c r="H15" t="s">
        <v>17</v>
      </c>
      <c r="I15" t="s">
        <v>30</v>
      </c>
      <c r="J15" t="s">
        <v>32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3FB01-6E0F-4DE7-A410-2093FB8B7BE5}">
  <dimension ref="A1:B28"/>
  <sheetViews>
    <sheetView workbookViewId="0">
      <selection activeCell="F8" sqref="F8"/>
    </sheetView>
  </sheetViews>
  <sheetFormatPr baseColWidth="10" defaultRowHeight="14.4" x14ac:dyDescent="0.3"/>
  <cols>
    <col min="1" max="1" width="16.5546875" bestFit="1" customWidth="1"/>
    <col min="2" max="2" width="13.6640625" bestFit="1" customWidth="1"/>
    <col min="3" max="3" width="10.109375" bestFit="1" customWidth="1"/>
    <col min="4" max="4" width="9.109375" bestFit="1" customWidth="1"/>
    <col min="5" max="5" width="10.109375" bestFit="1" customWidth="1"/>
    <col min="6" max="6" width="12.21875" bestFit="1" customWidth="1"/>
  </cols>
  <sheetData>
    <row r="1" spans="1:2" x14ac:dyDescent="0.3">
      <c r="A1" s="9" t="s">
        <v>9</v>
      </c>
      <c r="B1" t="s">
        <v>76</v>
      </c>
    </row>
    <row r="2" spans="1:2" x14ac:dyDescent="0.3">
      <c r="A2" s="9" t="s">
        <v>6</v>
      </c>
      <c r="B2" t="s">
        <v>76</v>
      </c>
    </row>
    <row r="4" spans="1:2" x14ac:dyDescent="0.3">
      <c r="A4" s="9" t="s">
        <v>63</v>
      </c>
      <c r="B4" t="s">
        <v>75</v>
      </c>
    </row>
    <row r="5" spans="1:2" x14ac:dyDescent="0.3">
      <c r="A5" s="10" t="s">
        <v>72</v>
      </c>
      <c r="B5" s="14">
        <v>43500</v>
      </c>
    </row>
    <row r="6" spans="1:2" x14ac:dyDescent="0.3">
      <c r="A6" s="10" t="s">
        <v>73</v>
      </c>
      <c r="B6" s="14">
        <v>52390</v>
      </c>
    </row>
    <row r="7" spans="1:2" x14ac:dyDescent="0.3">
      <c r="A7" s="10" t="s">
        <v>74</v>
      </c>
      <c r="B7" s="14">
        <v>48630</v>
      </c>
    </row>
    <row r="8" spans="1:2" x14ac:dyDescent="0.3">
      <c r="A8" s="10" t="s">
        <v>64</v>
      </c>
      <c r="B8" s="14">
        <v>144520</v>
      </c>
    </row>
    <row r="19" spans="1:2" x14ac:dyDescent="0.3">
      <c r="A19" s="9" t="s">
        <v>63</v>
      </c>
      <c r="B19" t="s">
        <v>75</v>
      </c>
    </row>
    <row r="20" spans="1:2" x14ac:dyDescent="0.3">
      <c r="A20" s="10" t="s">
        <v>18</v>
      </c>
      <c r="B20" s="14">
        <v>5370</v>
      </c>
    </row>
    <row r="21" spans="1:2" x14ac:dyDescent="0.3">
      <c r="A21" s="10" t="s">
        <v>14</v>
      </c>
      <c r="B21" s="14">
        <v>4550</v>
      </c>
    </row>
    <row r="22" spans="1:2" x14ac:dyDescent="0.3">
      <c r="A22" s="10" t="s">
        <v>56</v>
      </c>
      <c r="B22" s="14">
        <v>680</v>
      </c>
    </row>
    <row r="23" spans="1:2" x14ac:dyDescent="0.3">
      <c r="A23" s="10" t="s">
        <v>22</v>
      </c>
      <c r="B23" s="14">
        <v>117600</v>
      </c>
    </row>
    <row r="24" spans="1:2" x14ac:dyDescent="0.3">
      <c r="A24" s="10" t="s">
        <v>51</v>
      </c>
      <c r="B24" s="14">
        <v>2170</v>
      </c>
    </row>
    <row r="25" spans="1:2" x14ac:dyDescent="0.3">
      <c r="A25" s="10" t="s">
        <v>26</v>
      </c>
      <c r="B25" s="14">
        <v>2930</v>
      </c>
    </row>
    <row r="26" spans="1:2" x14ac:dyDescent="0.3">
      <c r="A26" s="10" t="s">
        <v>54</v>
      </c>
      <c r="B26" s="14">
        <v>1770</v>
      </c>
    </row>
    <row r="27" spans="1:2" x14ac:dyDescent="0.3">
      <c r="A27" s="10" t="s">
        <v>20</v>
      </c>
      <c r="B27" s="14">
        <v>9450</v>
      </c>
    </row>
    <row r="28" spans="1:2" x14ac:dyDescent="0.3">
      <c r="A28" s="10" t="s">
        <v>64</v>
      </c>
      <c r="B28" s="14">
        <v>144520</v>
      </c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40F18-4AD2-4584-858C-89B01019BDB1}">
  <dimension ref="A6:O38"/>
  <sheetViews>
    <sheetView tabSelected="1" workbookViewId="0">
      <selection activeCell="H19" sqref="H19"/>
    </sheetView>
  </sheetViews>
  <sheetFormatPr baseColWidth="10" defaultRowHeight="14.4" x14ac:dyDescent="0.3"/>
  <cols>
    <col min="1" max="1" width="21.21875" customWidth="1"/>
    <col min="2" max="2" width="19.88671875" customWidth="1"/>
    <col min="3" max="3" width="22" customWidth="1"/>
    <col min="4" max="4" width="27.5546875" customWidth="1"/>
    <col min="5" max="5" width="26.44140625" customWidth="1"/>
    <col min="7" max="7" width="27.33203125" customWidth="1"/>
    <col min="8" max="8" width="33.44140625" customWidth="1"/>
    <col min="9" max="9" width="49.33203125" customWidth="1"/>
    <col min="10" max="10" width="35.6640625" customWidth="1"/>
    <col min="11" max="11" width="23.109375" customWidth="1"/>
    <col min="12" max="12" width="21.88671875" customWidth="1"/>
    <col min="13" max="13" width="18.33203125" customWidth="1"/>
    <col min="14" max="14" width="15.44140625" bestFit="1" customWidth="1"/>
  </cols>
  <sheetData>
    <row r="6" spans="1:15" x14ac:dyDescent="0.3">
      <c r="K6" t="s">
        <v>103</v>
      </c>
      <c r="L6" t="s">
        <v>104</v>
      </c>
      <c r="M6" t="s">
        <v>105</v>
      </c>
      <c r="N6" t="s">
        <v>107</v>
      </c>
      <c r="O6" t="s">
        <v>108</v>
      </c>
    </row>
    <row r="8" spans="1:15" ht="45" x14ac:dyDescent="0.3">
      <c r="A8" s="21" t="s">
        <v>0</v>
      </c>
      <c r="B8" s="22" t="s">
        <v>9</v>
      </c>
      <c r="C8" s="22" t="s">
        <v>8</v>
      </c>
      <c r="D8" s="22" t="s">
        <v>7</v>
      </c>
      <c r="E8" s="22" t="s">
        <v>6</v>
      </c>
      <c r="F8" s="22" t="s">
        <v>5</v>
      </c>
      <c r="G8" s="22" t="s">
        <v>4</v>
      </c>
      <c r="H8" s="22" t="s">
        <v>3</v>
      </c>
      <c r="I8" s="22" t="s">
        <v>2</v>
      </c>
      <c r="J8" s="22" t="s">
        <v>1</v>
      </c>
      <c r="K8" s="22" t="s">
        <v>101</v>
      </c>
      <c r="L8" s="22" t="s">
        <v>102</v>
      </c>
      <c r="M8" s="22" t="s">
        <v>106</v>
      </c>
      <c r="N8" s="22" t="s">
        <v>107</v>
      </c>
      <c r="O8" s="22" t="s">
        <v>108</v>
      </c>
    </row>
    <row r="9" spans="1:15" x14ac:dyDescent="0.3">
      <c r="A9" s="20">
        <v>45813</v>
      </c>
      <c r="B9" t="s">
        <v>18</v>
      </c>
      <c r="C9" t="s">
        <v>19</v>
      </c>
      <c r="D9" t="s">
        <v>82</v>
      </c>
      <c r="E9" t="s">
        <v>11</v>
      </c>
      <c r="F9" s="30">
        <v>2500</v>
      </c>
      <c r="G9" t="s">
        <v>50</v>
      </c>
      <c r="H9" t="s">
        <v>17</v>
      </c>
      <c r="I9" t="s">
        <v>33</v>
      </c>
      <c r="J9" t="s">
        <v>32</v>
      </c>
      <c r="K9" t="str">
        <f>IF(I9="Prescindible","REVISAR", "OK")</f>
        <v>OK</v>
      </c>
      <c r="L9" t="str">
        <f t="shared" ref="L9:L38" si="0">IF(AND(H9="Fijo", I9="Necesario"), "OK", "OPORTUNIDAD AHORRO")</f>
        <v>OK</v>
      </c>
      <c r="M9" t="str">
        <f t="shared" ref="M9:M38" si="1">IF(OR(I9="Prescindible", I9="Imprevisto"), "RECORTAR GASTO", "OK")</f>
        <v>OK</v>
      </c>
      <c r="N9" s="14">
        <f>SUMIF(B9:B38,"Entretenimiento",movimientos[Monto])</f>
        <v>680</v>
      </c>
      <c r="O9" s="29">
        <f t="shared" ref="O9:O38" si="2">COUNTIF(B9:B38, "Entretenimiento")</f>
        <v>4</v>
      </c>
    </row>
    <row r="10" spans="1:15" x14ac:dyDescent="0.3">
      <c r="A10" s="20">
        <v>45816</v>
      </c>
      <c r="B10" t="s">
        <v>56</v>
      </c>
      <c r="C10" t="s">
        <v>58</v>
      </c>
      <c r="D10" t="s">
        <v>83</v>
      </c>
      <c r="E10" t="s">
        <v>11</v>
      </c>
      <c r="F10" s="14">
        <v>150</v>
      </c>
      <c r="G10" t="s">
        <v>50</v>
      </c>
      <c r="H10" t="s">
        <v>17</v>
      </c>
      <c r="I10" t="s">
        <v>30</v>
      </c>
      <c r="J10" t="s">
        <v>32</v>
      </c>
      <c r="K10" t="str">
        <f t="shared" ref="K9:K38" si="3">IF(I10="Prescindible","REVISAR", "OK")</f>
        <v>REVISAR</v>
      </c>
      <c r="L10" t="str">
        <f t="shared" si="0"/>
        <v>OPORTUNIDAD AHORRO</v>
      </c>
      <c r="M10" t="str">
        <f t="shared" si="1"/>
        <v>RECORTAR GASTO</v>
      </c>
      <c r="N10" s="14"/>
      <c r="O10" s="29"/>
    </row>
    <row r="11" spans="1:15" x14ac:dyDescent="0.3">
      <c r="A11" s="20">
        <v>45820</v>
      </c>
      <c r="B11" t="s">
        <v>54</v>
      </c>
      <c r="C11" t="s">
        <v>66</v>
      </c>
      <c r="D11" t="s">
        <v>84</v>
      </c>
      <c r="E11" t="s">
        <v>11</v>
      </c>
      <c r="F11" s="14">
        <v>800</v>
      </c>
      <c r="G11" t="s">
        <v>50</v>
      </c>
      <c r="H11" t="s">
        <v>13</v>
      </c>
      <c r="I11" t="s">
        <v>33</v>
      </c>
      <c r="J11" t="s">
        <v>32</v>
      </c>
      <c r="K11" t="str">
        <f t="shared" si="3"/>
        <v>OK</v>
      </c>
      <c r="L11" t="str">
        <f t="shared" si="0"/>
        <v>OPORTUNIDAD AHORRO</v>
      </c>
      <c r="M11" t="str">
        <f t="shared" si="1"/>
        <v>OK</v>
      </c>
      <c r="N11" s="14"/>
      <c r="O11" s="29"/>
    </row>
    <row r="12" spans="1:15" x14ac:dyDescent="0.3">
      <c r="A12" s="20">
        <v>45823</v>
      </c>
      <c r="B12" t="s">
        <v>14</v>
      </c>
      <c r="C12" t="s">
        <v>15</v>
      </c>
      <c r="D12" t="s">
        <v>85</v>
      </c>
      <c r="E12" t="s">
        <v>11</v>
      </c>
      <c r="F12" s="14">
        <v>550</v>
      </c>
      <c r="G12" t="s">
        <v>50</v>
      </c>
      <c r="H12" t="s">
        <v>13</v>
      </c>
      <c r="I12" t="s">
        <v>33</v>
      </c>
      <c r="J12" t="s">
        <v>32</v>
      </c>
      <c r="K12" t="str">
        <f t="shared" si="3"/>
        <v>OK</v>
      </c>
      <c r="L12" t="str">
        <f t="shared" si="0"/>
        <v>OPORTUNIDAD AHORRO</v>
      </c>
      <c r="M12" t="str">
        <f t="shared" si="1"/>
        <v>OK</v>
      </c>
      <c r="N12" s="14"/>
      <c r="O12" s="29"/>
    </row>
    <row r="13" spans="1:15" x14ac:dyDescent="0.3">
      <c r="A13" s="20">
        <v>45833</v>
      </c>
      <c r="B13" t="s">
        <v>26</v>
      </c>
      <c r="C13" t="s">
        <v>68</v>
      </c>
      <c r="D13" t="s">
        <v>86</v>
      </c>
      <c r="E13" t="s">
        <v>11</v>
      </c>
      <c r="F13" s="14">
        <v>1200</v>
      </c>
      <c r="G13" t="s">
        <v>16</v>
      </c>
      <c r="H13" t="s">
        <v>13</v>
      </c>
      <c r="I13" t="s">
        <v>33</v>
      </c>
      <c r="J13" t="s">
        <v>32</v>
      </c>
      <c r="K13" t="str">
        <f t="shared" si="3"/>
        <v>OK</v>
      </c>
      <c r="L13" t="str">
        <f t="shared" si="0"/>
        <v>OPORTUNIDAD AHORRO</v>
      </c>
      <c r="M13" t="str">
        <f t="shared" si="1"/>
        <v>OK</v>
      </c>
      <c r="N13" s="14"/>
      <c r="O13" s="29"/>
    </row>
    <row r="14" spans="1:15" x14ac:dyDescent="0.3">
      <c r="A14" s="20">
        <v>45836</v>
      </c>
      <c r="B14" t="s">
        <v>20</v>
      </c>
      <c r="C14" t="s">
        <v>21</v>
      </c>
      <c r="D14" t="s">
        <v>87</v>
      </c>
      <c r="E14" t="s">
        <v>11</v>
      </c>
      <c r="F14" s="14">
        <v>1300</v>
      </c>
      <c r="G14" t="s">
        <v>12</v>
      </c>
      <c r="H14" t="s">
        <v>17</v>
      </c>
      <c r="I14" t="s">
        <v>33</v>
      </c>
      <c r="J14" t="s">
        <v>32</v>
      </c>
      <c r="K14" t="str">
        <f t="shared" si="3"/>
        <v>OK</v>
      </c>
      <c r="L14" t="str">
        <f t="shared" si="0"/>
        <v>OK</v>
      </c>
      <c r="M14" t="str">
        <f t="shared" si="1"/>
        <v>OK</v>
      </c>
      <c r="N14" s="14"/>
      <c r="O14" s="29"/>
    </row>
    <row r="15" spans="1:15" x14ac:dyDescent="0.3">
      <c r="A15" s="20">
        <v>45840</v>
      </c>
      <c r="B15" t="s">
        <v>18</v>
      </c>
      <c r="C15" t="s">
        <v>88</v>
      </c>
      <c r="D15" t="s">
        <v>89</v>
      </c>
      <c r="E15" t="s">
        <v>11</v>
      </c>
      <c r="F15" s="14">
        <v>320</v>
      </c>
      <c r="G15" t="s">
        <v>50</v>
      </c>
      <c r="H15" t="s">
        <v>13</v>
      </c>
      <c r="I15" t="s">
        <v>30</v>
      </c>
      <c r="J15" t="s">
        <v>31</v>
      </c>
      <c r="K15" t="str">
        <f t="shared" si="3"/>
        <v>REVISAR</v>
      </c>
      <c r="L15" t="str">
        <f t="shared" si="0"/>
        <v>OPORTUNIDAD AHORRO</v>
      </c>
      <c r="M15" t="str">
        <f t="shared" si="1"/>
        <v>RECORTAR GASTO</v>
      </c>
      <c r="N15" s="14"/>
      <c r="O15" s="29"/>
    </row>
    <row r="16" spans="1:15" x14ac:dyDescent="0.3">
      <c r="A16" s="20">
        <v>45842</v>
      </c>
      <c r="B16" t="s">
        <v>51</v>
      </c>
      <c r="C16" t="s">
        <v>53</v>
      </c>
      <c r="D16" t="s">
        <v>90</v>
      </c>
      <c r="E16" t="s">
        <v>11</v>
      </c>
      <c r="F16" s="14">
        <v>670</v>
      </c>
      <c r="G16" t="s">
        <v>16</v>
      </c>
      <c r="H16" t="s">
        <v>13</v>
      </c>
      <c r="I16" t="s">
        <v>30</v>
      </c>
      <c r="J16" t="s">
        <v>31</v>
      </c>
      <c r="K16" t="str">
        <f t="shared" si="3"/>
        <v>REVISAR</v>
      </c>
      <c r="L16" t="str">
        <f t="shared" si="0"/>
        <v>OPORTUNIDAD AHORRO</v>
      </c>
      <c r="M16" t="str">
        <f t="shared" si="1"/>
        <v>RECORTAR GASTO</v>
      </c>
      <c r="N16" s="14"/>
      <c r="O16" s="29"/>
    </row>
    <row r="17" spans="1:15" x14ac:dyDescent="0.3">
      <c r="A17" s="20">
        <v>45847</v>
      </c>
      <c r="B17" t="s">
        <v>26</v>
      </c>
      <c r="C17" t="s">
        <v>28</v>
      </c>
      <c r="D17" t="s">
        <v>91</v>
      </c>
      <c r="E17" t="s">
        <v>11</v>
      </c>
      <c r="F17" s="14">
        <v>430</v>
      </c>
      <c r="G17" t="s">
        <v>12</v>
      </c>
      <c r="H17" t="s">
        <v>13</v>
      </c>
      <c r="I17" t="s">
        <v>33</v>
      </c>
      <c r="J17" t="s">
        <v>31</v>
      </c>
      <c r="K17" t="str">
        <f t="shared" si="3"/>
        <v>OK</v>
      </c>
      <c r="L17" t="str">
        <f t="shared" si="0"/>
        <v>OPORTUNIDAD AHORRO</v>
      </c>
      <c r="M17" t="str">
        <f t="shared" si="1"/>
        <v>OK</v>
      </c>
      <c r="N17" s="14"/>
      <c r="O17" s="29"/>
    </row>
    <row r="18" spans="1:15" x14ac:dyDescent="0.3">
      <c r="A18" s="20">
        <v>45851</v>
      </c>
      <c r="B18" t="s">
        <v>14</v>
      </c>
      <c r="C18" t="s">
        <v>67</v>
      </c>
      <c r="D18" t="s">
        <v>92</v>
      </c>
      <c r="E18" t="s">
        <v>11</v>
      </c>
      <c r="F18" s="14">
        <v>2100</v>
      </c>
      <c r="G18" t="s">
        <v>50</v>
      </c>
      <c r="H18" t="s">
        <v>13</v>
      </c>
      <c r="I18" t="s">
        <v>33</v>
      </c>
      <c r="J18" t="s">
        <v>32</v>
      </c>
      <c r="K18" t="str">
        <f t="shared" si="3"/>
        <v>OK</v>
      </c>
      <c r="L18" t="str">
        <f t="shared" si="0"/>
        <v>OPORTUNIDAD AHORRO</v>
      </c>
      <c r="M18" t="str">
        <f t="shared" si="1"/>
        <v>OK</v>
      </c>
      <c r="N18" s="14"/>
      <c r="O18" s="29"/>
    </row>
    <row r="19" spans="1:15" x14ac:dyDescent="0.3">
      <c r="A19" s="20">
        <v>45854</v>
      </c>
      <c r="B19" t="s">
        <v>54</v>
      </c>
      <c r="C19" t="s">
        <v>66</v>
      </c>
      <c r="D19" t="s">
        <v>84</v>
      </c>
      <c r="E19" t="s">
        <v>11</v>
      </c>
      <c r="F19" s="14">
        <v>790</v>
      </c>
      <c r="G19" t="s">
        <v>50</v>
      </c>
      <c r="H19" t="s">
        <v>13</v>
      </c>
      <c r="I19" t="s">
        <v>33</v>
      </c>
      <c r="J19" t="s">
        <v>32</v>
      </c>
      <c r="K19" t="str">
        <f t="shared" si="3"/>
        <v>OK</v>
      </c>
      <c r="L19" t="str">
        <f t="shared" si="0"/>
        <v>OPORTUNIDAD AHORRO</v>
      </c>
      <c r="M19" t="str">
        <f t="shared" si="1"/>
        <v>OK</v>
      </c>
      <c r="N19" s="14"/>
      <c r="O19" s="29"/>
    </row>
    <row r="20" spans="1:15" x14ac:dyDescent="0.3">
      <c r="A20" s="20">
        <v>45856</v>
      </c>
      <c r="B20" t="s">
        <v>56</v>
      </c>
      <c r="C20" t="s">
        <v>65</v>
      </c>
      <c r="D20" t="s">
        <v>83</v>
      </c>
      <c r="E20" t="s">
        <v>11</v>
      </c>
      <c r="F20" s="14">
        <v>130</v>
      </c>
      <c r="G20" t="s">
        <v>50</v>
      </c>
      <c r="H20" t="s">
        <v>17</v>
      </c>
      <c r="I20" t="s">
        <v>30</v>
      </c>
      <c r="J20" t="s">
        <v>32</v>
      </c>
      <c r="K20" t="str">
        <f t="shared" si="3"/>
        <v>REVISAR</v>
      </c>
      <c r="L20" t="str">
        <f t="shared" si="0"/>
        <v>OPORTUNIDAD AHORRO</v>
      </c>
      <c r="M20" t="str">
        <f t="shared" si="1"/>
        <v>RECORTAR GASTO</v>
      </c>
      <c r="N20" s="14"/>
      <c r="O20" s="29"/>
    </row>
    <row r="21" spans="1:15" x14ac:dyDescent="0.3">
      <c r="A21" s="20">
        <v>45862</v>
      </c>
      <c r="B21" t="s">
        <v>56</v>
      </c>
      <c r="C21" t="s">
        <v>29</v>
      </c>
      <c r="D21" t="s">
        <v>93</v>
      </c>
      <c r="E21" t="s">
        <v>11</v>
      </c>
      <c r="F21" s="14">
        <v>250</v>
      </c>
      <c r="G21" t="s">
        <v>16</v>
      </c>
      <c r="H21" t="s">
        <v>13</v>
      </c>
      <c r="I21" t="s">
        <v>30</v>
      </c>
      <c r="J21" t="s">
        <v>31</v>
      </c>
      <c r="K21" t="str">
        <f t="shared" si="3"/>
        <v>REVISAR</v>
      </c>
      <c r="L21" t="str">
        <f t="shared" si="0"/>
        <v>OPORTUNIDAD AHORRO</v>
      </c>
      <c r="M21" t="str">
        <f t="shared" si="1"/>
        <v>RECORTAR GASTO</v>
      </c>
      <c r="N21" s="14"/>
      <c r="O21" s="29"/>
    </row>
    <row r="22" spans="1:15" x14ac:dyDescent="0.3">
      <c r="A22" s="20">
        <v>45868</v>
      </c>
      <c r="B22" t="s">
        <v>20</v>
      </c>
      <c r="C22" t="s">
        <v>57</v>
      </c>
      <c r="D22" t="s">
        <v>70</v>
      </c>
      <c r="E22" t="s">
        <v>11</v>
      </c>
      <c r="F22" s="14">
        <v>7500</v>
      </c>
      <c r="G22" t="s">
        <v>12</v>
      </c>
      <c r="H22" t="s">
        <v>17</v>
      </c>
      <c r="I22" t="s">
        <v>33</v>
      </c>
      <c r="J22" t="s">
        <v>32</v>
      </c>
      <c r="K22" t="str">
        <f t="shared" si="3"/>
        <v>OK</v>
      </c>
      <c r="L22" t="str">
        <f t="shared" si="0"/>
        <v>OK</v>
      </c>
      <c r="M22" t="str">
        <f t="shared" si="1"/>
        <v>OK</v>
      </c>
      <c r="N22" s="14"/>
      <c r="O22" s="29"/>
    </row>
    <row r="23" spans="1:15" x14ac:dyDescent="0.3">
      <c r="A23" s="20">
        <v>45871</v>
      </c>
      <c r="B23" t="s">
        <v>18</v>
      </c>
      <c r="C23" t="s">
        <v>19</v>
      </c>
      <c r="D23" t="s">
        <v>82</v>
      </c>
      <c r="E23" t="s">
        <v>11</v>
      </c>
      <c r="F23" s="14">
        <v>2550</v>
      </c>
      <c r="G23" t="s">
        <v>50</v>
      </c>
      <c r="H23" t="s">
        <v>17</v>
      </c>
      <c r="I23" t="s">
        <v>33</v>
      </c>
      <c r="J23" t="s">
        <v>32</v>
      </c>
      <c r="K23" t="str">
        <f t="shared" si="3"/>
        <v>OK</v>
      </c>
      <c r="L23" t="str">
        <f t="shared" si="0"/>
        <v>OK</v>
      </c>
      <c r="M23" t="str">
        <f t="shared" si="1"/>
        <v>OK</v>
      </c>
      <c r="N23" s="14"/>
      <c r="O23" s="29"/>
    </row>
    <row r="24" spans="1:15" x14ac:dyDescent="0.3">
      <c r="A24" s="20">
        <v>45874</v>
      </c>
      <c r="B24" t="s">
        <v>51</v>
      </c>
      <c r="C24" t="s">
        <v>52</v>
      </c>
      <c r="D24" t="s">
        <v>94</v>
      </c>
      <c r="E24" t="s">
        <v>11</v>
      </c>
      <c r="F24" s="14">
        <v>900</v>
      </c>
      <c r="G24" t="s">
        <v>16</v>
      </c>
      <c r="H24" t="s">
        <v>13</v>
      </c>
      <c r="I24" t="s">
        <v>30</v>
      </c>
      <c r="J24" t="s">
        <v>32</v>
      </c>
      <c r="K24" t="str">
        <f t="shared" si="3"/>
        <v>REVISAR</v>
      </c>
      <c r="L24" t="str">
        <f t="shared" si="0"/>
        <v>OPORTUNIDAD AHORRO</v>
      </c>
      <c r="M24" t="str">
        <f t="shared" si="1"/>
        <v>RECORTAR GASTO</v>
      </c>
      <c r="N24" s="14"/>
      <c r="O24" s="29"/>
    </row>
    <row r="25" spans="1:15" x14ac:dyDescent="0.3">
      <c r="A25" s="20">
        <v>45877</v>
      </c>
      <c r="B25" t="s">
        <v>54</v>
      </c>
      <c r="C25" t="s">
        <v>55</v>
      </c>
      <c r="D25" t="s">
        <v>95</v>
      </c>
      <c r="E25" t="s">
        <v>11</v>
      </c>
      <c r="F25" s="14">
        <v>180</v>
      </c>
      <c r="G25" t="s">
        <v>50</v>
      </c>
      <c r="H25" t="s">
        <v>13</v>
      </c>
      <c r="I25" t="s">
        <v>33</v>
      </c>
      <c r="J25" t="s">
        <v>31</v>
      </c>
      <c r="K25" t="str">
        <f t="shared" si="3"/>
        <v>OK</v>
      </c>
      <c r="L25" t="str">
        <f t="shared" si="0"/>
        <v>OPORTUNIDAD AHORRO</v>
      </c>
      <c r="M25" t="str">
        <f t="shared" si="1"/>
        <v>OK</v>
      </c>
      <c r="N25" s="14"/>
      <c r="O25" s="29"/>
    </row>
    <row r="26" spans="1:15" x14ac:dyDescent="0.3">
      <c r="A26" s="20">
        <v>45881</v>
      </c>
      <c r="B26" t="s">
        <v>26</v>
      </c>
      <c r="C26" t="s">
        <v>68</v>
      </c>
      <c r="D26" t="s">
        <v>96</v>
      </c>
      <c r="E26" t="s">
        <v>11</v>
      </c>
      <c r="F26" s="14">
        <v>1300</v>
      </c>
      <c r="G26" t="s">
        <v>12</v>
      </c>
      <c r="H26" t="s">
        <v>13</v>
      </c>
      <c r="I26" t="s">
        <v>33</v>
      </c>
      <c r="J26" t="s">
        <v>32</v>
      </c>
      <c r="K26" t="str">
        <f t="shared" si="3"/>
        <v>OK</v>
      </c>
      <c r="L26" t="str">
        <f t="shared" si="0"/>
        <v>OPORTUNIDAD AHORRO</v>
      </c>
      <c r="M26" t="str">
        <f t="shared" si="1"/>
        <v>OK</v>
      </c>
      <c r="N26" s="14"/>
      <c r="O26" s="29"/>
    </row>
    <row r="27" spans="1:15" x14ac:dyDescent="0.3">
      <c r="A27" s="20">
        <v>45883</v>
      </c>
      <c r="B27" t="s">
        <v>14</v>
      </c>
      <c r="C27" t="s">
        <v>67</v>
      </c>
      <c r="D27" t="s">
        <v>97</v>
      </c>
      <c r="E27" t="s">
        <v>11</v>
      </c>
      <c r="F27" s="14">
        <v>1900</v>
      </c>
      <c r="G27" t="s">
        <v>50</v>
      </c>
      <c r="H27" t="s">
        <v>13</v>
      </c>
      <c r="I27" t="s">
        <v>33</v>
      </c>
      <c r="J27" t="s">
        <v>32</v>
      </c>
      <c r="K27" t="str">
        <f t="shared" si="3"/>
        <v>OK</v>
      </c>
      <c r="L27" t="str">
        <f t="shared" si="0"/>
        <v>OPORTUNIDAD AHORRO</v>
      </c>
      <c r="M27" t="str">
        <f t="shared" si="1"/>
        <v>OK</v>
      </c>
      <c r="N27" s="14"/>
      <c r="O27" s="29"/>
    </row>
    <row r="28" spans="1:15" x14ac:dyDescent="0.3">
      <c r="A28" s="20">
        <v>45885</v>
      </c>
      <c r="B28" t="s">
        <v>56</v>
      </c>
      <c r="C28" t="s">
        <v>58</v>
      </c>
      <c r="D28" t="s">
        <v>83</v>
      </c>
      <c r="E28" t="s">
        <v>11</v>
      </c>
      <c r="F28" s="14">
        <v>150</v>
      </c>
      <c r="G28" t="s">
        <v>50</v>
      </c>
      <c r="H28" t="s">
        <v>17</v>
      </c>
      <c r="I28" t="s">
        <v>30</v>
      </c>
      <c r="J28" t="s">
        <v>32</v>
      </c>
      <c r="K28" t="str">
        <f t="shared" si="3"/>
        <v>REVISAR</v>
      </c>
      <c r="L28" t="str">
        <f t="shared" si="0"/>
        <v>OPORTUNIDAD AHORRO</v>
      </c>
      <c r="M28" t="str">
        <f t="shared" si="1"/>
        <v>RECORTAR GASTO</v>
      </c>
      <c r="N28" s="14"/>
      <c r="O28" s="29"/>
    </row>
    <row r="29" spans="1:15" x14ac:dyDescent="0.3">
      <c r="A29" s="20">
        <v>45888</v>
      </c>
      <c r="B29" t="s">
        <v>51</v>
      </c>
      <c r="C29" t="s">
        <v>69</v>
      </c>
      <c r="D29" t="s">
        <v>98</v>
      </c>
      <c r="E29" t="s">
        <v>11</v>
      </c>
      <c r="F29" s="14">
        <v>600</v>
      </c>
      <c r="G29" t="s">
        <v>16</v>
      </c>
      <c r="H29" t="s">
        <v>13</v>
      </c>
      <c r="I29" t="s">
        <v>30</v>
      </c>
      <c r="J29" t="s">
        <v>32</v>
      </c>
      <c r="K29" t="str">
        <f t="shared" si="3"/>
        <v>REVISAR</v>
      </c>
      <c r="L29" t="str">
        <f t="shared" si="0"/>
        <v>OPORTUNIDAD AHORRO</v>
      </c>
      <c r="M29" t="str">
        <f t="shared" si="1"/>
        <v>RECORTAR GASTO</v>
      </c>
      <c r="N29" s="14"/>
      <c r="O29" s="29"/>
    </row>
    <row r="30" spans="1:15" x14ac:dyDescent="0.3">
      <c r="A30" s="20">
        <v>45891</v>
      </c>
      <c r="B30" t="s">
        <v>20</v>
      </c>
      <c r="C30" t="s">
        <v>21</v>
      </c>
      <c r="D30" t="s">
        <v>99</v>
      </c>
      <c r="E30" t="s">
        <v>11</v>
      </c>
      <c r="F30" s="14">
        <v>650</v>
      </c>
      <c r="G30" t="s">
        <v>12</v>
      </c>
      <c r="H30" t="s">
        <v>17</v>
      </c>
      <c r="I30" t="s">
        <v>33</v>
      </c>
      <c r="J30" t="s">
        <v>32</v>
      </c>
      <c r="K30" t="str">
        <f t="shared" si="3"/>
        <v>OK</v>
      </c>
      <c r="L30" t="str">
        <f t="shared" si="0"/>
        <v>OK</v>
      </c>
      <c r="M30" t="str">
        <f t="shared" si="1"/>
        <v>OK</v>
      </c>
      <c r="N30" s="14"/>
      <c r="O30" s="29"/>
    </row>
    <row r="31" spans="1:15" x14ac:dyDescent="0.3">
      <c r="A31" s="20">
        <v>45809</v>
      </c>
      <c r="B31" t="s">
        <v>22</v>
      </c>
      <c r="C31" t="s">
        <v>23</v>
      </c>
      <c r="D31" t="s">
        <v>37</v>
      </c>
      <c r="E31" t="s">
        <v>24</v>
      </c>
      <c r="F31" s="14">
        <v>30500</v>
      </c>
      <c r="G31" t="s">
        <v>35</v>
      </c>
      <c r="H31" t="s">
        <v>17</v>
      </c>
      <c r="I31" t="s">
        <v>33</v>
      </c>
      <c r="J31" t="s">
        <v>32</v>
      </c>
      <c r="K31" t="str">
        <f t="shared" si="3"/>
        <v>OK</v>
      </c>
      <c r="L31" t="str">
        <f t="shared" si="0"/>
        <v>OK</v>
      </c>
      <c r="M31" t="str">
        <f t="shared" si="1"/>
        <v>OK</v>
      </c>
      <c r="N31" s="14"/>
      <c r="O31" s="29"/>
    </row>
    <row r="32" spans="1:15" x14ac:dyDescent="0.3">
      <c r="A32" s="20">
        <v>45823</v>
      </c>
      <c r="B32" t="s">
        <v>22</v>
      </c>
      <c r="C32" t="s">
        <v>27</v>
      </c>
      <c r="D32" t="s">
        <v>78</v>
      </c>
      <c r="E32" t="s">
        <v>24</v>
      </c>
      <c r="F32" s="14">
        <v>6500</v>
      </c>
      <c r="G32" t="s">
        <v>12</v>
      </c>
      <c r="H32" t="s">
        <v>13</v>
      </c>
      <c r="I32" t="s">
        <v>36</v>
      </c>
      <c r="J32" t="s">
        <v>32</v>
      </c>
      <c r="K32" t="str">
        <f t="shared" si="3"/>
        <v>OK</v>
      </c>
      <c r="L32" t="str">
        <f t="shared" si="0"/>
        <v>OPORTUNIDAD AHORRO</v>
      </c>
      <c r="M32" t="str">
        <f t="shared" si="1"/>
        <v>OK</v>
      </c>
      <c r="N32" s="14"/>
      <c r="O32" s="29"/>
    </row>
    <row r="33" spans="1:15" x14ac:dyDescent="0.3">
      <c r="A33" s="20">
        <v>45839</v>
      </c>
      <c r="B33" t="s">
        <v>22</v>
      </c>
      <c r="C33" t="s">
        <v>23</v>
      </c>
      <c r="D33" t="s">
        <v>37</v>
      </c>
      <c r="E33" t="s">
        <v>24</v>
      </c>
      <c r="F33" s="14">
        <v>30500</v>
      </c>
      <c r="G33" t="s">
        <v>35</v>
      </c>
      <c r="H33" t="s">
        <v>17</v>
      </c>
      <c r="I33" t="s">
        <v>33</v>
      </c>
      <c r="J33" t="s">
        <v>32</v>
      </c>
      <c r="K33" t="str">
        <f t="shared" si="3"/>
        <v>OK</v>
      </c>
      <c r="L33" t="str">
        <f t="shared" si="0"/>
        <v>OK</v>
      </c>
      <c r="M33" t="str">
        <f t="shared" si="1"/>
        <v>OK</v>
      </c>
      <c r="N33" s="14"/>
      <c r="O33" s="29"/>
    </row>
    <row r="34" spans="1:15" x14ac:dyDescent="0.3">
      <c r="A34" s="20">
        <v>45856</v>
      </c>
      <c r="B34" t="s">
        <v>22</v>
      </c>
      <c r="C34" t="s">
        <v>38</v>
      </c>
      <c r="D34" t="s">
        <v>39</v>
      </c>
      <c r="E34" t="s">
        <v>24</v>
      </c>
      <c r="F34" s="14">
        <v>1200</v>
      </c>
      <c r="G34" t="s">
        <v>16</v>
      </c>
      <c r="H34" t="s">
        <v>13</v>
      </c>
      <c r="I34" t="s">
        <v>36</v>
      </c>
      <c r="J34" t="s">
        <v>32</v>
      </c>
      <c r="K34" t="str">
        <f t="shared" si="3"/>
        <v>OK</v>
      </c>
      <c r="L34" t="str">
        <f t="shared" si="0"/>
        <v>OPORTUNIDAD AHORRO</v>
      </c>
      <c r="M34" t="str">
        <f t="shared" si="1"/>
        <v>OK</v>
      </c>
      <c r="N34" s="14"/>
      <c r="O34" s="29"/>
    </row>
    <row r="35" spans="1:15" x14ac:dyDescent="0.3">
      <c r="A35" s="20">
        <v>45860</v>
      </c>
      <c r="B35" t="s">
        <v>22</v>
      </c>
      <c r="C35" t="s">
        <v>27</v>
      </c>
      <c r="D35" t="s">
        <v>79</v>
      </c>
      <c r="E35" t="s">
        <v>24</v>
      </c>
      <c r="F35" s="14">
        <v>8500</v>
      </c>
      <c r="G35" t="s">
        <v>40</v>
      </c>
      <c r="H35" t="s">
        <v>13</v>
      </c>
      <c r="I35" t="s">
        <v>36</v>
      </c>
      <c r="J35" t="s">
        <v>32</v>
      </c>
      <c r="K35" t="str">
        <f t="shared" si="3"/>
        <v>OK</v>
      </c>
      <c r="L35" t="str">
        <f t="shared" si="0"/>
        <v>OPORTUNIDAD AHORRO</v>
      </c>
      <c r="M35" t="str">
        <f t="shared" si="1"/>
        <v>OK</v>
      </c>
      <c r="N35" s="14"/>
      <c r="O35" s="29"/>
    </row>
    <row r="36" spans="1:15" x14ac:dyDescent="0.3">
      <c r="A36" s="20">
        <v>45870</v>
      </c>
      <c r="B36" t="s">
        <v>22</v>
      </c>
      <c r="C36" t="s">
        <v>23</v>
      </c>
      <c r="D36" t="s">
        <v>37</v>
      </c>
      <c r="E36" t="s">
        <v>24</v>
      </c>
      <c r="F36" s="14">
        <v>30500</v>
      </c>
      <c r="G36" t="s">
        <v>35</v>
      </c>
      <c r="H36" t="s">
        <v>17</v>
      </c>
      <c r="I36" t="s">
        <v>33</v>
      </c>
      <c r="J36" t="s">
        <v>32</v>
      </c>
      <c r="K36" t="str">
        <f t="shared" si="3"/>
        <v>OK</v>
      </c>
      <c r="L36" t="str">
        <f t="shared" si="0"/>
        <v>OK</v>
      </c>
      <c r="M36" t="str">
        <f t="shared" si="1"/>
        <v>OK</v>
      </c>
      <c r="N36" s="14"/>
      <c r="O36" s="29"/>
    </row>
    <row r="37" spans="1:15" x14ac:dyDescent="0.3">
      <c r="A37" s="20">
        <v>45879</v>
      </c>
      <c r="B37" t="s">
        <v>22</v>
      </c>
      <c r="C37" t="s">
        <v>34</v>
      </c>
      <c r="D37" t="s">
        <v>80</v>
      </c>
      <c r="E37" t="s">
        <v>24</v>
      </c>
      <c r="F37" s="14">
        <v>2100</v>
      </c>
      <c r="G37" t="s">
        <v>12</v>
      </c>
      <c r="H37" t="s">
        <v>13</v>
      </c>
      <c r="I37" t="s">
        <v>33</v>
      </c>
      <c r="J37" t="s">
        <v>32</v>
      </c>
      <c r="K37" t="str">
        <f t="shared" si="3"/>
        <v>OK</v>
      </c>
      <c r="L37" t="str">
        <f t="shared" si="0"/>
        <v>OPORTUNIDAD AHORRO</v>
      </c>
      <c r="M37" t="str">
        <f t="shared" si="1"/>
        <v>OK</v>
      </c>
      <c r="N37" s="14"/>
      <c r="O37" s="29"/>
    </row>
    <row r="38" spans="1:15" x14ac:dyDescent="0.3">
      <c r="A38" s="20">
        <v>45890</v>
      </c>
      <c r="B38" t="s">
        <v>22</v>
      </c>
      <c r="C38" t="s">
        <v>27</v>
      </c>
      <c r="D38" t="s">
        <v>81</v>
      </c>
      <c r="E38" t="s">
        <v>24</v>
      </c>
      <c r="F38" s="14">
        <v>7800</v>
      </c>
      <c r="G38" t="s">
        <v>40</v>
      </c>
      <c r="H38" t="s">
        <v>13</v>
      </c>
      <c r="I38" t="s">
        <v>36</v>
      </c>
      <c r="J38" t="s">
        <v>32</v>
      </c>
      <c r="K38" t="str">
        <f t="shared" si="3"/>
        <v>OK</v>
      </c>
      <c r="L38" t="str">
        <f t="shared" si="0"/>
        <v>OPORTUNIDAD AHORRO</v>
      </c>
      <c r="M38" t="str">
        <f t="shared" si="1"/>
        <v>OK</v>
      </c>
      <c r="N38" s="14"/>
      <c r="O38" s="29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Ingresos</vt:lpstr>
      <vt:lpstr>Gastos</vt:lpstr>
      <vt:lpstr>Resumen</vt:lpstr>
      <vt:lpstr>Dashboard</vt:lpstr>
      <vt:lpstr>Detalle1</vt:lpstr>
      <vt:lpstr>DINAMICA</vt:lpstr>
      <vt:lpstr>MOVIMIENTOS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E. Téllez G</dc:creator>
  <cp:lastModifiedBy>RONALD</cp:lastModifiedBy>
  <cp:lastPrinted>2025-07-03T18:39:58Z</cp:lastPrinted>
  <dcterms:created xsi:type="dcterms:W3CDTF">2025-07-01T15:51:39Z</dcterms:created>
  <dcterms:modified xsi:type="dcterms:W3CDTF">2025-10-16T18:48:38Z</dcterms:modified>
</cp:coreProperties>
</file>