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pold\Downloads\"/>
    </mc:Choice>
  </mc:AlternateContent>
  <bookViews>
    <workbookView xWindow="0" yWindow="0" windowWidth="28800" windowHeight="11796"/>
  </bookViews>
  <sheets>
    <sheet name="hek_data" sheetId="1" r:id="rId1"/>
    <sheet name="hek_data_raw" sheetId="24" r:id="rId2"/>
    <sheet name="cc_raw" sheetId="25" r:id="rId3"/>
    <sheet name="cc_raw_grouped" sheetId="26" r:id="rId4"/>
    <sheet name="Growth" sheetId="16" r:id="rId5"/>
    <sheet name="abs_bm_comp_raw" sheetId="12" r:id="rId6"/>
    <sheet name="abs_bm_comp_mean" sheetId="13" r:id="rId7"/>
    <sheet name="abs_bm_comp_std" sheetId="15" r:id="rId8"/>
    <sheet name="Glycome_per_prot" sheetId="2" r:id="rId9"/>
    <sheet name="Lip_per_prot" sheetId="3" r:id="rId10"/>
    <sheet name="Lip_raw" sheetId="7" r:id="rId11"/>
    <sheet name="Lip_abs_vs" sheetId="9" r:id="rId12"/>
    <sheet name="Lip_abs_mean_vs" sheetId="10" r:id="rId13"/>
    <sheet name="Lip_abs_stds_vs" sheetId="11" r:id="rId14"/>
    <sheet name="Lip_rel_mean_vs" sheetId="5" r:id="rId15"/>
    <sheet name="Lip_rel_stds_vs" sheetId="17" r:id="rId16"/>
    <sheet name="Lip_rel_mean_vs_sum" sheetId="22" r:id="rId17"/>
    <sheet name="Lip_rel_stds_vs_sum" sheetId="23" r:id="rId18"/>
    <sheet name="Lip_abs_mean" sheetId="8" r:id="rId19"/>
    <sheet name="Lip_abs_stds" sheetId="6" r:id="rId20"/>
    <sheet name="Lip_rel_means" sheetId="18" r:id="rId21"/>
    <sheet name="Lip_rel_stds" sheetId="19" r:id="rId22"/>
    <sheet name="Lip_rel_means_sum" sheetId="20" r:id="rId23"/>
    <sheet name="Lip_rel_stds_sum" sheetId="21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7" l="1"/>
  <c r="R126" i="7"/>
  <c r="B19" i="5"/>
  <c r="E16" i="10"/>
  <c r="B43" i="7" l="1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B98" i="7"/>
  <c r="B39" i="7"/>
  <c r="B103" i="7"/>
  <c r="B60" i="7"/>
  <c r="B77" i="7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D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B16" i="10"/>
  <c r="B17" i="10"/>
  <c r="B18" i="10"/>
  <c r="B19" i="10"/>
  <c r="B20" i="10"/>
  <c r="B21" i="10"/>
  <c r="B22" i="10"/>
  <c r="B23" i="10"/>
  <c r="B24" i="10"/>
  <c r="B25" i="10"/>
  <c r="B26" i="10"/>
  <c r="B15" i="10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CD43" i="7"/>
  <c r="CE43" i="7"/>
  <c r="CF43" i="7"/>
  <c r="CG43" i="7"/>
  <c r="CH43" i="7"/>
  <c r="CI43" i="7"/>
  <c r="CD44" i="7"/>
  <c r="CE44" i="7"/>
  <c r="CF44" i="7"/>
  <c r="CG44" i="7"/>
  <c r="CH44" i="7"/>
  <c r="CI44" i="7"/>
  <c r="CD45" i="7"/>
  <c r="CE45" i="7"/>
  <c r="CF45" i="7"/>
  <c r="CG45" i="7"/>
  <c r="CH45" i="7"/>
  <c r="CI45" i="7"/>
  <c r="CD46" i="7"/>
  <c r="CE46" i="7"/>
  <c r="CF46" i="7"/>
  <c r="CG46" i="7"/>
  <c r="CH46" i="7"/>
  <c r="CI46" i="7"/>
  <c r="CD47" i="7"/>
  <c r="CE47" i="7"/>
  <c r="CF47" i="7"/>
  <c r="CG47" i="7"/>
  <c r="CH47" i="7"/>
  <c r="CI47" i="7"/>
  <c r="CD48" i="7"/>
  <c r="CE48" i="7"/>
  <c r="CF48" i="7"/>
  <c r="CG48" i="7"/>
  <c r="CH48" i="7"/>
  <c r="CI48" i="7"/>
  <c r="CD49" i="7"/>
  <c r="CE49" i="7"/>
  <c r="CF49" i="7"/>
  <c r="CG49" i="7"/>
  <c r="CH49" i="7"/>
  <c r="CI49" i="7"/>
  <c r="CD50" i="7"/>
  <c r="CE50" i="7"/>
  <c r="CF50" i="7"/>
  <c r="CG50" i="7"/>
  <c r="CH50" i="7"/>
  <c r="CI50" i="7"/>
  <c r="CD51" i="7"/>
  <c r="CE51" i="7"/>
  <c r="CF51" i="7"/>
  <c r="CG51" i="7"/>
  <c r="CH51" i="7"/>
  <c r="CI51" i="7"/>
  <c r="CD52" i="7"/>
  <c r="CE52" i="7"/>
  <c r="CF52" i="7"/>
  <c r="CG52" i="7"/>
  <c r="CH52" i="7"/>
  <c r="CI52" i="7"/>
  <c r="CD53" i="7"/>
  <c r="CE53" i="7"/>
  <c r="CF53" i="7"/>
  <c r="CG53" i="7"/>
  <c r="CH53" i="7"/>
  <c r="CI53" i="7"/>
  <c r="CD54" i="7"/>
  <c r="CE54" i="7"/>
  <c r="CF54" i="7"/>
  <c r="CG54" i="7"/>
  <c r="CH54" i="7"/>
  <c r="CI54" i="7"/>
  <c r="CD55" i="7"/>
  <c r="CE55" i="7"/>
  <c r="CF55" i="7"/>
  <c r="CG55" i="7"/>
  <c r="CH55" i="7"/>
  <c r="CI55" i="7"/>
  <c r="CD56" i="7"/>
  <c r="CE56" i="7"/>
  <c r="CF56" i="7"/>
  <c r="CG56" i="7"/>
  <c r="CH56" i="7"/>
  <c r="CI56" i="7"/>
  <c r="CD57" i="7"/>
  <c r="CE57" i="7"/>
  <c r="CF57" i="7"/>
  <c r="CG57" i="7"/>
  <c r="CH57" i="7"/>
  <c r="CI57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U25" i="7"/>
  <c r="BT33" i="1"/>
  <c r="BR33" i="1"/>
  <c r="BZ30" i="1"/>
  <c r="BZ33" i="1"/>
  <c r="BB40" i="7" l="1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40" i="7"/>
  <c r="V87" i="7" l="1"/>
  <c r="W89" i="7"/>
  <c r="W88" i="7"/>
  <c r="V78" i="7"/>
  <c r="V86" i="7"/>
  <c r="W85" i="7"/>
  <c r="V80" i="7"/>
  <c r="W77" i="7"/>
  <c r="V91" i="7"/>
  <c r="W87" i="7"/>
  <c r="W80" i="7"/>
  <c r="V73" i="7"/>
  <c r="V90" i="7"/>
  <c r="W78" i="7"/>
  <c r="W90" i="7"/>
  <c r="V79" i="7"/>
  <c r="W91" i="7"/>
  <c r="V83" i="7"/>
  <c r="W82" i="7"/>
  <c r="W81" i="7"/>
  <c r="V81" i="7"/>
  <c r="V77" i="7"/>
  <c r="V85" i="7"/>
  <c r="W83" i="7"/>
  <c r="W86" i="7"/>
  <c r="V89" i="7"/>
  <c r="V82" i="7"/>
  <c r="W84" i="7"/>
  <c r="W79" i="7"/>
  <c r="V84" i="7"/>
  <c r="V88" i="7"/>
  <c r="V74" i="7"/>
  <c r="V68" i="7"/>
  <c r="V70" i="7"/>
  <c r="W71" i="7"/>
  <c r="V61" i="7"/>
  <c r="W72" i="7"/>
  <c r="V67" i="7"/>
  <c r="W74" i="7"/>
  <c r="W64" i="7"/>
  <c r="V71" i="7"/>
  <c r="V69" i="7"/>
  <c r="W69" i="7"/>
  <c r="W73" i="7"/>
  <c r="W70" i="7"/>
  <c r="W63" i="7"/>
  <c r="V62" i="7"/>
  <c r="V66" i="7"/>
  <c r="W61" i="7"/>
  <c r="W65" i="7"/>
  <c r="V64" i="7"/>
  <c r="V60" i="7"/>
  <c r="W66" i="7"/>
  <c r="W60" i="7"/>
  <c r="V65" i="7"/>
  <c r="V72" i="7"/>
  <c r="W68" i="7"/>
  <c r="V63" i="7"/>
  <c r="W67" i="7"/>
  <c r="W62" i="7"/>
  <c r="P100" i="7"/>
  <c r="D100" i="7"/>
  <c r="J100" i="7"/>
  <c r="F100" i="7"/>
  <c r="T100" i="7"/>
  <c r="H100" i="7"/>
  <c r="N100" i="7"/>
  <c r="U100" i="7"/>
  <c r="S100" i="7"/>
  <c r="Q100" i="7"/>
  <c r="O100" i="7"/>
  <c r="R100" i="7"/>
  <c r="L100" i="7"/>
  <c r="B100" i="7"/>
  <c r="M100" i="7"/>
  <c r="K100" i="7"/>
  <c r="I100" i="7"/>
  <c r="G100" i="7"/>
  <c r="E100" i="7"/>
  <c r="C100" i="7"/>
  <c r="C24" i="16"/>
  <c r="D24" i="16"/>
  <c r="E24" i="16"/>
  <c r="B24" i="16"/>
  <c r="C23" i="16"/>
  <c r="D23" i="16"/>
  <c r="E23" i="16"/>
  <c r="B23" i="16"/>
  <c r="C22" i="16"/>
  <c r="D22" i="16"/>
  <c r="E22" i="16"/>
  <c r="B22" i="16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  <c r="W2" i="2" l="1"/>
  <c r="W27" i="12"/>
  <c r="AL12" i="12"/>
  <c r="AL13" i="12"/>
  <c r="AL11" i="12"/>
  <c r="W26" i="12"/>
  <c r="W25" i="12"/>
  <c r="W24" i="12"/>
  <c r="W23" i="12"/>
  <c r="W22" i="12"/>
  <c r="W21" i="12"/>
  <c r="W18" i="12"/>
  <c r="W17" i="12"/>
  <c r="W16" i="12"/>
  <c r="W15" i="12"/>
  <c r="W14" i="12"/>
  <c r="W13" i="12"/>
  <c r="W12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B22" i="12"/>
  <c r="B23" i="12"/>
  <c r="B24" i="12"/>
  <c r="B25" i="12"/>
  <c r="B26" i="12"/>
  <c r="B27" i="12"/>
  <c r="B21" i="12"/>
  <c r="V18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B13" i="12"/>
  <c r="B14" i="12"/>
  <c r="B15" i="12"/>
  <c r="B16" i="12"/>
  <c r="B17" i="12"/>
  <c r="B18" i="12"/>
  <c r="B12" i="12"/>
  <c r="CD8" i="12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66" i="1"/>
  <c r="B67" i="1"/>
  <c r="B68" i="1"/>
  <c r="B69" i="1"/>
  <c r="B70" i="1"/>
  <c r="B65" i="1"/>
  <c r="CC63" i="1"/>
  <c r="CC71" i="1" s="1"/>
  <c r="CB63" i="1"/>
  <c r="CB71" i="1" s="1"/>
  <c r="CA63" i="1"/>
  <c r="CA71" i="1" s="1"/>
  <c r="BZ63" i="1"/>
  <c r="BZ71" i="1" s="1"/>
  <c r="BY63" i="1"/>
  <c r="BY71" i="1" s="1"/>
  <c r="BX63" i="1"/>
  <c r="BX71" i="1" s="1"/>
  <c r="BW63" i="1"/>
  <c r="BW71" i="1" s="1"/>
  <c r="BV63" i="1"/>
  <c r="BV71" i="1" s="1"/>
  <c r="BU63" i="1"/>
  <c r="BU71" i="1" s="1"/>
  <c r="BT63" i="1"/>
  <c r="BT71" i="1" s="1"/>
  <c r="BS63" i="1"/>
  <c r="BS71" i="1" s="1"/>
  <c r="BR63" i="1"/>
  <c r="BR71" i="1" s="1"/>
  <c r="BQ63" i="1"/>
  <c r="BQ71" i="1" s="1"/>
  <c r="BP63" i="1"/>
  <c r="BP71" i="1" s="1"/>
  <c r="BO63" i="1"/>
  <c r="BO71" i="1" s="1"/>
  <c r="BN63" i="1"/>
  <c r="BN71" i="1" s="1"/>
  <c r="BM63" i="1"/>
  <c r="BM71" i="1" s="1"/>
  <c r="BL63" i="1"/>
  <c r="BL71" i="1" s="1"/>
  <c r="BK63" i="1"/>
  <c r="BK71" i="1" s="1"/>
  <c r="BJ63" i="1"/>
  <c r="BJ71" i="1" s="1"/>
  <c r="BI63" i="1"/>
  <c r="BI71" i="1" s="1"/>
  <c r="BH63" i="1"/>
  <c r="BH71" i="1" s="1"/>
  <c r="BG63" i="1"/>
  <c r="BG71" i="1" s="1"/>
  <c r="BF63" i="1"/>
  <c r="BF71" i="1" s="1"/>
  <c r="BE63" i="1"/>
  <c r="BE71" i="1" s="1"/>
  <c r="BD63" i="1"/>
  <c r="BD71" i="1" s="1"/>
  <c r="BC63" i="1"/>
  <c r="BC71" i="1" s="1"/>
  <c r="BB63" i="1"/>
  <c r="BB71" i="1" s="1"/>
  <c r="BA63" i="1"/>
  <c r="BA71" i="1" s="1"/>
  <c r="AZ63" i="1"/>
  <c r="AZ71" i="1" s="1"/>
  <c r="AY63" i="1"/>
  <c r="AY71" i="1" s="1"/>
  <c r="AX63" i="1"/>
  <c r="AX71" i="1" s="1"/>
  <c r="AW63" i="1"/>
  <c r="AW71" i="1" s="1"/>
  <c r="AV63" i="1"/>
  <c r="AV71" i="1" s="1"/>
  <c r="AU63" i="1"/>
  <c r="AU71" i="1" s="1"/>
  <c r="AT63" i="1"/>
  <c r="AT71" i="1" s="1"/>
  <c r="AS63" i="1"/>
  <c r="AS71" i="1" s="1"/>
  <c r="AR63" i="1"/>
  <c r="AR71" i="1" s="1"/>
  <c r="AQ63" i="1"/>
  <c r="AQ71" i="1" s="1"/>
  <c r="AP63" i="1"/>
  <c r="AP71" i="1" s="1"/>
  <c r="AO63" i="1"/>
  <c r="AO71" i="1" s="1"/>
  <c r="AN63" i="1"/>
  <c r="AN71" i="1" s="1"/>
  <c r="AM63" i="1"/>
  <c r="AM71" i="1" s="1"/>
  <c r="AL63" i="1"/>
  <c r="AL71" i="1" s="1"/>
  <c r="AK63" i="1"/>
  <c r="AK71" i="1" s="1"/>
  <c r="AJ63" i="1"/>
  <c r="AJ71" i="1" s="1"/>
  <c r="AI63" i="1"/>
  <c r="AI71" i="1" s="1"/>
  <c r="AH63" i="1"/>
  <c r="AH71" i="1" s="1"/>
  <c r="AG63" i="1"/>
  <c r="AG71" i="1" s="1"/>
  <c r="AF63" i="1"/>
  <c r="AF71" i="1" s="1"/>
  <c r="AE63" i="1"/>
  <c r="AE71" i="1" s="1"/>
  <c r="AD63" i="1"/>
  <c r="AD71" i="1" s="1"/>
  <c r="AC63" i="1"/>
  <c r="AC71" i="1" s="1"/>
  <c r="AB63" i="1"/>
  <c r="AB71" i="1" s="1"/>
  <c r="AA63" i="1"/>
  <c r="AA71" i="1" s="1"/>
  <c r="Z63" i="1"/>
  <c r="Z71" i="1" s="1"/>
  <c r="Y63" i="1"/>
  <c r="Y71" i="1" s="1"/>
  <c r="X63" i="1"/>
  <c r="X71" i="1" s="1"/>
  <c r="W63" i="1"/>
  <c r="W71" i="1" s="1"/>
  <c r="V63" i="1"/>
  <c r="V71" i="1" s="1"/>
  <c r="U63" i="1"/>
  <c r="U71" i="1" s="1"/>
  <c r="T63" i="1"/>
  <c r="T71" i="1" s="1"/>
  <c r="S63" i="1"/>
  <c r="S71" i="1" s="1"/>
  <c r="R63" i="1"/>
  <c r="R71" i="1" s="1"/>
  <c r="Q63" i="1"/>
  <c r="Q71" i="1" s="1"/>
  <c r="P63" i="1"/>
  <c r="P71" i="1" s="1"/>
  <c r="O63" i="1"/>
  <c r="O71" i="1" s="1"/>
  <c r="N63" i="1"/>
  <c r="N71" i="1" s="1"/>
  <c r="M63" i="1"/>
  <c r="M71" i="1" s="1"/>
  <c r="L63" i="1"/>
  <c r="L71" i="1" s="1"/>
  <c r="K63" i="1"/>
  <c r="K71" i="1" s="1"/>
  <c r="J63" i="1"/>
  <c r="J71" i="1" s="1"/>
  <c r="I63" i="1"/>
  <c r="I71" i="1" s="1"/>
  <c r="H63" i="1"/>
  <c r="H71" i="1" s="1"/>
  <c r="G63" i="1"/>
  <c r="G71" i="1" s="1"/>
  <c r="F63" i="1"/>
  <c r="F71" i="1" s="1"/>
  <c r="E63" i="1"/>
  <c r="E71" i="1" s="1"/>
  <c r="D63" i="1"/>
  <c r="D71" i="1" s="1"/>
  <c r="C63" i="1"/>
  <c r="C71" i="1" s="1"/>
  <c r="B63" i="1"/>
  <c r="B71" i="1" s="1"/>
  <c r="CB38" i="7"/>
  <c r="BX38" i="7"/>
  <c r="BW38" i="7"/>
  <c r="BV38" i="7"/>
  <c r="BP38" i="7"/>
  <c r="BO38" i="7"/>
  <c r="BN38" i="7"/>
  <c r="BH38" i="7"/>
  <c r="BG38" i="7"/>
  <c r="AZ38" i="7"/>
  <c r="AY38" i="7"/>
  <c r="AX38" i="7"/>
  <c r="AR38" i="7"/>
  <c r="AQ38" i="7"/>
  <c r="AP38" i="7"/>
  <c r="AJ38" i="7"/>
  <c r="AI38" i="7"/>
  <c r="AH38" i="7"/>
  <c r="AB38" i="7"/>
  <c r="AA38" i="7"/>
  <c r="Z38" i="7"/>
  <c r="X38" i="7"/>
  <c r="T38" i="7"/>
  <c r="S38" i="7"/>
  <c r="R38" i="7"/>
  <c r="L38" i="7"/>
  <c r="K38" i="7"/>
  <c r="J38" i="7"/>
  <c r="D38" i="7"/>
  <c r="C38" i="7"/>
  <c r="CB37" i="7"/>
  <c r="BW37" i="7"/>
  <c r="BV37" i="7"/>
  <c r="BT37" i="7"/>
  <c r="BP37" i="7"/>
  <c r="BO37" i="7"/>
  <c r="BN37" i="7"/>
  <c r="BH37" i="7"/>
  <c r="BG37" i="7"/>
  <c r="AZ37" i="7"/>
  <c r="AY37" i="7"/>
  <c r="AX37" i="7"/>
  <c r="AV37" i="7"/>
  <c r="AR37" i="7"/>
  <c r="AQ37" i="7"/>
  <c r="AP37" i="7"/>
  <c r="AJ37" i="7"/>
  <c r="AI37" i="7"/>
  <c r="AH37" i="7"/>
  <c r="AB37" i="7"/>
  <c r="AA37" i="7"/>
  <c r="Z37" i="7"/>
  <c r="T37" i="7"/>
  <c r="S37" i="7"/>
  <c r="R37" i="7"/>
  <c r="P37" i="7"/>
  <c r="L37" i="7"/>
  <c r="K37" i="7"/>
  <c r="J37" i="7"/>
  <c r="C37" i="7"/>
  <c r="CB36" i="7"/>
  <c r="BX36" i="7"/>
  <c r="BW36" i="7"/>
  <c r="BV36" i="7"/>
  <c r="BT36" i="7"/>
  <c r="BP36" i="7"/>
  <c r="BO36" i="7"/>
  <c r="BN36" i="7"/>
  <c r="BL36" i="7"/>
  <c r="BH36" i="7"/>
  <c r="BG36" i="7"/>
  <c r="BF36" i="7"/>
  <c r="BD36" i="7"/>
  <c r="AZ36" i="7"/>
  <c r="AY36" i="7"/>
  <c r="AX36" i="7"/>
  <c r="AR36" i="7"/>
  <c r="AQ36" i="7"/>
  <c r="AP36" i="7"/>
  <c r="AN36" i="7"/>
  <c r="AJ36" i="7"/>
  <c r="AI36" i="7"/>
  <c r="AH36" i="7"/>
  <c r="AF36" i="7"/>
  <c r="AB36" i="7"/>
  <c r="AA36" i="7"/>
  <c r="Z36" i="7"/>
  <c r="T36" i="7"/>
  <c r="S36" i="7"/>
  <c r="R36" i="7"/>
  <c r="L36" i="7"/>
  <c r="K36" i="7"/>
  <c r="J36" i="7"/>
  <c r="H36" i="7"/>
  <c r="D36" i="7"/>
  <c r="C36" i="7"/>
  <c r="BX35" i="7"/>
  <c r="BW35" i="7"/>
  <c r="BV35" i="7"/>
  <c r="BT35" i="7"/>
  <c r="BP35" i="7"/>
  <c r="BO35" i="7"/>
  <c r="BN35" i="7"/>
  <c r="BL35" i="7"/>
  <c r="BH35" i="7"/>
  <c r="BG35" i="7"/>
  <c r="BF35" i="7"/>
  <c r="BD35" i="7"/>
  <c r="AZ35" i="7"/>
  <c r="AY35" i="7"/>
  <c r="AX35" i="7"/>
  <c r="AS35" i="7"/>
  <c r="AR35" i="7"/>
  <c r="AQ35" i="7"/>
  <c r="AP35" i="7"/>
  <c r="AO35" i="7"/>
  <c r="AJ35" i="7"/>
  <c r="AI35" i="7"/>
  <c r="AH35" i="7"/>
  <c r="AF35" i="7"/>
  <c r="AB35" i="7"/>
  <c r="AA35" i="7"/>
  <c r="Z35" i="7"/>
  <c r="T35" i="7"/>
  <c r="S35" i="7"/>
  <c r="R35" i="7"/>
  <c r="P35" i="7"/>
  <c r="L35" i="7"/>
  <c r="K35" i="7"/>
  <c r="J35" i="7"/>
  <c r="D35" i="7"/>
  <c r="C35" i="7"/>
  <c r="CB34" i="7"/>
  <c r="BX34" i="7"/>
  <c r="BW34" i="7"/>
  <c r="BV34" i="7"/>
  <c r="BQ34" i="7"/>
  <c r="BP34" i="7"/>
  <c r="BO34" i="7"/>
  <c r="BN34" i="7"/>
  <c r="BL34" i="7"/>
  <c r="BH34" i="7"/>
  <c r="BG34" i="7"/>
  <c r="BF34" i="7"/>
  <c r="BE34" i="7"/>
  <c r="BD34" i="7"/>
  <c r="BA34" i="7"/>
  <c r="AZ34" i="7"/>
  <c r="AY34" i="7"/>
  <c r="AV34" i="7"/>
  <c r="AR34" i="7"/>
  <c r="AQ34" i="7"/>
  <c r="AP34" i="7"/>
  <c r="AO34" i="7"/>
  <c r="AK34" i="7"/>
  <c r="AJ34" i="7"/>
  <c r="AI34" i="7"/>
  <c r="AH34" i="7"/>
  <c r="AF34" i="7"/>
  <c r="AB34" i="7"/>
  <c r="AA34" i="7"/>
  <c r="Z34" i="7"/>
  <c r="U34" i="7"/>
  <c r="T34" i="7"/>
  <c r="S34" i="7"/>
  <c r="R34" i="7"/>
  <c r="P34" i="7"/>
  <c r="O34" i="7"/>
  <c r="M34" i="7"/>
  <c r="K34" i="7"/>
  <c r="J34" i="7"/>
  <c r="E34" i="7"/>
  <c r="D34" i="7"/>
  <c r="C34" i="7"/>
  <c r="CC33" i="7"/>
  <c r="BX33" i="7"/>
  <c r="BW33" i="7"/>
  <c r="BV33" i="7"/>
  <c r="BT33" i="7"/>
  <c r="BQ33" i="7"/>
  <c r="BP33" i="7"/>
  <c r="BO33" i="7"/>
  <c r="BN33" i="7"/>
  <c r="BL33" i="7"/>
  <c r="BH33" i="7"/>
  <c r="BG33" i="7"/>
  <c r="BF33" i="7"/>
  <c r="BE33" i="7"/>
  <c r="BD33" i="7"/>
  <c r="AY33" i="7"/>
  <c r="AX33" i="7"/>
  <c r="AV33" i="7"/>
  <c r="AU33" i="7"/>
  <c r="AS33" i="7"/>
  <c r="AR33" i="7"/>
  <c r="AQ33" i="7"/>
  <c r="AP33" i="7"/>
  <c r="AO33" i="7"/>
  <c r="AN33" i="7"/>
  <c r="AK33" i="7"/>
  <c r="AJ33" i="7"/>
  <c r="AI33" i="7"/>
  <c r="AH33" i="7"/>
  <c r="AF33" i="7"/>
  <c r="AB33" i="7"/>
  <c r="AA33" i="7"/>
  <c r="Z33" i="7"/>
  <c r="X33" i="7"/>
  <c r="U33" i="7"/>
  <c r="T33" i="7"/>
  <c r="S33" i="7"/>
  <c r="R33" i="7"/>
  <c r="Q33" i="7"/>
  <c r="P33" i="7"/>
  <c r="M33" i="7"/>
  <c r="L33" i="7"/>
  <c r="K33" i="7"/>
  <c r="J33" i="7"/>
  <c r="D33" i="7"/>
  <c r="C33" i="7"/>
  <c r="BY32" i="7"/>
  <c r="BX32" i="7"/>
  <c r="BW32" i="7"/>
  <c r="BV32" i="7"/>
  <c r="BT32" i="7"/>
  <c r="BQ32" i="7"/>
  <c r="BP32" i="7"/>
  <c r="BO32" i="7"/>
  <c r="BN32" i="7"/>
  <c r="BL32" i="7"/>
  <c r="BI32" i="7"/>
  <c r="BH32" i="7"/>
  <c r="BG32" i="7"/>
  <c r="BF32" i="7"/>
  <c r="AZ32" i="7"/>
  <c r="AY32" i="7"/>
  <c r="AS32" i="7"/>
  <c r="AR32" i="7"/>
  <c r="AQ32" i="7"/>
  <c r="AP32" i="7"/>
  <c r="AO32" i="7"/>
  <c r="AN32" i="7"/>
  <c r="AK32" i="7"/>
  <c r="AJ32" i="7"/>
  <c r="AI32" i="7"/>
  <c r="AH32" i="7"/>
  <c r="AB32" i="7"/>
  <c r="AA32" i="7"/>
  <c r="Z32" i="7"/>
  <c r="Y32" i="7"/>
  <c r="U32" i="7"/>
  <c r="T32" i="7"/>
  <c r="S32" i="7"/>
  <c r="R32" i="7"/>
  <c r="P32" i="7"/>
  <c r="M32" i="7"/>
  <c r="L32" i="7"/>
  <c r="K32" i="7"/>
  <c r="J32" i="7"/>
  <c r="H32" i="7"/>
  <c r="E32" i="7"/>
  <c r="D32" i="7"/>
  <c r="C32" i="7"/>
  <c r="CC31" i="7"/>
  <c r="CA31" i="7"/>
  <c r="BX31" i="7"/>
  <c r="BW31" i="7"/>
  <c r="BV31" i="7"/>
  <c r="BT31" i="7"/>
  <c r="BP31" i="7"/>
  <c r="BO31" i="7"/>
  <c r="BN31" i="7"/>
  <c r="BM31" i="7"/>
  <c r="BL31" i="7"/>
  <c r="BK31" i="7"/>
  <c r="BI31" i="7"/>
  <c r="BH31" i="7"/>
  <c r="BG31" i="7"/>
  <c r="BF31" i="7"/>
  <c r="BD31" i="7"/>
  <c r="BA31" i="7"/>
  <c r="AZ31" i="7"/>
  <c r="AY31" i="7"/>
  <c r="AX31" i="7"/>
  <c r="AR31" i="7"/>
  <c r="AQ31" i="7"/>
  <c r="AP31" i="7"/>
  <c r="AO31" i="7"/>
  <c r="AM31" i="7"/>
  <c r="AK31" i="7"/>
  <c r="AJ31" i="7"/>
  <c r="AI31" i="7"/>
  <c r="AH31" i="7"/>
  <c r="AF31" i="7"/>
  <c r="AB31" i="7"/>
  <c r="AA31" i="7"/>
  <c r="Z31" i="7"/>
  <c r="X31" i="7"/>
  <c r="W31" i="7"/>
  <c r="T31" i="7"/>
  <c r="S31" i="7"/>
  <c r="R31" i="7"/>
  <c r="Q31" i="7"/>
  <c r="P31" i="7"/>
  <c r="M31" i="7"/>
  <c r="L31" i="7"/>
  <c r="K31" i="7"/>
  <c r="J31" i="7"/>
  <c r="E31" i="7"/>
  <c r="D31" i="7"/>
  <c r="C31" i="7"/>
  <c r="CB30" i="7"/>
  <c r="BY30" i="7"/>
  <c r="BX30" i="7"/>
  <c r="BW30" i="7"/>
  <c r="BV30" i="7"/>
  <c r="BT30" i="7"/>
  <c r="BP30" i="7"/>
  <c r="BO30" i="7"/>
  <c r="BN30" i="7"/>
  <c r="BK30" i="7"/>
  <c r="BI30" i="7"/>
  <c r="BH30" i="7"/>
  <c r="BG30" i="7"/>
  <c r="BF30" i="7"/>
  <c r="BE30" i="7"/>
  <c r="BD30" i="7"/>
  <c r="BA30" i="7"/>
  <c r="AY30" i="7"/>
  <c r="AX30" i="7"/>
  <c r="AW30" i="7"/>
  <c r="AR30" i="7"/>
  <c r="AQ30" i="7"/>
  <c r="AP30" i="7"/>
  <c r="AN30" i="7"/>
  <c r="AK30" i="7"/>
  <c r="AJ30" i="7"/>
  <c r="AI30" i="7"/>
  <c r="AH30" i="7"/>
  <c r="AB30" i="7"/>
  <c r="AA30" i="7"/>
  <c r="Z30" i="7"/>
  <c r="Y30" i="7"/>
  <c r="X30" i="7"/>
  <c r="W30" i="7"/>
  <c r="U30" i="7"/>
  <c r="T30" i="7"/>
  <c r="S30" i="7"/>
  <c r="R30" i="7"/>
  <c r="Q30" i="7"/>
  <c r="P30" i="7"/>
  <c r="M30" i="7"/>
  <c r="L30" i="7"/>
  <c r="K30" i="7"/>
  <c r="J30" i="7"/>
  <c r="H30" i="7"/>
  <c r="G30" i="7"/>
  <c r="D30" i="7"/>
  <c r="C30" i="7"/>
  <c r="CB29" i="7"/>
  <c r="CA29" i="7"/>
  <c r="BY29" i="7"/>
  <c r="BX29" i="7"/>
  <c r="BW29" i="7"/>
  <c r="BV29" i="7"/>
  <c r="BU29" i="7"/>
  <c r="BP29" i="7"/>
  <c r="BO29" i="7"/>
  <c r="BN29" i="7"/>
  <c r="BM29" i="7"/>
  <c r="BK29" i="7"/>
  <c r="BI29" i="7"/>
  <c r="BH29" i="7"/>
  <c r="BG29" i="7"/>
  <c r="BF29" i="7"/>
  <c r="BE29" i="7"/>
  <c r="BD29" i="7"/>
  <c r="AZ29" i="7"/>
  <c r="AY29" i="7"/>
  <c r="AX29" i="7"/>
  <c r="AV29" i="7"/>
  <c r="AR29" i="7"/>
  <c r="AQ29" i="7"/>
  <c r="AP29" i="7"/>
  <c r="AO29" i="7"/>
  <c r="AM29" i="7"/>
  <c r="AK29" i="7"/>
  <c r="AJ29" i="7"/>
  <c r="AI29" i="7"/>
  <c r="AH29" i="7"/>
  <c r="AG29" i="7"/>
  <c r="AF29" i="7"/>
  <c r="AB29" i="7"/>
  <c r="AA29" i="7"/>
  <c r="Z29" i="7"/>
  <c r="U29" i="7"/>
  <c r="T29" i="7"/>
  <c r="S29" i="7"/>
  <c r="R29" i="7"/>
  <c r="P29" i="7"/>
  <c r="N29" i="7"/>
  <c r="L29" i="7"/>
  <c r="K29" i="7"/>
  <c r="J29" i="7"/>
  <c r="I29" i="7"/>
  <c r="H29" i="7"/>
  <c r="D29" i="7"/>
  <c r="C29" i="7"/>
  <c r="CC28" i="7"/>
  <c r="CB28" i="7"/>
  <c r="BY28" i="7"/>
  <c r="BX28" i="7"/>
  <c r="BW28" i="7"/>
  <c r="BV28" i="7"/>
  <c r="BT28" i="7"/>
  <c r="BR28" i="7"/>
  <c r="BQ28" i="7"/>
  <c r="BP28" i="7"/>
  <c r="BO28" i="7"/>
  <c r="BN28" i="7"/>
  <c r="BL28" i="7"/>
  <c r="BI28" i="7"/>
  <c r="BH28" i="7"/>
  <c r="BG28" i="7"/>
  <c r="BF28" i="7"/>
  <c r="BE28" i="7"/>
  <c r="BD28" i="7"/>
  <c r="BC28" i="7"/>
  <c r="BB28" i="7"/>
  <c r="AZ28" i="7"/>
  <c r="AY28" i="7"/>
  <c r="AX28" i="7"/>
  <c r="AW28" i="7"/>
  <c r="AU28" i="7"/>
  <c r="AS28" i="7"/>
  <c r="AR28" i="7"/>
  <c r="AQ28" i="7"/>
  <c r="AP28" i="7"/>
  <c r="AO28" i="7"/>
  <c r="AN28" i="7"/>
  <c r="AL28" i="7"/>
  <c r="AJ28" i="7"/>
  <c r="AI28" i="7"/>
  <c r="AH28" i="7"/>
  <c r="AG28" i="7"/>
  <c r="AF28" i="7"/>
  <c r="AE28" i="7"/>
  <c r="AC28" i="7"/>
  <c r="AB28" i="7"/>
  <c r="AA28" i="7"/>
  <c r="Z28" i="7"/>
  <c r="X28" i="7"/>
  <c r="W28" i="7"/>
  <c r="U28" i="7"/>
  <c r="T28" i="7"/>
  <c r="S28" i="7"/>
  <c r="R28" i="7"/>
  <c r="Q28" i="7"/>
  <c r="O28" i="7"/>
  <c r="N28" i="7"/>
  <c r="M28" i="7"/>
  <c r="L28" i="7"/>
  <c r="K28" i="7"/>
  <c r="J28" i="7"/>
  <c r="I28" i="7"/>
  <c r="H28" i="7"/>
  <c r="E28" i="7"/>
  <c r="D28" i="7"/>
  <c r="C28" i="7"/>
  <c r="CC27" i="7"/>
  <c r="CA27" i="7"/>
  <c r="BZ27" i="7"/>
  <c r="BY27" i="7"/>
  <c r="BX27" i="7"/>
  <c r="BW27" i="7"/>
  <c r="BV27" i="7"/>
  <c r="BU27" i="7"/>
  <c r="BT27" i="7"/>
  <c r="BS27" i="7"/>
  <c r="BQ27" i="7"/>
  <c r="BP27" i="7"/>
  <c r="BO27" i="7"/>
  <c r="BN27" i="7"/>
  <c r="BM27" i="7"/>
  <c r="BL27" i="7"/>
  <c r="BK27" i="7"/>
  <c r="BI27" i="7"/>
  <c r="BH27" i="7"/>
  <c r="BG27" i="7"/>
  <c r="BF27" i="7"/>
  <c r="BE27" i="7"/>
  <c r="BC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N27" i="7"/>
  <c r="M27" i="7"/>
  <c r="L27" i="7"/>
  <c r="K27" i="7"/>
  <c r="J27" i="7"/>
  <c r="I27" i="7"/>
  <c r="H27" i="7"/>
  <c r="G27" i="7"/>
  <c r="E27" i="7"/>
  <c r="D27" i="7"/>
  <c r="C27" i="7"/>
  <c r="CC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K26" i="7"/>
  <c r="BJ26" i="7"/>
  <c r="BI26" i="7"/>
  <c r="BH26" i="7"/>
  <c r="BG26" i="7"/>
  <c r="BF26" i="7"/>
  <c r="BE26" i="7"/>
  <c r="BD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K26" i="7"/>
  <c r="AJ26" i="7"/>
  <c r="AI26" i="7"/>
  <c r="AH26" i="7"/>
  <c r="AG26" i="7"/>
  <c r="AF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CC25" i="7"/>
  <c r="CB25" i="7"/>
  <c r="CA25" i="7"/>
  <c r="BY25" i="7"/>
  <c r="BX25" i="7"/>
  <c r="BW25" i="7"/>
  <c r="BV25" i="7"/>
  <c r="BT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O25" i="7"/>
  <c r="M25" i="7"/>
  <c r="L25" i="7"/>
  <c r="K25" i="7"/>
  <c r="J25" i="7"/>
  <c r="I25" i="7"/>
  <c r="H25" i="7"/>
  <c r="G25" i="7"/>
  <c r="F25" i="7"/>
  <c r="E25" i="7"/>
  <c r="D25" i="7"/>
  <c r="C25" i="7"/>
  <c r="CB24" i="7"/>
  <c r="BZ24" i="7"/>
  <c r="BY24" i="7"/>
  <c r="BX24" i="7"/>
  <c r="BW24" i="7"/>
  <c r="BV24" i="7"/>
  <c r="BI24" i="7"/>
  <c r="BH24" i="7"/>
  <c r="AY24" i="7"/>
  <c r="AX24" i="7"/>
  <c r="AK24" i="7"/>
  <c r="AJ24" i="7"/>
  <c r="AB24" i="7"/>
  <c r="AA24" i="7"/>
  <c r="Z24" i="7"/>
  <c r="T24" i="7"/>
  <c r="R24" i="7"/>
  <c r="M24" i="7"/>
  <c r="L24" i="7"/>
  <c r="D24" i="7"/>
  <c r="Y28" i="7"/>
  <c r="BM28" i="7"/>
  <c r="BU28" i="7"/>
  <c r="Q29" i="7"/>
  <c r="X29" i="7"/>
  <c r="Y29" i="7"/>
  <c r="AN29" i="7"/>
  <c r="AW29" i="7"/>
  <c r="BL29" i="7"/>
  <c r="BT29" i="7"/>
  <c r="CC29" i="7"/>
  <c r="I30" i="7"/>
  <c r="AF30" i="7"/>
  <c r="AG30" i="7"/>
  <c r="AO30" i="7"/>
  <c r="AT30" i="7"/>
  <c r="BB30" i="7"/>
  <c r="BJ30" i="7"/>
  <c r="BR30" i="7"/>
  <c r="BS30" i="7"/>
  <c r="BZ30" i="7"/>
  <c r="CA30" i="7"/>
  <c r="CC30" i="7"/>
  <c r="F31" i="7"/>
  <c r="G31" i="7"/>
  <c r="H31" i="7"/>
  <c r="I31" i="7"/>
  <c r="N31" i="7"/>
  <c r="V31" i="7"/>
  <c r="Y31" i="7"/>
  <c r="AD31" i="7"/>
  <c r="AG31" i="7"/>
  <c r="AL31" i="7"/>
  <c r="AT31" i="7"/>
  <c r="AU31" i="7"/>
  <c r="BB31" i="7"/>
  <c r="BC31" i="7"/>
  <c r="BJ31" i="7"/>
  <c r="BR31" i="7"/>
  <c r="BS31" i="7"/>
  <c r="BU31" i="7"/>
  <c r="BZ31" i="7"/>
  <c r="CB31" i="7"/>
  <c r="F32" i="7"/>
  <c r="G32" i="7"/>
  <c r="I32" i="7"/>
  <c r="N32" i="7"/>
  <c r="O32" i="7"/>
  <c r="V32" i="7"/>
  <c r="W32" i="7"/>
  <c r="X32" i="7"/>
  <c r="AD32" i="7"/>
  <c r="AE32" i="7"/>
  <c r="AF32" i="7"/>
  <c r="AG32" i="7"/>
  <c r="AL32" i="7"/>
  <c r="AM32" i="7"/>
  <c r="AT32" i="7"/>
  <c r="AU32" i="7"/>
  <c r="BB32" i="7"/>
  <c r="BC32" i="7"/>
  <c r="BD32" i="7"/>
  <c r="BE32" i="7"/>
  <c r="BJ32" i="7"/>
  <c r="BK32" i="7"/>
  <c r="BM32" i="7"/>
  <c r="BR32" i="7"/>
  <c r="BS32" i="7"/>
  <c r="BU32" i="7"/>
  <c r="BZ32" i="7"/>
  <c r="CA32" i="7"/>
  <c r="F33" i="7"/>
  <c r="G33" i="7"/>
  <c r="H33" i="7"/>
  <c r="I33" i="7"/>
  <c r="N33" i="7"/>
  <c r="O33" i="7"/>
  <c r="V33" i="7"/>
  <c r="W33" i="7"/>
  <c r="Y33" i="7"/>
  <c r="AD33" i="7"/>
  <c r="AE33" i="7"/>
  <c r="AL33" i="7"/>
  <c r="AM33" i="7"/>
  <c r="AT33" i="7"/>
  <c r="AW33" i="7"/>
  <c r="BB33" i="7"/>
  <c r="BC33" i="7"/>
  <c r="BJ33" i="7"/>
  <c r="BK33" i="7"/>
  <c r="BR33" i="7"/>
  <c r="BS33" i="7"/>
  <c r="BU33" i="7"/>
  <c r="BZ33" i="7"/>
  <c r="CA33" i="7"/>
  <c r="CB33" i="7"/>
  <c r="F34" i="7"/>
  <c r="G34" i="7"/>
  <c r="I34" i="7"/>
  <c r="N34" i="7"/>
  <c r="V34" i="7"/>
  <c r="W34" i="7"/>
  <c r="X34" i="7"/>
  <c r="Y34" i="7"/>
  <c r="AD34" i="7"/>
  <c r="AE34" i="7"/>
  <c r="AG34" i="7"/>
  <c r="AL34" i="7"/>
  <c r="AM34" i="7"/>
  <c r="AT34" i="7"/>
  <c r="AU34" i="7"/>
  <c r="BB34" i="7"/>
  <c r="BC34" i="7"/>
  <c r="BJ34" i="7"/>
  <c r="BK34" i="7"/>
  <c r="BM34" i="7"/>
  <c r="BR34" i="7"/>
  <c r="BS34" i="7"/>
  <c r="BU34" i="7"/>
  <c r="BZ34" i="7"/>
  <c r="CA34" i="7"/>
  <c r="F35" i="7"/>
  <c r="G35" i="7"/>
  <c r="H35" i="7"/>
  <c r="I35" i="7"/>
  <c r="N35" i="7"/>
  <c r="O35" i="7"/>
  <c r="Q35" i="7"/>
  <c r="V35" i="7"/>
  <c r="W35" i="7"/>
  <c r="Y35" i="7"/>
  <c r="AD35" i="7"/>
  <c r="AE35" i="7"/>
  <c r="AL35" i="7"/>
  <c r="AM35" i="7"/>
  <c r="AN35" i="7"/>
  <c r="AT35" i="7"/>
  <c r="AU35" i="7"/>
  <c r="AV35" i="7"/>
  <c r="AW35" i="7"/>
  <c r="BB35" i="7"/>
  <c r="BC35" i="7"/>
  <c r="BE35" i="7"/>
  <c r="BJ35" i="7"/>
  <c r="BK35" i="7"/>
  <c r="BR35" i="7"/>
  <c r="BS35" i="7"/>
  <c r="BU35" i="7"/>
  <c r="BZ35" i="7"/>
  <c r="CA35" i="7"/>
  <c r="CB35" i="7"/>
  <c r="CC35" i="7"/>
  <c r="F36" i="7"/>
  <c r="G36" i="7"/>
  <c r="I36" i="7"/>
  <c r="N36" i="7"/>
  <c r="O36" i="7"/>
  <c r="V36" i="7"/>
  <c r="W36" i="7"/>
  <c r="X36" i="7"/>
  <c r="Y36" i="7"/>
  <c r="AD36" i="7"/>
  <c r="AE36" i="7"/>
  <c r="AG36" i="7"/>
  <c r="AL36" i="7"/>
  <c r="AM36" i="7"/>
  <c r="AO36" i="7"/>
  <c r="AT36" i="7"/>
  <c r="AU36" i="7"/>
  <c r="BB36" i="7"/>
  <c r="BC36" i="7"/>
  <c r="BE36" i="7"/>
  <c r="BJ36" i="7"/>
  <c r="BK36" i="7"/>
  <c r="BM36" i="7"/>
  <c r="BR36" i="7"/>
  <c r="BS36" i="7"/>
  <c r="BU36" i="7"/>
  <c r="BZ36" i="7"/>
  <c r="CA36" i="7"/>
  <c r="F37" i="7"/>
  <c r="G37" i="7"/>
  <c r="H37" i="7"/>
  <c r="I37" i="7"/>
  <c r="N37" i="7"/>
  <c r="O37" i="7"/>
  <c r="Q37" i="7"/>
  <c r="V37" i="7"/>
  <c r="W37" i="7"/>
  <c r="Y37" i="7"/>
  <c r="AD37" i="7"/>
  <c r="AE37" i="7"/>
  <c r="AL37" i="7"/>
  <c r="AM37" i="7"/>
  <c r="AN37" i="7"/>
  <c r="AO37" i="7"/>
  <c r="AT37" i="7"/>
  <c r="AU37" i="7"/>
  <c r="AW37" i="7"/>
  <c r="BB37" i="7"/>
  <c r="BC37" i="7"/>
  <c r="BE37" i="7"/>
  <c r="BF37" i="7"/>
  <c r="BJ37" i="7"/>
  <c r="BK37" i="7"/>
  <c r="BR37" i="7"/>
  <c r="BS37" i="7"/>
  <c r="BU37" i="7"/>
  <c r="BZ37" i="7"/>
  <c r="CA37" i="7"/>
  <c r="CC37" i="7"/>
  <c r="F38" i="7"/>
  <c r="G38" i="7"/>
  <c r="I38" i="7"/>
  <c r="N38" i="7"/>
  <c r="O38" i="7"/>
  <c r="V38" i="7"/>
  <c r="W38" i="7"/>
  <c r="Y38" i="7"/>
  <c r="AD38" i="7"/>
  <c r="AE38" i="7"/>
  <c r="AF38" i="7"/>
  <c r="AG38" i="7"/>
  <c r="AL38" i="7"/>
  <c r="AM38" i="7"/>
  <c r="AO38" i="7"/>
  <c r="AT38" i="7"/>
  <c r="AU38" i="7"/>
  <c r="BB38" i="7"/>
  <c r="BC38" i="7"/>
  <c r="BD38" i="7"/>
  <c r="BE38" i="7"/>
  <c r="BJ38" i="7"/>
  <c r="BK38" i="7"/>
  <c r="BL38" i="7"/>
  <c r="BM38" i="7"/>
  <c r="BR38" i="7"/>
  <c r="BS38" i="7"/>
  <c r="BU38" i="7"/>
  <c r="BZ38" i="7"/>
  <c r="CA38" i="7"/>
  <c r="V122" i="7"/>
  <c r="W122" i="7"/>
  <c r="V123" i="7"/>
  <c r="W123" i="7"/>
  <c r="V124" i="7"/>
  <c r="W124" i="7"/>
  <c r="V125" i="7"/>
  <c r="W125" i="7"/>
  <c r="V126" i="7"/>
  <c r="W126" i="7"/>
  <c r="V127" i="7"/>
  <c r="W127" i="7"/>
  <c r="V128" i="7"/>
  <c r="W128" i="7"/>
  <c r="V129" i="7"/>
  <c r="W129" i="7"/>
  <c r="V130" i="7"/>
  <c r="W130" i="7"/>
  <c r="V131" i="7"/>
  <c r="W131" i="7"/>
  <c r="V132" i="7"/>
  <c r="W132" i="7"/>
  <c r="W121" i="7"/>
  <c r="V121" i="7"/>
  <c r="W105" i="7"/>
  <c r="W104" i="7"/>
  <c r="W106" i="7"/>
  <c r="W107" i="7"/>
  <c r="W108" i="7"/>
  <c r="W109" i="7"/>
  <c r="W110" i="7"/>
  <c r="W111" i="7"/>
  <c r="W112" i="7"/>
  <c r="W113" i="7"/>
  <c r="W114" i="7"/>
  <c r="V113" i="7"/>
  <c r="V114" i="7"/>
  <c r="V104" i="7"/>
  <c r="V105" i="7"/>
  <c r="V106" i="7"/>
  <c r="V107" i="7"/>
  <c r="V108" i="7"/>
  <c r="V109" i="7"/>
  <c r="V110" i="7"/>
  <c r="V111" i="7"/>
  <c r="V112" i="7"/>
  <c r="W103" i="7"/>
  <c r="V103" i="7"/>
  <c r="CI39" i="7"/>
  <c r="CH39" i="7"/>
  <c r="CG39" i="7"/>
  <c r="CF39" i="7"/>
  <c r="CE39" i="7"/>
  <c r="CD39" i="7"/>
  <c r="BY38" i="7"/>
  <c r="BQ38" i="7"/>
  <c r="BI38" i="7"/>
  <c r="BA38" i="7"/>
  <c r="AW38" i="7"/>
  <c r="AV38" i="7"/>
  <c r="AS38" i="7"/>
  <c r="AN38" i="7"/>
  <c r="AK38" i="7"/>
  <c r="AC38" i="7"/>
  <c r="U38" i="7"/>
  <c r="Q38" i="7"/>
  <c r="P38" i="7"/>
  <c r="M38" i="7"/>
  <c r="H38" i="7"/>
  <c r="E38" i="7"/>
  <c r="BY37" i="7"/>
  <c r="BX37" i="7"/>
  <c r="BQ37" i="7"/>
  <c r="BM37" i="7"/>
  <c r="BL37" i="7"/>
  <c r="BI37" i="7"/>
  <c r="BD37" i="7"/>
  <c r="BA37" i="7"/>
  <c r="AS37" i="7"/>
  <c r="AK37" i="7"/>
  <c r="AG37" i="7"/>
  <c r="AF37" i="7"/>
  <c r="AC37" i="7"/>
  <c r="X37" i="7"/>
  <c r="U37" i="7"/>
  <c r="M37" i="7"/>
  <c r="E37" i="7"/>
  <c r="D37" i="7"/>
  <c r="CC36" i="7"/>
  <c r="BY36" i="7"/>
  <c r="BQ36" i="7"/>
  <c r="BI36" i="7"/>
  <c r="BA36" i="7"/>
  <c r="AW36" i="7"/>
  <c r="AV36" i="7"/>
  <c r="AS36" i="7"/>
  <c r="AK36" i="7"/>
  <c r="AC36" i="7"/>
  <c r="U36" i="7"/>
  <c r="Q36" i="7"/>
  <c r="P36" i="7"/>
  <c r="M36" i="7"/>
  <c r="E36" i="7"/>
  <c r="BY35" i="7"/>
  <c r="BQ35" i="7"/>
  <c r="BM35" i="7"/>
  <c r="BI35" i="7"/>
  <c r="BA35" i="7"/>
  <c r="AK35" i="7"/>
  <c r="AG35" i="7"/>
  <c r="AC35" i="7"/>
  <c r="X35" i="7"/>
  <c r="U35" i="7"/>
  <c r="M35" i="7"/>
  <c r="E35" i="7"/>
  <c r="CC34" i="7"/>
  <c r="BY34" i="7"/>
  <c r="BT34" i="7"/>
  <c r="BI34" i="7"/>
  <c r="AX34" i="7"/>
  <c r="AW34" i="7"/>
  <c r="AS34" i="7"/>
  <c r="AN34" i="7"/>
  <c r="AC34" i="7"/>
  <c r="Q34" i="7"/>
  <c r="L34" i="7"/>
  <c r="H34" i="7"/>
  <c r="BY33" i="7"/>
  <c r="BM33" i="7"/>
  <c r="BI33" i="7"/>
  <c r="BA33" i="7"/>
  <c r="AZ33" i="7"/>
  <c r="AG33" i="7"/>
  <c r="AC33" i="7"/>
  <c r="E33" i="7"/>
  <c r="CC32" i="7"/>
  <c r="CB32" i="7"/>
  <c r="BA32" i="7"/>
  <c r="AX32" i="7"/>
  <c r="AW32" i="7"/>
  <c r="AV32" i="7"/>
  <c r="AC32" i="7"/>
  <c r="Q32" i="7"/>
  <c r="BY31" i="7"/>
  <c r="BQ31" i="7"/>
  <c r="BE31" i="7"/>
  <c r="AW31" i="7"/>
  <c r="AV31" i="7"/>
  <c r="AS31" i="7"/>
  <c r="AN31" i="7"/>
  <c r="AE31" i="7"/>
  <c r="AC31" i="7"/>
  <c r="U31" i="7"/>
  <c r="O31" i="7"/>
  <c r="BU30" i="7"/>
  <c r="BQ30" i="7"/>
  <c r="BM30" i="7"/>
  <c r="BL30" i="7"/>
  <c r="BC30" i="7"/>
  <c r="AZ30" i="7"/>
  <c r="AV30" i="7"/>
  <c r="AU30" i="7"/>
  <c r="AS30" i="7"/>
  <c r="AM30" i="7"/>
  <c r="AL30" i="7"/>
  <c r="AE30" i="7"/>
  <c r="AD30" i="7"/>
  <c r="AC30" i="7"/>
  <c r="V30" i="7"/>
  <c r="O30" i="7"/>
  <c r="N30" i="7"/>
  <c r="F30" i="7"/>
  <c r="E30" i="7"/>
  <c r="BZ29" i="7"/>
  <c r="BS29" i="7"/>
  <c r="BR29" i="7"/>
  <c r="BQ29" i="7"/>
  <c r="BJ29" i="7"/>
  <c r="BC29" i="7"/>
  <c r="BB29" i="7"/>
  <c r="O82" i="7" s="1"/>
  <c r="BA29" i="7"/>
  <c r="AU29" i="7"/>
  <c r="AT29" i="7"/>
  <c r="AS29" i="7"/>
  <c r="AL29" i="7"/>
  <c r="AE29" i="7"/>
  <c r="AD29" i="7"/>
  <c r="AC29" i="7"/>
  <c r="W29" i="7"/>
  <c r="V29" i="7"/>
  <c r="O29" i="7"/>
  <c r="M29" i="7"/>
  <c r="G29" i="7"/>
  <c r="F29" i="7"/>
  <c r="E29" i="7"/>
  <c r="CA28" i="7"/>
  <c r="BZ28" i="7"/>
  <c r="BS28" i="7"/>
  <c r="BK28" i="7"/>
  <c r="BJ28" i="7"/>
  <c r="BA28" i="7"/>
  <c r="AV28" i="7"/>
  <c r="AT28" i="7"/>
  <c r="AM28" i="7"/>
  <c r="AK28" i="7"/>
  <c r="AD28" i="7"/>
  <c r="V28" i="7"/>
  <c r="P28" i="7"/>
  <c r="G28" i="7"/>
  <c r="F28" i="7"/>
  <c r="CB27" i="7"/>
  <c r="BR27" i="7"/>
  <c r="BJ27" i="7"/>
  <c r="BD27" i="7"/>
  <c r="BB27" i="7"/>
  <c r="BA27" i="7"/>
  <c r="V27" i="7"/>
  <c r="U27" i="7"/>
  <c r="O27" i="7"/>
  <c r="F27" i="7"/>
  <c r="CB26" i="7"/>
  <c r="BL26" i="7"/>
  <c r="BC26" i="7"/>
  <c r="BB26" i="7"/>
  <c r="AL26" i="7"/>
  <c r="AE26" i="7"/>
  <c r="BZ25" i="7"/>
  <c r="BS25" i="7"/>
  <c r="AU25" i="7"/>
  <c r="AT25" i="7"/>
  <c r="P25" i="7"/>
  <c r="N25" i="7"/>
  <c r="CA24" i="7"/>
  <c r="BJ24" i="7"/>
  <c r="D81" i="7" l="1"/>
  <c r="H80" i="7"/>
  <c r="J80" i="7"/>
  <c r="L80" i="7"/>
  <c r="L79" i="7"/>
  <c r="N79" i="7"/>
  <c r="L86" i="7"/>
  <c r="F87" i="7"/>
  <c r="Q81" i="7"/>
  <c r="S82" i="7"/>
  <c r="B78" i="7"/>
  <c r="D78" i="7"/>
  <c r="D85" i="7"/>
  <c r="M86" i="7"/>
  <c r="G84" i="7"/>
  <c r="J87" i="7"/>
  <c r="F86" i="7"/>
  <c r="I81" i="7"/>
  <c r="E91" i="7"/>
  <c r="I90" i="7"/>
  <c r="O86" i="7"/>
  <c r="E85" i="7"/>
  <c r="I84" i="7"/>
  <c r="G82" i="7"/>
  <c r="U82" i="7"/>
  <c r="Q80" i="7"/>
  <c r="G83" i="7"/>
  <c r="N87" i="7"/>
  <c r="U84" i="7"/>
  <c r="O79" i="7"/>
  <c r="O78" i="7"/>
  <c r="Q78" i="7"/>
  <c r="U81" i="7"/>
  <c r="N81" i="7"/>
  <c r="B82" i="7"/>
  <c r="E82" i="7"/>
  <c r="R82" i="7"/>
  <c r="B86" i="7"/>
  <c r="R88" i="7"/>
  <c r="T89" i="7"/>
  <c r="J91" i="7"/>
  <c r="E84" i="7"/>
  <c r="J79" i="7"/>
  <c r="M81" i="7"/>
  <c r="T80" i="7"/>
  <c r="O81" i="7"/>
  <c r="J82" i="7"/>
  <c r="B84" i="7"/>
  <c r="D86" i="7"/>
  <c r="G80" i="7"/>
  <c r="E78" i="7"/>
  <c r="Q91" i="7"/>
  <c r="G91" i="7"/>
  <c r="U90" i="7"/>
  <c r="K90" i="7"/>
  <c r="E90" i="7"/>
  <c r="C89" i="7"/>
  <c r="M88" i="7"/>
  <c r="I87" i="7"/>
  <c r="G85" i="7"/>
  <c r="C83" i="7"/>
  <c r="K79" i="7"/>
  <c r="S90" i="7"/>
  <c r="G89" i="7"/>
  <c r="K88" i="7"/>
  <c r="E88" i="7"/>
  <c r="M87" i="7"/>
  <c r="U86" i="7"/>
  <c r="G86" i="7"/>
  <c r="U85" i="7"/>
  <c r="Q84" i="7"/>
  <c r="F78" i="7"/>
  <c r="H78" i="7"/>
  <c r="J78" i="7"/>
  <c r="L78" i="7"/>
  <c r="E80" i="7"/>
  <c r="G87" i="7"/>
  <c r="P89" i="7"/>
  <c r="T90" i="7"/>
  <c r="M61" i="7"/>
  <c r="M78" i="7"/>
  <c r="C90" i="7"/>
  <c r="U83" i="7"/>
  <c r="U78" i="7"/>
  <c r="C91" i="7"/>
  <c r="G90" i="7"/>
  <c r="O85" i="7"/>
  <c r="S78" i="7"/>
  <c r="U79" i="7"/>
  <c r="S63" i="7"/>
  <c r="S80" i="7"/>
  <c r="O91" i="7"/>
  <c r="K89" i="7"/>
  <c r="N80" i="7"/>
  <c r="J88" i="7"/>
  <c r="J90" i="7"/>
  <c r="N85" i="7"/>
  <c r="I91" i="7"/>
  <c r="Q90" i="7"/>
  <c r="E89" i="7"/>
  <c r="I88" i="7"/>
  <c r="K87" i="7"/>
  <c r="E87" i="7"/>
  <c r="E86" i="7"/>
  <c r="I85" i="7"/>
  <c r="C85" i="7"/>
  <c r="O84" i="7"/>
  <c r="C81" i="7"/>
  <c r="C82" i="7"/>
  <c r="Q82" i="7"/>
  <c r="M91" i="7"/>
  <c r="P90" i="7"/>
  <c r="U89" i="7"/>
  <c r="S86" i="7"/>
  <c r="K86" i="7"/>
  <c r="S85" i="7"/>
  <c r="S83" i="7"/>
  <c r="C63" i="7"/>
  <c r="C80" i="7"/>
  <c r="M90" i="7"/>
  <c r="Q89" i="7"/>
  <c r="O88" i="7"/>
  <c r="S87" i="7"/>
  <c r="S81" i="7"/>
  <c r="N83" i="7"/>
  <c r="N88" i="7"/>
  <c r="I65" i="7"/>
  <c r="I82" i="7"/>
  <c r="E66" i="7"/>
  <c r="E83" i="7"/>
  <c r="K82" i="7"/>
  <c r="O89" i="7"/>
  <c r="I89" i="7"/>
  <c r="S88" i="7"/>
  <c r="C88" i="7"/>
  <c r="Q87" i="7"/>
  <c r="M85" i="7"/>
  <c r="M84" i="7"/>
  <c r="Q83" i="7"/>
  <c r="T77" i="7"/>
  <c r="G78" i="7"/>
  <c r="I78" i="7"/>
  <c r="K78" i="7"/>
  <c r="T78" i="7"/>
  <c r="D80" i="7"/>
  <c r="S67" i="7"/>
  <c r="S84" i="7"/>
  <c r="U88" i="7"/>
  <c r="G88" i="7"/>
  <c r="C87" i="7"/>
  <c r="Q86" i="7"/>
  <c r="I86" i="7"/>
  <c r="K84" i="7"/>
  <c r="O83" i="7"/>
  <c r="M79" i="7"/>
  <c r="B80" i="7"/>
  <c r="I80" i="7"/>
  <c r="K80" i="7"/>
  <c r="K83" i="7"/>
  <c r="O80" i="7"/>
  <c r="G64" i="7"/>
  <c r="G81" i="7"/>
  <c r="M82" i="7"/>
  <c r="I83" i="7"/>
  <c r="K91" i="7"/>
  <c r="O90" i="7"/>
  <c r="S89" i="7"/>
  <c r="M89" i="7"/>
  <c r="Q88" i="7"/>
  <c r="U87" i="7"/>
  <c r="O87" i="7"/>
  <c r="C86" i="7"/>
  <c r="Q85" i="7"/>
  <c r="K85" i="7"/>
  <c r="C84" i="7"/>
  <c r="M83" i="7"/>
  <c r="C78" i="7"/>
  <c r="N78" i="7"/>
  <c r="P78" i="7"/>
  <c r="R78" i="7"/>
  <c r="R79" i="7"/>
  <c r="T79" i="7"/>
  <c r="P80" i="7"/>
  <c r="C79" i="7"/>
  <c r="E79" i="7"/>
  <c r="G79" i="7"/>
  <c r="I79" i="7"/>
  <c r="P79" i="7"/>
  <c r="H82" i="7"/>
  <c r="T83" i="7"/>
  <c r="J84" i="7"/>
  <c r="F85" i="7"/>
  <c r="J85" i="7"/>
  <c r="H86" i="7"/>
  <c r="N86" i="7"/>
  <c r="R86" i="7"/>
  <c r="P87" i="7"/>
  <c r="T87" i="7"/>
  <c r="F89" i="7"/>
  <c r="D90" i="7"/>
  <c r="D91" i="7"/>
  <c r="N91" i="7"/>
  <c r="T91" i="7"/>
  <c r="U80" i="7"/>
  <c r="F81" i="7"/>
  <c r="K81" i="7"/>
  <c r="P81" i="7"/>
  <c r="D83" i="7"/>
  <c r="J83" i="7"/>
  <c r="D84" i="7"/>
  <c r="N84" i="7"/>
  <c r="T84" i="7"/>
  <c r="R85" i="7"/>
  <c r="B87" i="7"/>
  <c r="B89" i="7"/>
  <c r="N90" i="7"/>
  <c r="L82" i="7"/>
  <c r="F88" i="7"/>
  <c r="H89" i="7"/>
  <c r="L89" i="7"/>
  <c r="F91" i="7"/>
  <c r="B79" i="7"/>
  <c r="D79" i="7"/>
  <c r="F79" i="7"/>
  <c r="H79" i="7"/>
  <c r="Q79" i="7"/>
  <c r="F80" i="7"/>
  <c r="B81" i="7"/>
  <c r="L81" i="7"/>
  <c r="T81" i="7"/>
  <c r="F82" i="7"/>
  <c r="P82" i="7"/>
  <c r="B83" i="7"/>
  <c r="R83" i="7"/>
  <c r="H84" i="7"/>
  <c r="P85" i="7"/>
  <c r="J86" i="7"/>
  <c r="P86" i="7"/>
  <c r="R87" i="7"/>
  <c r="B88" i="7"/>
  <c r="F90" i="7"/>
  <c r="R84" i="7"/>
  <c r="H85" i="7"/>
  <c r="T86" i="7"/>
  <c r="D87" i="7"/>
  <c r="D89" i="7"/>
  <c r="L90" i="7"/>
  <c r="B91" i="7"/>
  <c r="L91" i="7"/>
  <c r="R91" i="7"/>
  <c r="M80" i="7"/>
  <c r="R80" i="7"/>
  <c r="E81" i="7"/>
  <c r="J81" i="7"/>
  <c r="R81" i="7"/>
  <c r="T82" i="7"/>
  <c r="H83" i="7"/>
  <c r="L83" i="7"/>
  <c r="L84" i="7"/>
  <c r="P84" i="7"/>
  <c r="B85" i="7"/>
  <c r="L85" i="7"/>
  <c r="T85" i="7"/>
  <c r="H87" i="7"/>
  <c r="H88" i="7"/>
  <c r="L88" i="7"/>
  <c r="P88" i="7"/>
  <c r="T88" i="7"/>
  <c r="N89" i="7"/>
  <c r="R89" i="7"/>
  <c r="B90" i="7"/>
  <c r="R90" i="7"/>
  <c r="H81" i="7"/>
  <c r="D82" i="7"/>
  <c r="N82" i="7"/>
  <c r="F83" i="7"/>
  <c r="P83" i="7"/>
  <c r="F84" i="7"/>
  <c r="L87" i="7"/>
  <c r="D88" i="7"/>
  <c r="J89" i="7"/>
  <c r="H90" i="7"/>
  <c r="H91" i="7"/>
  <c r="I73" i="7"/>
  <c r="T74" i="7"/>
  <c r="G65" i="7"/>
  <c r="U65" i="7"/>
  <c r="E74" i="7"/>
  <c r="O69" i="7"/>
  <c r="E68" i="7"/>
  <c r="I67" i="7"/>
  <c r="C62" i="7"/>
  <c r="E62" i="7"/>
  <c r="G62" i="7"/>
  <c r="P62" i="7"/>
  <c r="T66" i="7"/>
  <c r="J67" i="7"/>
  <c r="F68" i="7"/>
  <c r="J68" i="7"/>
  <c r="R69" i="7"/>
  <c r="U61" i="7"/>
  <c r="I64" i="7"/>
  <c r="Q63" i="7"/>
  <c r="Q67" i="7"/>
  <c r="N68" i="7"/>
  <c r="G66" i="7"/>
  <c r="N70" i="7"/>
  <c r="I62" i="7"/>
  <c r="H65" i="7"/>
  <c r="U67" i="7"/>
  <c r="N69" i="7"/>
  <c r="P70" i="7"/>
  <c r="T70" i="7"/>
  <c r="F72" i="7"/>
  <c r="D74" i="7"/>
  <c r="N74" i="7"/>
  <c r="O65" i="7"/>
  <c r="J63" i="7"/>
  <c r="L63" i="7"/>
  <c r="D64" i="7"/>
  <c r="L69" i="7"/>
  <c r="F70" i="7"/>
  <c r="J70" i="7"/>
  <c r="O72" i="7"/>
  <c r="I72" i="7"/>
  <c r="S71" i="7"/>
  <c r="Q70" i="7"/>
  <c r="O62" i="7"/>
  <c r="Q64" i="7"/>
  <c r="S65" i="7"/>
  <c r="Q74" i="7"/>
  <c r="G74" i="7"/>
  <c r="U73" i="7"/>
  <c r="K73" i="7"/>
  <c r="M69" i="7"/>
  <c r="G67" i="7"/>
  <c r="H69" i="7"/>
  <c r="U64" i="7"/>
  <c r="K66" i="7"/>
  <c r="S73" i="7"/>
  <c r="G72" i="7"/>
  <c r="K71" i="7"/>
  <c r="E71" i="7"/>
  <c r="M70" i="7"/>
  <c r="U69" i="7"/>
  <c r="G69" i="7"/>
  <c r="U68" i="7"/>
  <c r="O74" i="7"/>
  <c r="M73" i="7"/>
  <c r="C73" i="7"/>
  <c r="Q72" i="7"/>
  <c r="K72" i="7"/>
  <c r="U71" i="7"/>
  <c r="O71" i="7"/>
  <c r="S70" i="7"/>
  <c r="G70" i="7"/>
  <c r="U66" i="7"/>
  <c r="C66" i="7"/>
  <c r="M64" i="7"/>
  <c r="I74" i="7"/>
  <c r="C74" i="7"/>
  <c r="Q73" i="7"/>
  <c r="G73" i="7"/>
  <c r="E72" i="7"/>
  <c r="I71" i="7"/>
  <c r="K70" i="7"/>
  <c r="E70" i="7"/>
  <c r="E69" i="7"/>
  <c r="O68" i="7"/>
  <c r="I68" i="7"/>
  <c r="C68" i="7"/>
  <c r="O67" i="7"/>
  <c r="E67" i="7"/>
  <c r="C64" i="7"/>
  <c r="C65" i="7"/>
  <c r="Q65" i="7"/>
  <c r="M74" i="7"/>
  <c r="P73" i="7"/>
  <c r="U72" i="7"/>
  <c r="K65" i="7"/>
  <c r="C71" i="7"/>
  <c r="M68" i="7"/>
  <c r="M67" i="7"/>
  <c r="Q66" i="7"/>
  <c r="T60" i="7"/>
  <c r="G61" i="7"/>
  <c r="I61" i="7"/>
  <c r="K61" i="7"/>
  <c r="T61" i="7"/>
  <c r="K62" i="7"/>
  <c r="E61" i="7"/>
  <c r="E73" i="7"/>
  <c r="C72" i="7"/>
  <c r="M71" i="7"/>
  <c r="G71" i="7"/>
  <c r="I70" i="7"/>
  <c r="C70" i="7"/>
  <c r="Q69" i="7"/>
  <c r="I69" i="7"/>
  <c r="G68" i="7"/>
  <c r="K67" i="7"/>
  <c r="O66" i="7"/>
  <c r="D73" i="7"/>
  <c r="G63" i="7"/>
  <c r="O63" i="7"/>
  <c r="M65" i="7"/>
  <c r="I66" i="7"/>
  <c r="K74" i="7"/>
  <c r="O73" i="7"/>
  <c r="S72" i="7"/>
  <c r="M72" i="7"/>
  <c r="Q71" i="7"/>
  <c r="U70" i="7"/>
  <c r="O70" i="7"/>
  <c r="C69" i="7"/>
  <c r="Q68" i="7"/>
  <c r="K68" i="7"/>
  <c r="C67" i="7"/>
  <c r="M66" i="7"/>
  <c r="F61" i="7"/>
  <c r="H61" i="7"/>
  <c r="J61" i="7"/>
  <c r="L61" i="7"/>
  <c r="E63" i="7"/>
  <c r="U63" i="7"/>
  <c r="F64" i="7"/>
  <c r="K64" i="7"/>
  <c r="P64" i="7"/>
  <c r="D66" i="7"/>
  <c r="J66" i="7"/>
  <c r="D67" i="7"/>
  <c r="N67" i="7"/>
  <c r="T67" i="7"/>
  <c r="R68" i="7"/>
  <c r="N73" i="7"/>
  <c r="L62" i="7"/>
  <c r="N62" i="7"/>
  <c r="H63" i="7"/>
  <c r="N63" i="7"/>
  <c r="N64" i="7"/>
  <c r="S64" i="7"/>
  <c r="E65" i="7"/>
  <c r="R65" i="7"/>
  <c r="N66" i="7"/>
  <c r="J71" i="7"/>
  <c r="N71" i="7"/>
  <c r="R71" i="7"/>
  <c r="P72" i="7"/>
  <c r="T72" i="7"/>
  <c r="J73" i="7"/>
  <c r="T73" i="7"/>
  <c r="J74" i="7"/>
  <c r="D61" i="7"/>
  <c r="O61" i="7"/>
  <c r="Q61" i="7"/>
  <c r="S61" i="7"/>
  <c r="J62" i="7"/>
  <c r="U62" i="7"/>
  <c r="L65" i="7"/>
  <c r="D68" i="7"/>
  <c r="F69" i="7"/>
  <c r="F71" i="7"/>
  <c r="H72" i="7"/>
  <c r="L72" i="7"/>
  <c r="F74" i="7"/>
  <c r="S69" i="7"/>
  <c r="K69" i="7"/>
  <c r="S68" i="7"/>
  <c r="S66" i="7"/>
  <c r="D62" i="7"/>
  <c r="F62" i="7"/>
  <c r="H62" i="7"/>
  <c r="Q62" i="7"/>
  <c r="F63" i="7"/>
  <c r="L64" i="7"/>
  <c r="T64" i="7"/>
  <c r="F65" i="7"/>
  <c r="P65" i="7"/>
  <c r="R66" i="7"/>
  <c r="H67" i="7"/>
  <c r="P68" i="7"/>
  <c r="J69" i="7"/>
  <c r="P69" i="7"/>
  <c r="R70" i="7"/>
  <c r="F73" i="7"/>
  <c r="D63" i="7"/>
  <c r="T63" i="7"/>
  <c r="O64" i="7"/>
  <c r="J65" i="7"/>
  <c r="R67" i="7"/>
  <c r="H68" i="7"/>
  <c r="D69" i="7"/>
  <c r="T69" i="7"/>
  <c r="D70" i="7"/>
  <c r="D72" i="7"/>
  <c r="L73" i="7"/>
  <c r="L74" i="7"/>
  <c r="R74" i="7"/>
  <c r="M62" i="7"/>
  <c r="I63" i="7"/>
  <c r="K63" i="7"/>
  <c r="M63" i="7"/>
  <c r="R63" i="7"/>
  <c r="E64" i="7"/>
  <c r="J64" i="7"/>
  <c r="R64" i="7"/>
  <c r="T65" i="7"/>
  <c r="H66" i="7"/>
  <c r="L66" i="7"/>
  <c r="L67" i="7"/>
  <c r="P67" i="7"/>
  <c r="L68" i="7"/>
  <c r="T68" i="7"/>
  <c r="H70" i="7"/>
  <c r="H71" i="7"/>
  <c r="L71" i="7"/>
  <c r="P71" i="7"/>
  <c r="T71" i="7"/>
  <c r="N72" i="7"/>
  <c r="R72" i="7"/>
  <c r="R73" i="7"/>
  <c r="C61" i="7"/>
  <c r="N61" i="7"/>
  <c r="P61" i="7"/>
  <c r="R61" i="7"/>
  <c r="R62" i="7"/>
  <c r="T62" i="7"/>
  <c r="P63" i="7"/>
  <c r="H64" i="7"/>
  <c r="D65" i="7"/>
  <c r="N65" i="7"/>
  <c r="F66" i="7"/>
  <c r="P66" i="7"/>
  <c r="F67" i="7"/>
  <c r="L70" i="7"/>
  <c r="D71" i="7"/>
  <c r="J72" i="7"/>
  <c r="H73" i="7"/>
  <c r="H74" i="7"/>
  <c r="B70" i="7"/>
  <c r="B72" i="7"/>
  <c r="B65" i="7"/>
  <c r="B69" i="7"/>
  <c r="B61" i="7"/>
  <c r="B62" i="7"/>
  <c r="B64" i="7"/>
  <c r="B66" i="7"/>
  <c r="B71" i="7"/>
  <c r="B67" i="7"/>
  <c r="B74" i="7"/>
  <c r="B63" i="7"/>
  <c r="B68" i="7"/>
  <c r="B73" i="7"/>
  <c r="S133" i="7"/>
  <c r="X24" i="7"/>
  <c r="Q135" i="7"/>
  <c r="G135" i="7"/>
  <c r="S134" i="7"/>
  <c r="C134" i="7"/>
  <c r="B133" i="7"/>
  <c r="D133" i="7"/>
  <c r="F133" i="7"/>
  <c r="H133" i="7"/>
  <c r="J133" i="7"/>
  <c r="L133" i="7"/>
  <c r="N133" i="7"/>
  <c r="P133" i="7"/>
  <c r="R133" i="7"/>
  <c r="T133" i="7"/>
  <c r="G116" i="7"/>
  <c r="G134" i="7"/>
  <c r="O135" i="7"/>
  <c r="K134" i="7"/>
  <c r="E134" i="7"/>
  <c r="O115" i="7"/>
  <c r="O133" i="7"/>
  <c r="I135" i="7"/>
  <c r="U134" i="7"/>
  <c r="O116" i="7"/>
  <c r="O134" i="7"/>
  <c r="C115" i="7"/>
  <c r="C133" i="7"/>
  <c r="G115" i="7"/>
  <c r="G133" i="7"/>
  <c r="M115" i="7"/>
  <c r="M133" i="7"/>
  <c r="Q115" i="7"/>
  <c r="Q133" i="7"/>
  <c r="U115" i="7"/>
  <c r="U133" i="7"/>
  <c r="K133" i="7"/>
  <c r="D117" i="7"/>
  <c r="D135" i="7"/>
  <c r="M117" i="7"/>
  <c r="M135" i="7"/>
  <c r="C117" i="7"/>
  <c r="C135" i="7"/>
  <c r="I116" i="7"/>
  <c r="I134" i="7"/>
  <c r="E115" i="7"/>
  <c r="E133" i="7"/>
  <c r="B134" i="7"/>
  <c r="D134" i="7"/>
  <c r="F134" i="7"/>
  <c r="H134" i="7"/>
  <c r="J134" i="7"/>
  <c r="L116" i="7"/>
  <c r="L134" i="7"/>
  <c r="N134" i="7"/>
  <c r="P134" i="7"/>
  <c r="R134" i="7"/>
  <c r="T134" i="7"/>
  <c r="B135" i="7"/>
  <c r="F135" i="7"/>
  <c r="H135" i="7"/>
  <c r="J135" i="7"/>
  <c r="L135" i="7"/>
  <c r="N135" i="7"/>
  <c r="R135" i="7"/>
  <c r="T135" i="7"/>
  <c r="I133" i="7"/>
  <c r="K135" i="7"/>
  <c r="M134" i="7"/>
  <c r="E117" i="7"/>
  <c r="E135" i="7"/>
  <c r="Q116" i="7"/>
  <c r="Q134" i="7"/>
  <c r="S115" i="7"/>
  <c r="AS24" i="7"/>
  <c r="I115" i="7"/>
  <c r="K117" i="7"/>
  <c r="M116" i="7"/>
  <c r="K115" i="7"/>
  <c r="O117" i="7"/>
  <c r="K116" i="7"/>
  <c r="E116" i="7"/>
  <c r="I117" i="7"/>
  <c r="U116" i="7"/>
  <c r="B115" i="7"/>
  <c r="F115" i="7"/>
  <c r="L115" i="7"/>
  <c r="P115" i="7"/>
  <c r="T115" i="7"/>
  <c r="B116" i="7"/>
  <c r="D116" i="7"/>
  <c r="F116" i="7"/>
  <c r="H116" i="7"/>
  <c r="J116" i="7"/>
  <c r="N116" i="7"/>
  <c r="P116" i="7"/>
  <c r="R116" i="7"/>
  <c r="T116" i="7"/>
  <c r="B117" i="7"/>
  <c r="F117" i="7"/>
  <c r="H117" i="7"/>
  <c r="J117" i="7"/>
  <c r="L117" i="7"/>
  <c r="N117" i="7"/>
  <c r="R117" i="7"/>
  <c r="T117" i="7"/>
  <c r="N24" i="7"/>
  <c r="D115" i="7"/>
  <c r="H115" i="7"/>
  <c r="J115" i="7"/>
  <c r="N115" i="7"/>
  <c r="R115" i="7"/>
  <c r="AL24" i="7"/>
  <c r="Q117" i="7"/>
  <c r="G117" i="7"/>
  <c r="S116" i="7"/>
  <c r="C116" i="7"/>
  <c r="AR24" i="7"/>
  <c r="BZ39" i="7"/>
  <c r="AT24" i="7"/>
  <c r="BM24" i="7"/>
  <c r="F24" i="7"/>
  <c r="I24" i="7"/>
  <c r="BB24" i="7"/>
  <c r="AM24" i="7"/>
  <c r="V24" i="7"/>
  <c r="BP24" i="7"/>
  <c r="AD24" i="7"/>
  <c r="BR24" i="7"/>
  <c r="AC24" i="7"/>
  <c r="BQ24" i="7"/>
  <c r="BK24" i="7"/>
  <c r="U24" i="7"/>
  <c r="AE24" i="7"/>
  <c r="E24" i="7"/>
  <c r="AF24" i="7"/>
  <c r="BD24" i="7"/>
  <c r="G24" i="7"/>
  <c r="BA24" i="7"/>
  <c r="O24" i="7"/>
  <c r="B114" i="7"/>
  <c r="AN24" i="7"/>
  <c r="BL24" i="7"/>
  <c r="AG24" i="7"/>
  <c r="K24" i="7"/>
  <c r="BU24" i="7"/>
  <c r="BN24" i="7"/>
  <c r="R39" i="7"/>
  <c r="AJ39" i="7"/>
  <c r="AP24" i="7"/>
  <c r="BF24" i="7"/>
  <c r="AO39" i="7"/>
  <c r="AO24" i="7"/>
  <c r="BH39" i="7"/>
  <c r="J24" i="7"/>
  <c r="Z39" i="7"/>
  <c r="AA39" i="7"/>
  <c r="Q24" i="7"/>
  <c r="AH24" i="7"/>
  <c r="AZ24" i="7"/>
  <c r="Y24" i="7"/>
  <c r="AY39" i="7"/>
  <c r="AI24" i="7"/>
  <c r="BW39" i="7"/>
  <c r="L39" i="7"/>
  <c r="BX39" i="7"/>
  <c r="M39" i="7"/>
  <c r="AK39" i="7"/>
  <c r="BI39" i="7"/>
  <c r="BE24" i="7"/>
  <c r="AV24" i="7"/>
  <c r="BC24" i="7"/>
  <c r="P24" i="7"/>
  <c r="AW24" i="7"/>
  <c r="CC24" i="7"/>
  <c r="C126" i="7"/>
  <c r="BF38" i="7"/>
  <c r="BT38" i="7"/>
  <c r="S74" i="7" s="1"/>
  <c r="S131" i="7"/>
  <c r="J129" i="7"/>
  <c r="BS39" i="7"/>
  <c r="CC38" i="7"/>
  <c r="D109" i="7"/>
  <c r="H132" i="7"/>
  <c r="O127" i="7"/>
  <c r="I129" i="7"/>
  <c r="I132" i="7"/>
  <c r="Q132" i="7"/>
  <c r="F104" i="7"/>
  <c r="N104" i="7"/>
  <c r="D105" i="7"/>
  <c r="L105" i="7"/>
  <c r="P123" i="7"/>
  <c r="T105" i="7"/>
  <c r="B106" i="7"/>
  <c r="D124" i="7"/>
  <c r="H106" i="7"/>
  <c r="P106" i="7"/>
  <c r="B107" i="7"/>
  <c r="F107" i="7"/>
  <c r="N107" i="7"/>
  <c r="J108" i="7"/>
  <c r="N126" i="7"/>
  <c r="P126" i="7"/>
  <c r="D127" i="7"/>
  <c r="F127" i="7"/>
  <c r="L127" i="7"/>
  <c r="N127" i="7"/>
  <c r="P127" i="7"/>
  <c r="T109" i="7"/>
  <c r="B128" i="7"/>
  <c r="H110" i="7"/>
  <c r="J128" i="7"/>
  <c r="P128" i="7"/>
  <c r="R128" i="7"/>
  <c r="B129" i="7"/>
  <c r="F129" i="7"/>
  <c r="H129" i="7"/>
  <c r="N129" i="7"/>
  <c r="P129" i="7"/>
  <c r="B130" i="7"/>
  <c r="D130" i="7"/>
  <c r="J130" i="7"/>
  <c r="L130" i="7"/>
  <c r="R130" i="7"/>
  <c r="T130" i="7"/>
  <c r="D131" i="7"/>
  <c r="H131" i="7"/>
  <c r="P113" i="7"/>
  <c r="P132" i="7"/>
  <c r="D114" i="7"/>
  <c r="F132" i="7"/>
  <c r="L132" i="7"/>
  <c r="N132" i="7"/>
  <c r="T132" i="7"/>
  <c r="N130" i="7"/>
  <c r="L131" i="7"/>
  <c r="T131" i="7"/>
  <c r="R129" i="7"/>
  <c r="H113" i="7"/>
  <c r="B132" i="7"/>
  <c r="G122" i="7"/>
  <c r="O104" i="7"/>
  <c r="S122" i="7"/>
  <c r="C105" i="7"/>
  <c r="G123" i="7"/>
  <c r="K105" i="7"/>
  <c r="O123" i="7"/>
  <c r="S105" i="7"/>
  <c r="E124" i="7"/>
  <c r="I106" i="7"/>
  <c r="M124" i="7"/>
  <c r="Q106" i="7"/>
  <c r="U124" i="7"/>
  <c r="E107" i="7"/>
  <c r="I125" i="7"/>
  <c r="M107" i="7"/>
  <c r="Q125" i="7"/>
  <c r="U107" i="7"/>
  <c r="C108" i="7"/>
  <c r="G126" i="7"/>
  <c r="K108" i="7"/>
  <c r="O126" i="7"/>
  <c r="S108" i="7"/>
  <c r="C127" i="7"/>
  <c r="G109" i="7"/>
  <c r="K127" i="7"/>
  <c r="O109" i="7"/>
  <c r="S127" i="7"/>
  <c r="E110" i="7"/>
  <c r="I128" i="7"/>
  <c r="M110" i="7"/>
  <c r="Q128" i="7"/>
  <c r="U110" i="7"/>
  <c r="E129" i="7"/>
  <c r="I111" i="7"/>
  <c r="M129" i="7"/>
  <c r="Q111" i="7"/>
  <c r="U129" i="7"/>
  <c r="C130" i="7"/>
  <c r="G112" i="7"/>
  <c r="K130" i="7"/>
  <c r="O112" i="7"/>
  <c r="S130" i="7"/>
  <c r="C113" i="7"/>
  <c r="E113" i="7"/>
  <c r="G131" i="7"/>
  <c r="I113" i="7"/>
  <c r="K113" i="7"/>
  <c r="M113" i="7"/>
  <c r="O131" i="7"/>
  <c r="Q113" i="7"/>
  <c r="S113" i="7"/>
  <c r="U113" i="7"/>
  <c r="C132" i="7"/>
  <c r="E132" i="7"/>
  <c r="G114" i="7"/>
  <c r="K132" i="7"/>
  <c r="M132" i="7"/>
  <c r="O114" i="7"/>
  <c r="S132" i="7"/>
  <c r="U132" i="7"/>
  <c r="K131" i="7"/>
  <c r="U125" i="7"/>
  <c r="F130" i="7"/>
  <c r="R112" i="7"/>
  <c r="I124" i="7"/>
  <c r="H127" i="7"/>
  <c r="D128" i="7"/>
  <c r="L128" i="7"/>
  <c r="T128" i="7"/>
  <c r="L109" i="7"/>
  <c r="C131" i="7"/>
  <c r="O122" i="7"/>
  <c r="B104" i="7"/>
  <c r="B122" i="7"/>
  <c r="L104" i="7"/>
  <c r="L122" i="7"/>
  <c r="H123" i="7"/>
  <c r="H105" i="7"/>
  <c r="L106" i="7"/>
  <c r="L124" i="7"/>
  <c r="P107" i="7"/>
  <c r="P125" i="7"/>
  <c r="F126" i="7"/>
  <c r="F108" i="7"/>
  <c r="B131" i="7"/>
  <c r="J131" i="7"/>
  <c r="R131" i="7"/>
  <c r="D106" i="7"/>
  <c r="O130" i="7"/>
  <c r="U128" i="7"/>
  <c r="N125" i="7"/>
  <c r="T123" i="7"/>
  <c r="D104" i="7"/>
  <c r="D122" i="7"/>
  <c r="P104" i="7"/>
  <c r="P122" i="7"/>
  <c r="H107" i="7"/>
  <c r="H125" i="7"/>
  <c r="T107" i="7"/>
  <c r="T125" i="7"/>
  <c r="H124" i="7"/>
  <c r="N122" i="7"/>
  <c r="P105" i="7"/>
  <c r="G127" i="7"/>
  <c r="M125" i="7"/>
  <c r="S123" i="7"/>
  <c r="F122" i="7"/>
  <c r="R122" i="7"/>
  <c r="R104" i="7"/>
  <c r="F105" i="7"/>
  <c r="F123" i="7"/>
  <c r="F106" i="7"/>
  <c r="F124" i="7"/>
  <c r="R106" i="7"/>
  <c r="R124" i="7"/>
  <c r="J107" i="7"/>
  <c r="J125" i="7"/>
  <c r="B126" i="7"/>
  <c r="B108" i="7"/>
  <c r="C122" i="7"/>
  <c r="I104" i="7"/>
  <c r="I122" i="7"/>
  <c r="U104" i="7"/>
  <c r="U122" i="7"/>
  <c r="E105" i="7"/>
  <c r="E123" i="7"/>
  <c r="I105" i="7"/>
  <c r="I123" i="7"/>
  <c r="M105" i="7"/>
  <c r="M123" i="7"/>
  <c r="Q105" i="7"/>
  <c r="Q123" i="7"/>
  <c r="U105" i="7"/>
  <c r="U123" i="7"/>
  <c r="C106" i="7"/>
  <c r="C124" i="7"/>
  <c r="G106" i="7"/>
  <c r="G124" i="7"/>
  <c r="K106" i="7"/>
  <c r="K124" i="7"/>
  <c r="O106" i="7"/>
  <c r="O124" i="7"/>
  <c r="S106" i="7"/>
  <c r="S124" i="7"/>
  <c r="C107" i="7"/>
  <c r="C125" i="7"/>
  <c r="G107" i="7"/>
  <c r="G125" i="7"/>
  <c r="K107" i="7"/>
  <c r="K125" i="7"/>
  <c r="O107" i="7"/>
  <c r="O125" i="7"/>
  <c r="S107" i="7"/>
  <c r="S125" i="7"/>
  <c r="E108" i="7"/>
  <c r="E126" i="7"/>
  <c r="I108" i="7"/>
  <c r="I126" i="7"/>
  <c r="M108" i="7"/>
  <c r="M126" i="7"/>
  <c r="Q108" i="7"/>
  <c r="Q126" i="7"/>
  <c r="U108" i="7"/>
  <c r="U126" i="7"/>
  <c r="E109" i="7"/>
  <c r="E127" i="7"/>
  <c r="I109" i="7"/>
  <c r="I127" i="7"/>
  <c r="M109" i="7"/>
  <c r="M127" i="7"/>
  <c r="Q109" i="7"/>
  <c r="Q127" i="7"/>
  <c r="U109" i="7"/>
  <c r="U127" i="7"/>
  <c r="C110" i="7"/>
  <c r="C128" i="7"/>
  <c r="G110" i="7"/>
  <c r="G128" i="7"/>
  <c r="K110" i="7"/>
  <c r="K128" i="7"/>
  <c r="O110" i="7"/>
  <c r="O128" i="7"/>
  <c r="S110" i="7"/>
  <c r="S128" i="7"/>
  <c r="C111" i="7"/>
  <c r="C129" i="7"/>
  <c r="G111" i="7"/>
  <c r="G129" i="7"/>
  <c r="K111" i="7"/>
  <c r="K129" i="7"/>
  <c r="O111" i="7"/>
  <c r="O129" i="7"/>
  <c r="S111" i="7"/>
  <c r="S129" i="7"/>
  <c r="E112" i="7"/>
  <c r="E130" i="7"/>
  <c r="I112" i="7"/>
  <c r="I130" i="7"/>
  <c r="M112" i="7"/>
  <c r="M130" i="7"/>
  <c r="Q112" i="7"/>
  <c r="Q130" i="7"/>
  <c r="U112" i="7"/>
  <c r="U130" i="7"/>
  <c r="G130" i="7"/>
  <c r="M128" i="7"/>
  <c r="S126" i="7"/>
  <c r="F125" i="7"/>
  <c r="L123" i="7"/>
  <c r="J122" i="7"/>
  <c r="J104" i="7"/>
  <c r="B105" i="7"/>
  <c r="B123" i="7"/>
  <c r="R105" i="7"/>
  <c r="R123" i="7"/>
  <c r="J106" i="7"/>
  <c r="J124" i="7"/>
  <c r="T106" i="7"/>
  <c r="T124" i="7"/>
  <c r="H108" i="7"/>
  <c r="H126" i="7"/>
  <c r="G104" i="7"/>
  <c r="M104" i="7"/>
  <c r="M122" i="7"/>
  <c r="E125" i="7"/>
  <c r="K123" i="7"/>
  <c r="T103" i="7"/>
  <c r="T121" i="7"/>
  <c r="J105" i="7"/>
  <c r="J123" i="7"/>
  <c r="N106" i="7"/>
  <c r="N124" i="7"/>
  <c r="D107" i="7"/>
  <c r="D125" i="7"/>
  <c r="R125" i="7"/>
  <c r="R107" i="7"/>
  <c r="D108" i="7"/>
  <c r="D126" i="7"/>
  <c r="E104" i="7"/>
  <c r="E122" i="7"/>
  <c r="K122" i="7"/>
  <c r="Q104" i="7"/>
  <c r="Q122" i="7"/>
  <c r="C104" i="7"/>
  <c r="K104" i="7"/>
  <c r="S104" i="7"/>
  <c r="G105" i="7"/>
  <c r="O105" i="7"/>
  <c r="E106" i="7"/>
  <c r="M106" i="7"/>
  <c r="U106" i="7"/>
  <c r="I107" i="7"/>
  <c r="Q107" i="7"/>
  <c r="G108" i="7"/>
  <c r="O108" i="7"/>
  <c r="C109" i="7"/>
  <c r="K109" i="7"/>
  <c r="S109" i="7"/>
  <c r="B125" i="7"/>
  <c r="E128" i="7"/>
  <c r="K126" i="7"/>
  <c r="Q124" i="7"/>
  <c r="D123" i="7"/>
  <c r="H104" i="7"/>
  <c r="H122" i="7"/>
  <c r="T104" i="7"/>
  <c r="T122" i="7"/>
  <c r="N105" i="7"/>
  <c r="N123" i="7"/>
  <c r="L107" i="7"/>
  <c r="L125" i="7"/>
  <c r="B124" i="7"/>
  <c r="Q129" i="7"/>
  <c r="P124" i="7"/>
  <c r="C123" i="7"/>
  <c r="W99" i="7"/>
  <c r="J112" i="7"/>
  <c r="N108" i="7"/>
  <c r="O132" i="7"/>
  <c r="G132" i="7"/>
  <c r="N111" i="7"/>
  <c r="Q131" i="7"/>
  <c r="I131" i="7"/>
  <c r="I110" i="7"/>
  <c r="Q110" i="7"/>
  <c r="E111" i="7"/>
  <c r="M111" i="7"/>
  <c r="U111" i="7"/>
  <c r="C112" i="7"/>
  <c r="K112" i="7"/>
  <c r="S112" i="7"/>
  <c r="G113" i="7"/>
  <c r="O113" i="7"/>
  <c r="C114" i="7"/>
  <c r="E114" i="7"/>
  <c r="I114" i="7"/>
  <c r="K114" i="7"/>
  <c r="M114" i="7"/>
  <c r="Q114" i="7"/>
  <c r="S114" i="7"/>
  <c r="U114" i="7"/>
  <c r="T114" i="7"/>
  <c r="F111" i="7"/>
  <c r="P131" i="7"/>
  <c r="T127" i="7"/>
  <c r="L114" i="7"/>
  <c r="P110" i="7"/>
  <c r="D132" i="7"/>
  <c r="H128" i="7"/>
  <c r="L108" i="7"/>
  <c r="P108" i="7"/>
  <c r="R108" i="7"/>
  <c r="T108" i="7"/>
  <c r="B109" i="7"/>
  <c r="F109" i="7"/>
  <c r="H109" i="7"/>
  <c r="J109" i="7"/>
  <c r="N109" i="7"/>
  <c r="P109" i="7"/>
  <c r="R109" i="7"/>
  <c r="B110" i="7"/>
  <c r="D110" i="7"/>
  <c r="F110" i="7"/>
  <c r="J110" i="7"/>
  <c r="L110" i="7"/>
  <c r="N110" i="7"/>
  <c r="R110" i="7"/>
  <c r="T110" i="7"/>
  <c r="B111" i="7"/>
  <c r="D111" i="7"/>
  <c r="H111" i="7"/>
  <c r="J111" i="7"/>
  <c r="L111" i="7"/>
  <c r="P111" i="7"/>
  <c r="R111" i="7"/>
  <c r="T111" i="7"/>
  <c r="B112" i="7"/>
  <c r="D112" i="7"/>
  <c r="F112" i="7"/>
  <c r="H112" i="7"/>
  <c r="L112" i="7"/>
  <c r="N112" i="7"/>
  <c r="P112" i="7"/>
  <c r="T112" i="7"/>
  <c r="B113" i="7"/>
  <c r="D113" i="7"/>
  <c r="F113" i="7"/>
  <c r="J113" i="7"/>
  <c r="L113" i="7"/>
  <c r="N113" i="7"/>
  <c r="R113" i="7"/>
  <c r="T113" i="7"/>
  <c r="F114" i="7"/>
  <c r="H114" i="7"/>
  <c r="J114" i="7"/>
  <c r="N114" i="7"/>
  <c r="P114" i="7"/>
  <c r="R114" i="7"/>
  <c r="V99" i="7"/>
  <c r="B127" i="7"/>
  <c r="N131" i="7"/>
  <c r="F131" i="7"/>
  <c r="T129" i="7"/>
  <c r="L129" i="7"/>
  <c r="D129" i="7"/>
  <c r="R127" i="7"/>
  <c r="J127" i="7"/>
  <c r="R132" i="7"/>
  <c r="J132" i="7"/>
  <c r="U131" i="7"/>
  <c r="M131" i="7"/>
  <c r="E131" i="7"/>
  <c r="P130" i="7"/>
  <c r="H130" i="7"/>
  <c r="N128" i="7"/>
  <c r="F128" i="7"/>
  <c r="T126" i="7"/>
  <c r="L126" i="7"/>
  <c r="V98" i="7"/>
  <c r="W98" i="7"/>
  <c r="C39" i="7"/>
  <c r="CA39" i="7"/>
  <c r="BK39" i="7"/>
  <c r="C24" i="7"/>
  <c r="H39" i="7"/>
  <c r="H24" i="7"/>
  <c r="AQ39" i="7"/>
  <c r="AQ24" i="7"/>
  <c r="BG39" i="7"/>
  <c r="BG24" i="7"/>
  <c r="S39" i="7"/>
  <c r="S24" i="7"/>
  <c r="BO39" i="7"/>
  <c r="BO24" i="7"/>
  <c r="AF39" i="7"/>
  <c r="BC39" i="7"/>
  <c r="AE39" i="7"/>
  <c r="W39" i="7"/>
  <c r="W24" i="7"/>
  <c r="AU39" i="7"/>
  <c r="AU24" i="7"/>
  <c r="BS24" i="7"/>
  <c r="G39" i="7"/>
  <c r="BT39" i="7"/>
  <c r="BT24" i="7"/>
  <c r="P39" i="7"/>
  <c r="BU39" i="7"/>
  <c r="Y39" i="7"/>
  <c r="BF39" i="7"/>
  <c r="BL39" i="7"/>
  <c r="Q39" i="7"/>
  <c r="AW39" i="7"/>
  <c r="BM39" i="7"/>
  <c r="AH39" i="7"/>
  <c r="BN39" i="7"/>
  <c r="CC39" i="7"/>
  <c r="X39" i="7"/>
  <c r="AV39" i="7"/>
  <c r="CB39" i="7"/>
  <c r="I39" i="7"/>
  <c r="AG39" i="7"/>
  <c r="BE39" i="7"/>
  <c r="AX39" i="7"/>
  <c r="BD39" i="7"/>
  <c r="AN39" i="7"/>
  <c r="J39" i="7"/>
  <c r="AP39" i="7"/>
  <c r="BV39" i="7"/>
  <c r="F149" i="7"/>
  <c r="K39" i="7"/>
  <c r="T39" i="7"/>
  <c r="AR39" i="7"/>
  <c r="BP39" i="7"/>
  <c r="O39" i="7"/>
  <c r="BA39" i="7"/>
  <c r="BQ39" i="7"/>
  <c r="N39" i="7"/>
  <c r="AD39" i="7"/>
  <c r="BB39" i="7"/>
  <c r="BR39" i="7"/>
  <c r="AI39" i="7"/>
  <c r="D39" i="7"/>
  <c r="AB39" i="7"/>
  <c r="AZ39" i="7"/>
  <c r="E39" i="7"/>
  <c r="U39" i="7"/>
  <c r="AC39" i="7"/>
  <c r="AS39" i="7"/>
  <c r="BY39" i="7"/>
  <c r="F39" i="7"/>
  <c r="V39" i="7"/>
  <c r="AL39" i="7"/>
  <c r="AT39" i="7"/>
  <c r="BJ39" i="7"/>
  <c r="AM39" i="7"/>
  <c r="I142" i="7"/>
  <c r="M142" i="7"/>
  <c r="O142" i="7"/>
  <c r="Q142" i="7"/>
  <c r="S142" i="7"/>
  <c r="U142" i="7"/>
  <c r="I143" i="7"/>
  <c r="K143" i="7"/>
  <c r="M143" i="7"/>
  <c r="O143" i="7"/>
  <c r="Q143" i="7"/>
  <c r="S143" i="7"/>
  <c r="U143" i="7"/>
  <c r="I144" i="7"/>
  <c r="K144" i="7"/>
  <c r="M144" i="7"/>
  <c r="O144" i="7"/>
  <c r="Q144" i="7"/>
  <c r="S144" i="7"/>
  <c r="U144" i="7"/>
  <c r="K142" i="7"/>
  <c r="T148" i="7"/>
  <c r="J150" i="7"/>
  <c r="L150" i="7"/>
  <c r="T150" i="7"/>
  <c r="P152" i="7"/>
  <c r="R152" i="7"/>
  <c r="H154" i="7"/>
  <c r="J154" i="7"/>
  <c r="P155" i="7"/>
  <c r="H156" i="7"/>
  <c r="J156" i="7"/>
  <c r="I145" i="7"/>
  <c r="K145" i="7"/>
  <c r="M145" i="7"/>
  <c r="O145" i="7"/>
  <c r="Q145" i="7"/>
  <c r="S145" i="7"/>
  <c r="U145" i="7"/>
  <c r="I146" i="7"/>
  <c r="K146" i="7"/>
  <c r="M146" i="7"/>
  <c r="O146" i="7"/>
  <c r="Q146" i="7"/>
  <c r="S146" i="7"/>
  <c r="U146" i="7"/>
  <c r="I147" i="7"/>
  <c r="K147" i="7"/>
  <c r="M147" i="7"/>
  <c r="O147" i="7"/>
  <c r="Q147" i="7"/>
  <c r="S147" i="7"/>
  <c r="U147" i="7"/>
  <c r="I148" i="7"/>
  <c r="K148" i="7"/>
  <c r="M148" i="7"/>
  <c r="O148" i="7"/>
  <c r="Q148" i="7"/>
  <c r="S148" i="7"/>
  <c r="U148" i="7"/>
  <c r="I149" i="7"/>
  <c r="K149" i="7"/>
  <c r="M149" i="7"/>
  <c r="O149" i="7"/>
  <c r="Q149" i="7"/>
  <c r="S149" i="7"/>
  <c r="U149" i="7"/>
  <c r="I150" i="7"/>
  <c r="K150" i="7"/>
  <c r="M150" i="7"/>
  <c r="O150" i="7"/>
  <c r="Q150" i="7"/>
  <c r="S150" i="7"/>
  <c r="U150" i="7"/>
  <c r="I151" i="7"/>
  <c r="K151" i="7"/>
  <c r="M151" i="7"/>
  <c r="O151" i="7"/>
  <c r="Q151" i="7"/>
  <c r="S151" i="7"/>
  <c r="U151" i="7"/>
  <c r="I152" i="7"/>
  <c r="M152" i="7"/>
  <c r="O152" i="7"/>
  <c r="Q152" i="7"/>
  <c r="U152" i="7"/>
  <c r="I153" i="7"/>
  <c r="K153" i="7"/>
  <c r="M153" i="7"/>
  <c r="O153" i="7"/>
  <c r="Q153" i="7"/>
  <c r="S153" i="7"/>
  <c r="U153" i="7"/>
  <c r="I154" i="7"/>
  <c r="K154" i="7"/>
  <c r="M154" i="7"/>
  <c r="O154" i="7"/>
  <c r="Q154" i="7"/>
  <c r="S154" i="7"/>
  <c r="U154" i="7"/>
  <c r="I155" i="7"/>
  <c r="K155" i="7"/>
  <c r="M155" i="7"/>
  <c r="O155" i="7"/>
  <c r="Q155" i="7"/>
  <c r="S155" i="7"/>
  <c r="U155" i="7"/>
  <c r="I156" i="7"/>
  <c r="K156" i="7"/>
  <c r="M156" i="7"/>
  <c r="O156" i="7"/>
  <c r="Q156" i="7"/>
  <c r="S156" i="7"/>
  <c r="U156" i="7"/>
  <c r="J142" i="7"/>
  <c r="L142" i="7"/>
  <c r="T142" i="7"/>
  <c r="R154" i="7"/>
  <c r="J155" i="7"/>
  <c r="N156" i="7"/>
  <c r="T156" i="7"/>
  <c r="L145" i="7"/>
  <c r="J147" i="7"/>
  <c r="T147" i="7"/>
  <c r="L153" i="7"/>
  <c r="L154" i="7"/>
  <c r="H148" i="7"/>
  <c r="K152" i="7"/>
  <c r="P147" i="7"/>
  <c r="N145" i="7"/>
  <c r="R142" i="7"/>
  <c r="S152" i="7"/>
  <c r="N142" i="7"/>
  <c r="H143" i="7"/>
  <c r="L143" i="7"/>
  <c r="P143" i="7"/>
  <c r="R143" i="7"/>
  <c r="J144" i="7"/>
  <c r="N144" i="7"/>
  <c r="P144" i="7"/>
  <c r="T144" i="7"/>
  <c r="H145" i="7"/>
  <c r="J145" i="7"/>
  <c r="P145" i="7"/>
  <c r="R145" i="7"/>
  <c r="T145" i="7"/>
  <c r="H146" i="7"/>
  <c r="J146" i="7"/>
  <c r="L146" i="7"/>
  <c r="N146" i="7"/>
  <c r="P146" i="7"/>
  <c r="R146" i="7"/>
  <c r="T146" i="7"/>
  <c r="H147" i="7"/>
  <c r="L147" i="7"/>
  <c r="N147" i="7"/>
  <c r="R147" i="7"/>
  <c r="N148" i="7"/>
  <c r="N150" i="7"/>
  <c r="H151" i="7"/>
  <c r="N151" i="7"/>
  <c r="P151" i="7"/>
  <c r="T151" i="7"/>
  <c r="H152" i="7"/>
  <c r="J152" i="7"/>
  <c r="N152" i="7"/>
  <c r="H153" i="7"/>
  <c r="P148" i="7"/>
  <c r="H142" i="7"/>
  <c r="P142" i="7"/>
  <c r="J143" i="7"/>
  <c r="N143" i="7"/>
  <c r="T143" i="7"/>
  <c r="H144" i="7"/>
  <c r="L144" i="7"/>
  <c r="R144" i="7"/>
  <c r="P154" i="7"/>
  <c r="T154" i="7"/>
  <c r="H155" i="7"/>
  <c r="L155" i="7"/>
  <c r="N155" i="7"/>
  <c r="T155" i="7"/>
  <c r="L156" i="7"/>
  <c r="R156" i="7"/>
  <c r="N154" i="7"/>
  <c r="P156" i="7"/>
  <c r="R155" i="7"/>
  <c r="J151" i="7"/>
  <c r="J148" i="7"/>
  <c r="L148" i="7"/>
  <c r="R148" i="7"/>
  <c r="H149" i="7"/>
  <c r="J149" i="7"/>
  <c r="L149" i="7"/>
  <c r="N149" i="7"/>
  <c r="P149" i="7"/>
  <c r="R149" i="7"/>
  <c r="T149" i="7"/>
  <c r="H150" i="7"/>
  <c r="P150" i="7"/>
  <c r="R150" i="7"/>
  <c r="L151" i="7"/>
  <c r="R151" i="7"/>
  <c r="L152" i="7"/>
  <c r="T152" i="7"/>
  <c r="J153" i="7"/>
  <c r="N153" i="7"/>
  <c r="P153" i="7"/>
  <c r="R153" i="7"/>
  <c r="T153" i="7"/>
  <c r="D148" i="7"/>
  <c r="B151" i="7"/>
  <c r="B152" i="7"/>
  <c r="C143" i="7"/>
  <c r="G143" i="7"/>
  <c r="C144" i="7"/>
  <c r="F154" i="7"/>
  <c r="E144" i="7"/>
  <c r="G144" i="7"/>
  <c r="C145" i="7"/>
  <c r="E145" i="7"/>
  <c r="C146" i="7"/>
  <c r="E146" i="7"/>
  <c r="G146" i="7"/>
  <c r="C147" i="7"/>
  <c r="E147" i="7"/>
  <c r="G147" i="7"/>
  <c r="C148" i="7"/>
  <c r="E148" i="7"/>
  <c r="G148" i="7"/>
  <c r="F156" i="7"/>
  <c r="C149" i="7"/>
  <c r="E149" i="7"/>
  <c r="G149" i="7"/>
  <c r="C150" i="7"/>
  <c r="E150" i="7"/>
  <c r="G150" i="7"/>
  <c r="C151" i="7"/>
  <c r="E151" i="7"/>
  <c r="G151" i="7"/>
  <c r="C152" i="7"/>
  <c r="E152" i="7"/>
  <c r="G152" i="7"/>
  <c r="C153" i="7"/>
  <c r="E153" i="7"/>
  <c r="G153" i="7"/>
  <c r="C154" i="7"/>
  <c r="E154" i="7"/>
  <c r="G154" i="7"/>
  <c r="C155" i="7"/>
  <c r="E155" i="7"/>
  <c r="G155" i="7"/>
  <c r="C156" i="7"/>
  <c r="E156" i="7"/>
  <c r="G156" i="7"/>
  <c r="G142" i="7"/>
  <c r="G145" i="7"/>
  <c r="B144" i="7"/>
  <c r="D147" i="7"/>
  <c r="E142" i="7"/>
  <c r="E143" i="7"/>
  <c r="D142" i="7"/>
  <c r="F142" i="7"/>
  <c r="B143" i="7"/>
  <c r="D143" i="7"/>
  <c r="F143" i="7"/>
  <c r="D144" i="7"/>
  <c r="F144" i="7"/>
  <c r="B145" i="7"/>
  <c r="D145" i="7"/>
  <c r="F145" i="7"/>
  <c r="B146" i="7"/>
  <c r="D146" i="7"/>
  <c r="F146" i="7"/>
  <c r="B147" i="7"/>
  <c r="F147" i="7"/>
  <c r="B148" i="7"/>
  <c r="F148" i="7"/>
  <c r="B153" i="7"/>
  <c r="D154" i="7"/>
  <c r="D155" i="7"/>
  <c r="F155" i="7"/>
  <c r="D156" i="7"/>
  <c r="B149" i="7"/>
  <c r="D149" i="7"/>
  <c r="B150" i="7"/>
  <c r="D150" i="7"/>
  <c r="F150" i="7"/>
  <c r="D151" i="7"/>
  <c r="F151" i="7"/>
  <c r="D152" i="7"/>
  <c r="F152" i="7"/>
  <c r="D153" i="7"/>
  <c r="F153" i="7"/>
  <c r="B154" i="7"/>
  <c r="B155" i="7"/>
  <c r="B156" i="7"/>
  <c r="Q77" i="7" l="1"/>
  <c r="I77" i="7"/>
  <c r="M77" i="7"/>
  <c r="J77" i="7"/>
  <c r="P77" i="7"/>
  <c r="S62" i="7"/>
  <c r="S79" i="7"/>
  <c r="L77" i="7"/>
  <c r="G77" i="7"/>
  <c r="O77" i="7"/>
  <c r="R77" i="7"/>
  <c r="E77" i="7"/>
  <c r="S91" i="7"/>
  <c r="N77" i="7"/>
  <c r="H60" i="7"/>
  <c r="P74" i="7"/>
  <c r="P91" i="7"/>
  <c r="S77" i="7"/>
  <c r="K77" i="7"/>
  <c r="H77" i="7"/>
  <c r="F77" i="7"/>
  <c r="H103" i="7"/>
  <c r="Q60" i="7"/>
  <c r="H121" i="7"/>
  <c r="G60" i="7"/>
  <c r="L60" i="7"/>
  <c r="O60" i="7"/>
  <c r="R60" i="7"/>
  <c r="E60" i="7"/>
  <c r="N60" i="7"/>
  <c r="S60" i="7"/>
  <c r="K60" i="7"/>
  <c r="F60" i="7"/>
  <c r="I60" i="7"/>
  <c r="M60" i="7"/>
  <c r="J60" i="7"/>
  <c r="P60" i="7"/>
  <c r="U117" i="7"/>
  <c r="D103" i="7"/>
  <c r="C142" i="7"/>
  <c r="U103" i="7"/>
  <c r="L103" i="7"/>
  <c r="U121" i="7"/>
  <c r="D121" i="7"/>
  <c r="R103" i="7"/>
  <c r="F103" i="7"/>
  <c r="J121" i="7"/>
  <c r="S117" i="7"/>
  <c r="P117" i="7"/>
  <c r="P135" i="7"/>
  <c r="U135" i="7"/>
  <c r="Q103" i="7"/>
  <c r="S135" i="7"/>
  <c r="N103" i="7"/>
  <c r="I103" i="7"/>
  <c r="G121" i="7"/>
  <c r="K103" i="7"/>
  <c r="Q121" i="7"/>
  <c r="I121" i="7"/>
  <c r="M103" i="7"/>
  <c r="E121" i="7"/>
  <c r="O103" i="7"/>
  <c r="J103" i="7"/>
  <c r="N121" i="7"/>
  <c r="P103" i="7"/>
  <c r="O121" i="7"/>
  <c r="K121" i="7"/>
  <c r="E103" i="7"/>
  <c r="G103" i="7"/>
  <c r="C121" i="7"/>
  <c r="S121" i="7"/>
  <c r="L121" i="7"/>
  <c r="M121" i="7"/>
  <c r="B121" i="7"/>
  <c r="S103" i="7"/>
  <c r="P121" i="7"/>
  <c r="F121" i="7"/>
  <c r="R121" i="7"/>
  <c r="C103" i="7"/>
  <c r="O99" i="7"/>
  <c r="O98" i="7"/>
  <c r="N98" i="7"/>
  <c r="K98" i="7"/>
  <c r="B142" i="7"/>
  <c r="G99" i="7"/>
  <c r="G98" i="7"/>
  <c r="I99" i="7"/>
  <c r="I98" i="7"/>
  <c r="H98" i="7"/>
  <c r="H99" i="7"/>
  <c r="R98" i="7"/>
  <c r="R99" i="7"/>
  <c r="C99" i="7"/>
  <c r="C98" i="7"/>
  <c r="E99" i="7"/>
  <c r="E98" i="7"/>
  <c r="J99" i="7"/>
  <c r="J98" i="7"/>
  <c r="T99" i="7"/>
  <c r="T98" i="7"/>
  <c r="L98" i="7"/>
  <c r="L99" i="7"/>
  <c r="B99" i="7"/>
  <c r="D99" i="7"/>
  <c r="D98" i="7"/>
  <c r="Q99" i="7"/>
  <c r="Q98" i="7"/>
  <c r="U99" i="7"/>
  <c r="U98" i="7"/>
  <c r="M99" i="7"/>
  <c r="M98" i="7"/>
  <c r="S99" i="7"/>
  <c r="S98" i="7"/>
  <c r="P99" i="7"/>
  <c r="P98" i="7"/>
  <c r="K99" i="7"/>
  <c r="N99" i="7"/>
  <c r="F99" i="7"/>
  <c r="F98" i="7"/>
  <c r="B157" i="7"/>
  <c r="M157" i="7"/>
  <c r="Q157" i="7"/>
  <c r="J157" i="7"/>
  <c r="H157" i="7"/>
  <c r="K157" i="7"/>
  <c r="O157" i="7"/>
  <c r="T157" i="7"/>
  <c r="R157" i="7"/>
  <c r="P157" i="7"/>
  <c r="N157" i="7"/>
  <c r="U157" i="7"/>
  <c r="L157" i="7"/>
  <c r="I157" i="7"/>
  <c r="S157" i="7"/>
  <c r="D157" i="7"/>
  <c r="C157" i="7"/>
  <c r="E157" i="7"/>
  <c r="F157" i="7"/>
  <c r="G157" i="7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CA30" i="1"/>
  <c r="CB30" i="1"/>
  <c r="CC30" i="1"/>
  <c r="B30" i="1"/>
  <c r="U74" i="7" l="1"/>
  <c r="U91" i="7"/>
  <c r="D60" i="7"/>
  <c r="D77" i="7"/>
  <c r="U77" i="7"/>
  <c r="C77" i="7"/>
  <c r="U60" i="7"/>
  <c r="C60" i="7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B50" i="1"/>
  <c r="BW20" i="1" l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4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W41" i="1" s="1"/>
  <c r="BX40" i="1"/>
  <c r="BY40" i="1"/>
  <c r="BZ40" i="1"/>
  <c r="CA40" i="1"/>
  <c r="CB40" i="1"/>
  <c r="CC40" i="1"/>
  <c r="B40" i="1"/>
  <c r="BW31" i="1"/>
  <c r="AA22" i="1"/>
  <c r="AB22" i="1"/>
  <c r="AB33" i="1" s="1"/>
  <c r="AC22" i="1"/>
  <c r="AC33" i="1" s="1"/>
  <c r="AD22" i="1"/>
  <c r="AD33" i="1" s="1"/>
  <c r="AE22" i="1"/>
  <c r="AE33" i="1" s="1"/>
  <c r="AF22" i="1"/>
  <c r="AF33" i="1" s="1"/>
  <c r="AG22" i="1"/>
  <c r="AG33" i="1" s="1"/>
  <c r="AH22" i="1"/>
  <c r="AH33" i="1" s="1"/>
  <c r="AI22" i="1"/>
  <c r="AJ22" i="1"/>
  <c r="AJ33" i="1" s="1"/>
  <c r="AK22" i="1"/>
  <c r="AK33" i="1" s="1"/>
  <c r="AL22" i="1"/>
  <c r="AL33" i="1" s="1"/>
  <c r="AM22" i="1"/>
  <c r="AM33" i="1" s="1"/>
  <c r="AN22" i="1"/>
  <c r="AN33" i="1" s="1"/>
  <c r="AO22" i="1"/>
  <c r="AP22" i="1"/>
  <c r="AQ22" i="1"/>
  <c r="AR22" i="1"/>
  <c r="AR33" i="1" s="1"/>
  <c r="AS22" i="1"/>
  <c r="AS33" i="1" s="1"/>
  <c r="AT22" i="1"/>
  <c r="AT33" i="1" s="1"/>
  <c r="AU22" i="1"/>
  <c r="AU33" i="1" s="1"/>
  <c r="AV22" i="1"/>
  <c r="AV33" i="1" s="1"/>
  <c r="AW22" i="1"/>
  <c r="AW33" i="1" s="1"/>
  <c r="AX22" i="1"/>
  <c r="AX33" i="1" s="1"/>
  <c r="AY22" i="1"/>
  <c r="AZ22" i="1"/>
  <c r="AZ33" i="1" s="1"/>
  <c r="BA22" i="1"/>
  <c r="BA33" i="1" s="1"/>
  <c r="BB22" i="1"/>
  <c r="BB33" i="1" s="1"/>
  <c r="BC22" i="1"/>
  <c r="BC33" i="1" s="1"/>
  <c r="BD22" i="1"/>
  <c r="BD33" i="1" s="1"/>
  <c r="BE22" i="1"/>
  <c r="BE33" i="1" s="1"/>
  <c r="BF22" i="1"/>
  <c r="BG22" i="1"/>
  <c r="BH22" i="1"/>
  <c r="BH33" i="1" s="1"/>
  <c r="BI22" i="1"/>
  <c r="BI33" i="1" s="1"/>
  <c r="BJ22" i="1"/>
  <c r="BJ33" i="1" s="1"/>
  <c r="BK22" i="1"/>
  <c r="BK33" i="1" s="1"/>
  <c r="BL22" i="1"/>
  <c r="BL33" i="1" s="1"/>
  <c r="BM22" i="1"/>
  <c r="BN22" i="1"/>
  <c r="BO22" i="1"/>
  <c r="BO33" i="1" s="1"/>
  <c r="BP22" i="1"/>
  <c r="BP33" i="1" s="1"/>
  <c r="BQ22" i="1"/>
  <c r="BQ33" i="1" s="1"/>
  <c r="BR22" i="1"/>
  <c r="BS22" i="1"/>
  <c r="BS33" i="1" s="1"/>
  <c r="BT22" i="1"/>
  <c r="BU22" i="1"/>
  <c r="BU33" i="1" s="1"/>
  <c r="BV22" i="1"/>
  <c r="BV33" i="1" s="1"/>
  <c r="BW22" i="1"/>
  <c r="BW33" i="1" s="1"/>
  <c r="BX22" i="1"/>
  <c r="BX33" i="1" s="1"/>
  <c r="BY22" i="1"/>
  <c r="BY33" i="1" s="1"/>
  <c r="BZ22" i="1"/>
  <c r="CA22" i="1"/>
  <c r="CA33" i="1" s="1"/>
  <c r="CB22" i="1"/>
  <c r="CB33" i="1" s="1"/>
  <c r="CC22" i="1"/>
  <c r="CC33" i="1" s="1"/>
  <c r="C22" i="1"/>
  <c r="C33" i="1" s="1"/>
  <c r="D22" i="1"/>
  <c r="D33" i="1" s="1"/>
  <c r="E22" i="1"/>
  <c r="E33" i="1" s="1"/>
  <c r="F22" i="1"/>
  <c r="F33" i="1" s="1"/>
  <c r="G22" i="1"/>
  <c r="G33" i="1" s="1"/>
  <c r="H22" i="1"/>
  <c r="H33" i="1" s="1"/>
  <c r="I22" i="1"/>
  <c r="J22" i="1"/>
  <c r="K22" i="1"/>
  <c r="L22" i="1"/>
  <c r="L33" i="1" s="1"/>
  <c r="M22" i="1"/>
  <c r="M33" i="1" s="1"/>
  <c r="N22" i="1"/>
  <c r="N33" i="1" s="1"/>
  <c r="O22" i="1"/>
  <c r="O33" i="1" s="1"/>
  <c r="P22" i="1"/>
  <c r="P33" i="1" s="1"/>
  <c r="Q22" i="1"/>
  <c r="R22" i="1"/>
  <c r="S22" i="1"/>
  <c r="T22" i="1"/>
  <c r="T33" i="1" s="1"/>
  <c r="U22" i="1"/>
  <c r="U33" i="1" s="1"/>
  <c r="V22" i="1"/>
  <c r="V33" i="1" s="1"/>
  <c r="W22" i="1"/>
  <c r="W33" i="1" s="1"/>
  <c r="X22" i="1"/>
  <c r="X33" i="1" s="1"/>
  <c r="Y22" i="1"/>
  <c r="Z22" i="1"/>
  <c r="B22" i="1"/>
  <c r="B33" i="1" s="1"/>
  <c r="C20" i="1"/>
  <c r="C31" i="1" s="1"/>
  <c r="D20" i="1"/>
  <c r="D31" i="1" s="1"/>
  <c r="E20" i="1"/>
  <c r="E41" i="1" s="1"/>
  <c r="F20" i="1"/>
  <c r="F31" i="1" s="1"/>
  <c r="G20" i="1"/>
  <c r="G31" i="1" s="1"/>
  <c r="H20" i="1"/>
  <c r="H21" i="1" s="1"/>
  <c r="I20" i="1"/>
  <c r="I21" i="1" s="1"/>
  <c r="J20" i="1"/>
  <c r="J21" i="1" s="1"/>
  <c r="K20" i="1"/>
  <c r="K31" i="1" s="1"/>
  <c r="L20" i="1"/>
  <c r="L31" i="1" s="1"/>
  <c r="M20" i="1"/>
  <c r="M31" i="1" s="1"/>
  <c r="N20" i="1"/>
  <c r="N31" i="1" s="1"/>
  <c r="O20" i="1"/>
  <c r="O31" i="1" s="1"/>
  <c r="P20" i="1"/>
  <c r="P21" i="1" s="1"/>
  <c r="Q20" i="1"/>
  <c r="R20" i="1"/>
  <c r="R21" i="1" s="1"/>
  <c r="S20" i="1"/>
  <c r="S31" i="1" s="1"/>
  <c r="T20" i="1"/>
  <c r="T31" i="1" s="1"/>
  <c r="U20" i="1"/>
  <c r="U31" i="1" s="1"/>
  <c r="V20" i="1"/>
  <c r="V31" i="1" s="1"/>
  <c r="W20" i="1"/>
  <c r="W21" i="1" s="1"/>
  <c r="X20" i="1"/>
  <c r="Y20" i="1"/>
  <c r="Y21" i="1" s="1"/>
  <c r="Z20" i="1"/>
  <c r="Z21" i="1" s="1"/>
  <c r="AA20" i="1"/>
  <c r="AA31" i="1" s="1"/>
  <c r="AB20" i="1"/>
  <c r="AB31" i="1" s="1"/>
  <c r="AC20" i="1"/>
  <c r="AC31" i="1" s="1"/>
  <c r="AD20" i="1"/>
  <c r="AD31" i="1" s="1"/>
  <c r="AE20" i="1"/>
  <c r="AE31" i="1" s="1"/>
  <c r="AF20" i="1"/>
  <c r="AF21" i="1" s="1"/>
  <c r="AG20" i="1"/>
  <c r="AH20" i="1"/>
  <c r="AH21" i="1" s="1"/>
  <c r="AI20" i="1"/>
  <c r="AI31" i="1" s="1"/>
  <c r="AJ20" i="1"/>
  <c r="AJ31" i="1" s="1"/>
  <c r="AK20" i="1"/>
  <c r="AK31" i="1" s="1"/>
  <c r="AL20" i="1"/>
  <c r="AL31" i="1" s="1"/>
  <c r="AM20" i="1"/>
  <c r="AM31" i="1" s="1"/>
  <c r="AN20" i="1"/>
  <c r="AN21" i="1" s="1"/>
  <c r="AO20" i="1"/>
  <c r="AO21" i="1" s="1"/>
  <c r="AP20" i="1"/>
  <c r="AP21" i="1" s="1"/>
  <c r="AQ20" i="1"/>
  <c r="AQ31" i="1" s="1"/>
  <c r="AR20" i="1"/>
  <c r="AR31" i="1" s="1"/>
  <c r="AS20" i="1"/>
  <c r="AS31" i="1" s="1"/>
  <c r="AT20" i="1"/>
  <c r="AT31" i="1" s="1"/>
  <c r="AU20" i="1"/>
  <c r="AU31" i="1" s="1"/>
  <c r="AV20" i="1"/>
  <c r="AV21" i="1" s="1"/>
  <c r="AW20" i="1"/>
  <c r="AW21" i="1" s="1"/>
  <c r="AX20" i="1"/>
  <c r="AX21" i="1" s="1"/>
  <c r="AY20" i="1"/>
  <c r="AY31" i="1" s="1"/>
  <c r="AZ20" i="1"/>
  <c r="AZ31" i="1" s="1"/>
  <c r="BA20" i="1"/>
  <c r="BA31" i="1" s="1"/>
  <c r="BB20" i="1"/>
  <c r="BB31" i="1" s="1"/>
  <c r="BC20" i="1"/>
  <c r="BC31" i="1" s="1"/>
  <c r="BD20" i="1"/>
  <c r="BD21" i="1" s="1"/>
  <c r="BE20" i="1"/>
  <c r="BE21" i="1" s="1"/>
  <c r="BF20" i="1"/>
  <c r="BF21" i="1" s="1"/>
  <c r="BG20" i="1"/>
  <c r="BG31" i="1" s="1"/>
  <c r="BH20" i="1"/>
  <c r="BH31" i="1" s="1"/>
  <c r="BI20" i="1"/>
  <c r="BI31" i="1" s="1"/>
  <c r="BJ20" i="1"/>
  <c r="BJ31" i="1" s="1"/>
  <c r="BK20" i="1"/>
  <c r="BK31" i="1" s="1"/>
  <c r="BL20" i="1"/>
  <c r="BL21" i="1" s="1"/>
  <c r="BM20" i="1"/>
  <c r="BM21" i="1" s="1"/>
  <c r="BN20" i="1"/>
  <c r="BN21" i="1" s="1"/>
  <c r="BO20" i="1"/>
  <c r="BO21" i="1" s="1"/>
  <c r="BP20" i="1"/>
  <c r="BP21" i="1" s="1"/>
  <c r="BQ20" i="1"/>
  <c r="BQ21" i="1" s="1"/>
  <c r="BR20" i="1"/>
  <c r="BR21" i="1" s="1"/>
  <c r="BS20" i="1"/>
  <c r="BS21" i="1" s="1"/>
  <c r="BT20" i="1"/>
  <c r="BT21" i="1" s="1"/>
  <c r="BU20" i="1"/>
  <c r="BU21" i="1" s="1"/>
  <c r="BV20" i="1"/>
  <c r="BV21" i="1" s="1"/>
  <c r="BX20" i="1"/>
  <c r="BX21" i="1" s="1"/>
  <c r="BY20" i="1"/>
  <c r="BY21" i="1" s="1"/>
  <c r="BZ20" i="1"/>
  <c r="BZ21" i="1" s="1"/>
  <c r="CA20" i="1"/>
  <c r="CB20" i="1"/>
  <c r="CB21" i="1" s="1"/>
  <c r="CC20" i="1"/>
  <c r="CC21" i="1" s="1"/>
  <c r="B20" i="1"/>
  <c r="B21" i="1" s="1"/>
  <c r="BE23" i="1" l="1"/>
  <c r="BN46" i="1"/>
  <c r="BF46" i="1"/>
  <c r="AX46" i="1"/>
  <c r="AP46" i="1"/>
  <c r="Z46" i="1"/>
  <c r="R46" i="1"/>
  <c r="J46" i="1"/>
  <c r="J31" i="1"/>
  <c r="BZ35" i="1"/>
  <c r="BZ34" i="1"/>
  <c r="BR34" i="1"/>
  <c r="BR35" i="1"/>
  <c r="BB35" i="1"/>
  <c r="BB34" i="1"/>
  <c r="AT35" i="1"/>
  <c r="AT34" i="1"/>
  <c r="AD34" i="1"/>
  <c r="AD35" i="1"/>
  <c r="BW23" i="1"/>
  <c r="BN31" i="1"/>
  <c r="AP31" i="1"/>
  <c r="AP37" i="1" s="1"/>
  <c r="BG23" i="1"/>
  <c r="BG33" i="1"/>
  <c r="AY23" i="1"/>
  <c r="AY33" i="1"/>
  <c r="AX35" i="1" s="1"/>
  <c r="AQ23" i="1"/>
  <c r="AQ33" i="1"/>
  <c r="AI23" i="1"/>
  <c r="AI33" i="1"/>
  <c r="AH34" i="1" s="1"/>
  <c r="AA23" i="1"/>
  <c r="AA33" i="1"/>
  <c r="BF31" i="1"/>
  <c r="AH31" i="1"/>
  <c r="AS41" i="1"/>
  <c r="AP23" i="1"/>
  <c r="AP33" i="1"/>
  <c r="Z31" i="1"/>
  <c r="Z38" i="1" s="1"/>
  <c r="BH41" i="1"/>
  <c r="AZ41" i="1"/>
  <c r="AR41" i="1"/>
  <c r="AJ41" i="1"/>
  <c r="AB41" i="1"/>
  <c r="T41" i="1"/>
  <c r="L41" i="1"/>
  <c r="D41" i="1"/>
  <c r="BL46" i="1"/>
  <c r="BD46" i="1"/>
  <c r="AV46" i="1"/>
  <c r="AN46" i="1"/>
  <c r="AF46" i="1"/>
  <c r="X46" i="1"/>
  <c r="P46" i="1"/>
  <c r="H46" i="1"/>
  <c r="K23" i="1"/>
  <c r="K33" i="1"/>
  <c r="BV35" i="1"/>
  <c r="BV34" i="1"/>
  <c r="Z23" i="1"/>
  <c r="Z33" i="1"/>
  <c r="R23" i="1"/>
  <c r="R33" i="1"/>
  <c r="J23" i="1"/>
  <c r="J33" i="1"/>
  <c r="BM24" i="1"/>
  <c r="BM33" i="1"/>
  <c r="BJ34" i="1" s="1"/>
  <c r="AO23" i="1"/>
  <c r="AO33" i="1"/>
  <c r="AL34" i="1" s="1"/>
  <c r="AX23" i="1"/>
  <c r="W31" i="1"/>
  <c r="S23" i="1"/>
  <c r="S33" i="1"/>
  <c r="BF23" i="1"/>
  <c r="BF33" i="1"/>
  <c r="Y23" i="1"/>
  <c r="Y33" i="1"/>
  <c r="V34" i="1" s="1"/>
  <c r="Q23" i="1"/>
  <c r="Q33" i="1"/>
  <c r="N35" i="1" s="1"/>
  <c r="I23" i="1"/>
  <c r="I33" i="1"/>
  <c r="F34" i="1" s="1"/>
  <c r="AH23" i="1"/>
  <c r="AX31" i="1"/>
  <c r="AX38" i="1" s="1"/>
  <c r="B35" i="1"/>
  <c r="B34" i="1"/>
  <c r="BN23" i="1"/>
  <c r="BN33" i="1"/>
  <c r="AG23" i="1"/>
  <c r="R31" i="1"/>
  <c r="AC23" i="1"/>
  <c r="E31" i="1"/>
  <c r="U23" i="1"/>
  <c r="M23" i="1"/>
  <c r="E23" i="1"/>
  <c r="BH23" i="1"/>
  <c r="AZ23" i="1"/>
  <c r="AR23" i="1"/>
  <c r="AJ23" i="1"/>
  <c r="AB23" i="1"/>
  <c r="BU23" i="1"/>
  <c r="BU31" i="1"/>
  <c r="BM31" i="1"/>
  <c r="BE31" i="1"/>
  <c r="AW31" i="1"/>
  <c r="AO31" i="1"/>
  <c r="AG31" i="1"/>
  <c r="Y31" i="1"/>
  <c r="Q31" i="1"/>
  <c r="I31" i="1"/>
  <c r="BG41" i="1"/>
  <c r="AY41" i="1"/>
  <c r="AQ41" i="1"/>
  <c r="AI41" i="1"/>
  <c r="AA41" i="1"/>
  <c r="S41" i="1"/>
  <c r="K41" i="1"/>
  <c r="C41" i="1"/>
  <c r="BK46" i="1"/>
  <c r="BC46" i="1"/>
  <c r="AU46" i="1"/>
  <c r="AM46" i="1"/>
  <c r="AE46" i="1"/>
  <c r="W46" i="1"/>
  <c r="O46" i="1"/>
  <c r="G46" i="1"/>
  <c r="AK41" i="1"/>
  <c r="BL31" i="1"/>
  <c r="BD31" i="1"/>
  <c r="AV31" i="1"/>
  <c r="AN31" i="1"/>
  <c r="AF31" i="1"/>
  <c r="X31" i="1"/>
  <c r="P31" i="1"/>
  <c r="N37" i="1" s="1"/>
  <c r="H31" i="1"/>
  <c r="B41" i="1"/>
  <c r="BN41" i="1"/>
  <c r="BF41" i="1"/>
  <c r="AX41" i="1"/>
  <c r="AP41" i="1"/>
  <c r="AH41" i="1"/>
  <c r="Z41" i="1"/>
  <c r="R41" i="1"/>
  <c r="J41" i="1"/>
  <c r="BI41" i="1"/>
  <c r="AC41" i="1"/>
  <c r="B46" i="1"/>
  <c r="BJ46" i="1"/>
  <c r="BB46" i="1"/>
  <c r="AT46" i="1"/>
  <c r="AL46" i="1"/>
  <c r="AD46" i="1"/>
  <c r="V46" i="1"/>
  <c r="N46" i="1"/>
  <c r="F46" i="1"/>
  <c r="AH46" i="1"/>
  <c r="BA23" i="1"/>
  <c r="L23" i="1"/>
  <c r="B24" i="1"/>
  <c r="C23" i="1"/>
  <c r="BR23" i="1"/>
  <c r="AW23" i="1"/>
  <c r="BM41" i="1"/>
  <c r="BE41" i="1"/>
  <c r="AW41" i="1"/>
  <c r="AO41" i="1"/>
  <c r="AG41" i="1"/>
  <c r="Y41" i="1"/>
  <c r="Q41" i="1"/>
  <c r="I41" i="1"/>
  <c r="BI46" i="1"/>
  <c r="BA46" i="1"/>
  <c r="AS46" i="1"/>
  <c r="AK46" i="1"/>
  <c r="AC46" i="1"/>
  <c r="U46" i="1"/>
  <c r="M46" i="1"/>
  <c r="E46" i="1"/>
  <c r="AS23" i="1"/>
  <c r="AP28" i="1" s="1"/>
  <c r="T23" i="1"/>
  <c r="BL41" i="1"/>
  <c r="BD41" i="1"/>
  <c r="AV41" i="1"/>
  <c r="AN41" i="1"/>
  <c r="AF41" i="1"/>
  <c r="X41" i="1"/>
  <c r="P41" i="1"/>
  <c r="H41" i="1"/>
  <c r="BA41" i="1"/>
  <c r="U41" i="1"/>
  <c r="BH46" i="1"/>
  <c r="AZ46" i="1"/>
  <c r="AR46" i="1"/>
  <c r="AJ46" i="1"/>
  <c r="AB46" i="1"/>
  <c r="T46" i="1"/>
  <c r="L46" i="1"/>
  <c r="D46" i="1"/>
  <c r="BW46" i="1"/>
  <c r="BE51" i="1"/>
  <c r="BL23" i="1"/>
  <c r="BD23" i="1"/>
  <c r="AV23" i="1"/>
  <c r="AN23" i="1"/>
  <c r="AF23" i="1"/>
  <c r="BK41" i="1"/>
  <c r="BC41" i="1"/>
  <c r="AU41" i="1"/>
  <c r="AM41" i="1"/>
  <c r="AE41" i="1"/>
  <c r="W41" i="1"/>
  <c r="O41" i="1"/>
  <c r="G41" i="1"/>
  <c r="BG46" i="1"/>
  <c r="AY46" i="1"/>
  <c r="AQ46" i="1"/>
  <c r="AI46" i="1"/>
  <c r="AA46" i="1"/>
  <c r="S46" i="1"/>
  <c r="K46" i="1"/>
  <c r="J49" i="1" s="1"/>
  <c r="C46" i="1"/>
  <c r="BM51" i="1"/>
  <c r="BI23" i="1"/>
  <c r="D23" i="1"/>
  <c r="X23" i="1"/>
  <c r="P23" i="1"/>
  <c r="H23" i="1"/>
  <c r="BK23" i="1"/>
  <c r="BC23" i="1"/>
  <c r="BB28" i="1" s="1"/>
  <c r="AU23" i="1"/>
  <c r="AM23" i="1"/>
  <c r="AE23" i="1"/>
  <c r="BJ41" i="1"/>
  <c r="BB41" i="1"/>
  <c r="AT41" i="1"/>
  <c r="AL41" i="1"/>
  <c r="AL44" i="1" s="1"/>
  <c r="AD41" i="1"/>
  <c r="V41" i="1"/>
  <c r="N41" i="1"/>
  <c r="F41" i="1"/>
  <c r="M41" i="1"/>
  <c r="J51" i="1"/>
  <c r="AK23" i="1"/>
  <c r="AH27" i="1" s="1"/>
  <c r="W23" i="1"/>
  <c r="O23" i="1"/>
  <c r="G23" i="1"/>
  <c r="BM46" i="1"/>
  <c r="BE46" i="1"/>
  <c r="AW46" i="1"/>
  <c r="AO46" i="1"/>
  <c r="AG46" i="1"/>
  <c r="Y46" i="1"/>
  <c r="V48" i="1" s="1"/>
  <c r="Q46" i="1"/>
  <c r="I46" i="1"/>
  <c r="B51" i="1"/>
  <c r="AX37" i="1"/>
  <c r="AH38" i="1"/>
  <c r="AH37" i="1"/>
  <c r="BF38" i="1"/>
  <c r="BF37" i="1"/>
  <c r="R38" i="1"/>
  <c r="R37" i="1"/>
  <c r="B28" i="1"/>
  <c r="J38" i="1"/>
  <c r="J37" i="1"/>
  <c r="AU51" i="1"/>
  <c r="AU21" i="1"/>
  <c r="BJ21" i="1"/>
  <c r="BJ51" i="1"/>
  <c r="N21" i="1"/>
  <c r="N51" i="1"/>
  <c r="BZ26" i="1"/>
  <c r="BZ25" i="1"/>
  <c r="BR26" i="1"/>
  <c r="BR25" i="1"/>
  <c r="BJ26" i="1"/>
  <c r="BJ25" i="1"/>
  <c r="BB26" i="1"/>
  <c r="BB25" i="1"/>
  <c r="AT26" i="1"/>
  <c r="AT25" i="1"/>
  <c r="AL26" i="1"/>
  <c r="AL25" i="1"/>
  <c r="AD26" i="1"/>
  <c r="AD25" i="1"/>
  <c r="AN51" i="1"/>
  <c r="Z51" i="1"/>
  <c r="AV51" i="1"/>
  <c r="X21" i="1"/>
  <c r="X51" i="1"/>
  <c r="Z49" i="1"/>
  <c r="BC51" i="1"/>
  <c r="BC21" i="1"/>
  <c r="V21" i="1"/>
  <c r="V51" i="1"/>
  <c r="BI51" i="1"/>
  <c r="BI21" i="1"/>
  <c r="U51" i="1"/>
  <c r="U21" i="1"/>
  <c r="V26" i="1"/>
  <c r="V25" i="1"/>
  <c r="N25" i="1"/>
  <c r="N26" i="1"/>
  <c r="F25" i="1"/>
  <c r="F26" i="1"/>
  <c r="AX51" i="1"/>
  <c r="BF51" i="1"/>
  <c r="BN51" i="1"/>
  <c r="AM51" i="1"/>
  <c r="AM21" i="1"/>
  <c r="G21" i="1"/>
  <c r="G51" i="1"/>
  <c r="AL21" i="1"/>
  <c r="AL51" i="1"/>
  <c r="AK51" i="1"/>
  <c r="AK21" i="1"/>
  <c r="AJ51" i="1"/>
  <c r="AJ21" i="1"/>
  <c r="T51" i="1"/>
  <c r="T21" i="1"/>
  <c r="D51" i="1"/>
  <c r="D21" i="1"/>
  <c r="CA31" i="1"/>
  <c r="BR31" i="1"/>
  <c r="I51" i="1"/>
  <c r="P51" i="1"/>
  <c r="R51" i="1"/>
  <c r="AX49" i="1"/>
  <c r="BK21" i="1"/>
  <c r="BK51" i="1"/>
  <c r="O51" i="1"/>
  <c r="O21" i="1"/>
  <c r="AT21" i="1"/>
  <c r="AT51" i="1"/>
  <c r="AS51" i="1"/>
  <c r="AS21" i="1"/>
  <c r="E51" i="1"/>
  <c r="E21" i="1"/>
  <c r="BH51" i="1"/>
  <c r="BH21" i="1"/>
  <c r="AB51" i="1"/>
  <c r="AB21" i="1"/>
  <c r="L21" i="1"/>
  <c r="L51" i="1"/>
  <c r="BG51" i="1"/>
  <c r="BG21" i="1"/>
  <c r="AY51" i="1"/>
  <c r="AY21" i="1"/>
  <c r="AQ21" i="1"/>
  <c r="AQ51" i="1"/>
  <c r="AI21" i="1"/>
  <c r="AI51" i="1"/>
  <c r="AA51" i="1"/>
  <c r="AA21" i="1"/>
  <c r="S51" i="1"/>
  <c r="S21" i="1"/>
  <c r="K21" i="1"/>
  <c r="K51" i="1"/>
  <c r="C51" i="1"/>
  <c r="C21" i="1"/>
  <c r="BJ23" i="1"/>
  <c r="BB24" i="1"/>
  <c r="AT23" i="1"/>
  <c r="AL23" i="1"/>
  <c r="AD23" i="1"/>
  <c r="V23" i="1"/>
  <c r="N23" i="1"/>
  <c r="F23" i="1"/>
  <c r="BQ31" i="1"/>
  <c r="BW51" i="1"/>
  <c r="BW21" i="1"/>
  <c r="Y51" i="1"/>
  <c r="BD51" i="1"/>
  <c r="AH51" i="1"/>
  <c r="AE21" i="1"/>
  <c r="AE51" i="1"/>
  <c r="Z28" i="1"/>
  <c r="W51" i="1"/>
  <c r="BB21" i="1"/>
  <c r="BB51" i="1"/>
  <c r="F21" i="1"/>
  <c r="F51" i="1"/>
  <c r="BA51" i="1"/>
  <c r="BA21" i="1"/>
  <c r="M51" i="1"/>
  <c r="M21" i="1"/>
  <c r="AR51" i="1"/>
  <c r="AR21" i="1"/>
  <c r="BV26" i="1"/>
  <c r="BV25" i="1"/>
  <c r="BN26" i="1"/>
  <c r="BN25" i="1"/>
  <c r="BF26" i="1"/>
  <c r="BF25" i="1"/>
  <c r="AX26" i="1"/>
  <c r="AX25" i="1"/>
  <c r="AP26" i="1"/>
  <c r="AP25" i="1"/>
  <c r="AH26" i="1"/>
  <c r="AH25" i="1"/>
  <c r="AP27" i="1"/>
  <c r="B31" i="1"/>
  <c r="AO51" i="1"/>
  <c r="AP51" i="1"/>
  <c r="H51" i="1"/>
  <c r="AH28" i="1"/>
  <c r="CA23" i="1"/>
  <c r="CA21" i="1"/>
  <c r="AD21" i="1"/>
  <c r="AD51" i="1"/>
  <c r="AC51" i="1"/>
  <c r="AC21" i="1"/>
  <c r="AZ51" i="1"/>
  <c r="AZ21" i="1"/>
  <c r="B26" i="1"/>
  <c r="B25" i="1"/>
  <c r="AG51" i="1"/>
  <c r="AG21" i="1"/>
  <c r="Q51" i="1"/>
  <c r="Q21" i="1"/>
  <c r="Z26" i="1"/>
  <c r="Z25" i="1"/>
  <c r="R26" i="1"/>
  <c r="R25" i="1"/>
  <c r="J25" i="1"/>
  <c r="J26" i="1"/>
  <c r="AW51" i="1"/>
  <c r="AF51" i="1"/>
  <c r="BL51" i="1"/>
  <c r="BS23" i="1"/>
  <c r="BS51" i="1"/>
  <c r="BR46" i="1"/>
  <c r="BR51" i="1"/>
  <c r="BY41" i="1"/>
  <c r="BY51" i="1"/>
  <c r="BP46" i="1"/>
  <c r="BP51" i="1"/>
  <c r="BV31" i="1"/>
  <c r="BX41" i="1"/>
  <c r="BX51" i="1"/>
  <c r="BV41" i="1"/>
  <c r="BV51" i="1"/>
  <c r="CC31" i="1"/>
  <c r="BT31" i="1"/>
  <c r="BO46" i="1"/>
  <c r="BO51" i="1"/>
  <c r="BU41" i="1"/>
  <c r="BU51" i="1"/>
  <c r="CB31" i="1"/>
  <c r="BU46" i="1"/>
  <c r="CC46" i="1"/>
  <c r="CC51" i="1"/>
  <c r="BO23" i="1"/>
  <c r="CC23" i="1"/>
  <c r="BZ36" i="1"/>
  <c r="BO41" i="1"/>
  <c r="BP31" i="1"/>
  <c r="BT41" i="1"/>
  <c r="BT51" i="1"/>
  <c r="CB23" i="1"/>
  <c r="CB51" i="1"/>
  <c r="CA41" i="1"/>
  <c r="CA51" i="1"/>
  <c r="BZ23" i="1"/>
  <c r="BZ51" i="1"/>
  <c r="BQ46" i="1"/>
  <c r="BQ51" i="1"/>
  <c r="BX23" i="1"/>
  <c r="BX31" i="1"/>
  <c r="BO31" i="1"/>
  <c r="BQ23" i="1"/>
  <c r="BY23" i="1"/>
  <c r="BS41" i="1"/>
  <c r="BV46" i="1"/>
  <c r="BY31" i="1"/>
  <c r="BP23" i="1"/>
  <c r="BZ41" i="1"/>
  <c r="BR41" i="1"/>
  <c r="CC41" i="1"/>
  <c r="CB41" i="1"/>
  <c r="BS31" i="1"/>
  <c r="BQ41" i="1"/>
  <c r="CB46" i="1"/>
  <c r="BT46" i="1"/>
  <c r="BV23" i="1"/>
  <c r="BP41" i="1"/>
  <c r="BZ46" i="1"/>
  <c r="CA46" i="1"/>
  <c r="BS46" i="1"/>
  <c r="BT23" i="1"/>
  <c r="BY46" i="1"/>
  <c r="BX46" i="1"/>
  <c r="R49" i="1" l="1"/>
  <c r="N44" i="1"/>
  <c r="Z48" i="1"/>
  <c r="R27" i="1"/>
  <c r="BN49" i="1"/>
  <c r="BR28" i="1"/>
  <c r="AX34" i="1"/>
  <c r="BN38" i="1"/>
  <c r="AD38" i="1"/>
  <c r="BF49" i="1"/>
  <c r="B44" i="1"/>
  <c r="F38" i="1"/>
  <c r="AD44" i="1"/>
  <c r="F44" i="1"/>
  <c r="AX44" i="1"/>
  <c r="AP48" i="1"/>
  <c r="AT44" i="1"/>
  <c r="BB48" i="1"/>
  <c r="AH44" i="1"/>
  <c r="R28" i="1"/>
  <c r="Z27" i="1"/>
  <c r="AH35" i="1"/>
  <c r="BB49" i="1"/>
  <c r="BF48" i="1"/>
  <c r="N38" i="1"/>
  <c r="AD37" i="1"/>
  <c r="AP38" i="1"/>
  <c r="J44" i="1"/>
  <c r="BB38" i="1"/>
  <c r="F37" i="1"/>
  <c r="F49" i="1"/>
  <c r="J28" i="1"/>
  <c r="B49" i="1"/>
  <c r="BJ44" i="1"/>
  <c r="V37" i="1"/>
  <c r="AH48" i="1"/>
  <c r="Z44" i="1"/>
  <c r="AX43" i="1"/>
  <c r="BJ43" i="1"/>
  <c r="V49" i="1"/>
  <c r="BN44" i="1"/>
  <c r="AT49" i="1"/>
  <c r="AT37" i="1"/>
  <c r="AH49" i="1"/>
  <c r="BJ37" i="1"/>
  <c r="Z37" i="1"/>
  <c r="N48" i="1"/>
  <c r="AP35" i="1"/>
  <c r="AP34" i="1"/>
  <c r="V35" i="1"/>
  <c r="AH43" i="1"/>
  <c r="AT43" i="1"/>
  <c r="BF34" i="1"/>
  <c r="BF35" i="1"/>
  <c r="AP49" i="1"/>
  <c r="J27" i="1"/>
  <c r="N49" i="1"/>
  <c r="BJ35" i="1"/>
  <c r="Z34" i="1"/>
  <c r="Z35" i="1"/>
  <c r="V38" i="1"/>
  <c r="J48" i="1"/>
  <c r="AL38" i="1"/>
  <c r="J35" i="1"/>
  <c r="J34" i="1"/>
  <c r="F35" i="1"/>
  <c r="AL35" i="1"/>
  <c r="Z43" i="1"/>
  <c r="BJ48" i="1"/>
  <c r="N43" i="1"/>
  <c r="BF28" i="1"/>
  <c r="AX48" i="1"/>
  <c r="BB44" i="1"/>
  <c r="AL49" i="1"/>
  <c r="R44" i="1"/>
  <c r="BN34" i="1"/>
  <c r="BN35" i="1"/>
  <c r="R35" i="1"/>
  <c r="R34" i="1"/>
  <c r="N34" i="1"/>
  <c r="R48" i="1"/>
  <c r="V44" i="1"/>
  <c r="B27" i="1"/>
  <c r="AD49" i="1"/>
  <c r="J43" i="1"/>
  <c r="B43" i="1"/>
  <c r="AP44" i="1"/>
  <c r="AX27" i="1"/>
  <c r="AX55" i="1" s="1"/>
  <c r="F48" i="1"/>
  <c r="AT48" i="1"/>
  <c r="BJ49" i="1"/>
  <c r="BF44" i="1"/>
  <c r="BB37" i="1"/>
  <c r="AL37" i="1"/>
  <c r="AT38" i="1"/>
  <c r="V43" i="1"/>
  <c r="BB43" i="1"/>
  <c r="AP43" i="1"/>
  <c r="BZ44" i="1"/>
  <c r="BJ38" i="1"/>
  <c r="BF27" i="1"/>
  <c r="AX28" i="1"/>
  <c r="AD43" i="1"/>
  <c r="AD48" i="1"/>
  <c r="B54" i="1"/>
  <c r="BF43" i="1"/>
  <c r="F43" i="1"/>
  <c r="AL43" i="1"/>
  <c r="BB27" i="1"/>
  <c r="AL48" i="1"/>
  <c r="B48" i="1"/>
  <c r="BN28" i="1"/>
  <c r="BZ27" i="1"/>
  <c r="J53" i="1"/>
  <c r="R43" i="1"/>
  <c r="BR27" i="1"/>
  <c r="AL54" i="1"/>
  <c r="AL53" i="1"/>
  <c r="N28" i="1"/>
  <c r="N27" i="1"/>
  <c r="BF53" i="1"/>
  <c r="BF54" i="1"/>
  <c r="BZ37" i="1"/>
  <c r="BZ38" i="1"/>
  <c r="AX53" i="1"/>
  <c r="AX54" i="1"/>
  <c r="BV49" i="1"/>
  <c r="BN37" i="1"/>
  <c r="BR54" i="1"/>
  <c r="B38" i="1"/>
  <c r="B37" i="1"/>
  <c r="AL28" i="1"/>
  <c r="AL27" i="1"/>
  <c r="BR49" i="1"/>
  <c r="F54" i="1"/>
  <c r="F53" i="1"/>
  <c r="AT28" i="1"/>
  <c r="AT27" i="1"/>
  <c r="R53" i="1"/>
  <c r="R54" i="1"/>
  <c r="V54" i="1"/>
  <c r="V53" i="1"/>
  <c r="AP53" i="1"/>
  <c r="AP54" i="1"/>
  <c r="V28" i="1"/>
  <c r="V27" i="1"/>
  <c r="V55" i="1" s="1"/>
  <c r="BV54" i="1"/>
  <c r="BR37" i="1"/>
  <c r="BZ54" i="1"/>
  <c r="BV43" i="1"/>
  <c r="BV44" i="1"/>
  <c r="B53" i="1"/>
  <c r="BZ28" i="1"/>
  <c r="BZ49" i="1"/>
  <c r="Z53" i="1"/>
  <c r="Z54" i="1"/>
  <c r="AH54" i="1"/>
  <c r="AH53" i="1"/>
  <c r="BJ54" i="1"/>
  <c r="BJ53" i="1"/>
  <c r="AT54" i="1"/>
  <c r="AT53" i="1"/>
  <c r="BR44" i="1"/>
  <c r="BV38" i="1"/>
  <c r="AD54" i="1"/>
  <c r="AD53" i="1"/>
  <c r="BB54" i="1"/>
  <c r="BB53" i="1"/>
  <c r="BJ28" i="1"/>
  <c r="BJ27" i="1"/>
  <c r="N54" i="1"/>
  <c r="N53" i="1"/>
  <c r="J54" i="1"/>
  <c r="BR38" i="1"/>
  <c r="AD28" i="1"/>
  <c r="AD27" i="1"/>
  <c r="BV28" i="1"/>
  <c r="BN48" i="1"/>
  <c r="F28" i="1"/>
  <c r="F27" i="1"/>
  <c r="BN54" i="1"/>
  <c r="BZ53" i="1"/>
  <c r="BV53" i="1"/>
  <c r="BR53" i="1"/>
  <c r="BN53" i="1"/>
  <c r="BR48" i="1"/>
  <c r="BN27" i="1"/>
  <c r="BV37" i="1"/>
  <c r="BN43" i="1"/>
  <c r="BV48" i="1"/>
  <c r="BZ48" i="1"/>
  <c r="BR43" i="1"/>
  <c r="BV27" i="1"/>
  <c r="BZ43" i="1"/>
  <c r="Z55" i="1" l="1"/>
  <c r="R55" i="1"/>
  <c r="AH55" i="1"/>
  <c r="J55" i="1"/>
  <c r="BB55" i="1"/>
  <c r="AP55" i="1"/>
  <c r="F55" i="1"/>
  <c r="BF55" i="1"/>
  <c r="AT55" i="1"/>
  <c r="BZ55" i="1"/>
  <c r="AL55" i="1"/>
  <c r="N55" i="1"/>
  <c r="BN55" i="1"/>
  <c r="BR55" i="1"/>
  <c r="BJ55" i="1"/>
  <c r="AD55" i="1"/>
  <c r="B55" i="1"/>
  <c r="BV55" i="1"/>
  <c r="S19" i="5" l="1"/>
  <c r="W19" i="5"/>
  <c r="V19" i="5"/>
  <c r="K19" i="5"/>
  <c r="Q19" i="5"/>
  <c r="G19" i="5"/>
  <c r="H19" i="5"/>
  <c r="J19" i="5"/>
  <c r="T19" i="5"/>
  <c r="L19" i="5"/>
  <c r="O19" i="5"/>
  <c r="D19" i="5"/>
  <c r="U19" i="5"/>
  <c r="I19" i="5"/>
  <c r="M19" i="5"/>
  <c r="F19" i="5"/>
  <c r="E19" i="5"/>
  <c r="C19" i="5"/>
  <c r="N19" i="5"/>
  <c r="P19" i="5"/>
  <c r="R19" i="5"/>
</calcChain>
</file>

<file path=xl/sharedStrings.xml><?xml version="1.0" encoding="utf-8"?>
<sst xmlns="http://schemas.openxmlformats.org/spreadsheetml/2006/main" count="1577" uniqueCount="305">
  <si>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</si>
  <si>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</si>
  <si>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</si>
  <si>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</si>
  <si>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</si>
  <si>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</si>
  <si>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</si>
  <si>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</si>
  <si>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</si>
  <si>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</si>
  <si>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</si>
  <si>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</si>
  <si>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</si>
  <si>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</si>
  <si>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</si>
  <si>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</si>
  <si>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</si>
  <si>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</si>
  <si>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</si>
  <si>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</si>
  <si>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</si>
  <si>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</si>
  <si>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</si>
  <si>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</si>
  <si>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</si>
  <si>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</si>
  <si>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</si>
  <si>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</si>
  <si>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</si>
  <si>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</si>
  <si>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</si>
  <si>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</si>
  <si>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</si>
  <si>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</si>
  <si>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</si>
  <si>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</si>
  <si>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</si>
  <si>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</si>
  <si>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</si>
  <si>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</si>
  <si>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</si>
  <si>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</si>
  <si>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</si>
  <si>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</si>
  <si>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</si>
  <si>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</si>
  <si>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</si>
  <si>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</si>
  <si>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</si>
  <si>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</si>
  <si>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</si>
  <si>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</si>
  <si>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</si>
  <si>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</si>
  <si>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</si>
  <si>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</si>
  <si>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</si>
  <si>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</si>
  <si>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</si>
  <si>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</si>
  <si>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</si>
  <si>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</si>
  <si>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</si>
  <si>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</si>
  <si>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</si>
  <si>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</si>
  <si>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</si>
  <si>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</si>
  <si>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</si>
  <si>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</si>
  <si>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</si>
  <si>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</si>
  <si>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</si>
  <si>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</si>
  <si>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</si>
  <si>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</si>
  <si>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</si>
  <si>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</si>
  <si>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</si>
  <si>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</si>
  <si>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Dry_weight [g]</t>
  </si>
  <si>
    <t>DNA [ng/µl]</t>
  </si>
  <si>
    <t>RNA [ng/µl]</t>
  </si>
  <si>
    <t>Cell_counts</t>
  </si>
  <si>
    <t>Protein [mg/cell pellet]</t>
  </si>
  <si>
    <t>AAV_VG_CT</t>
  </si>
  <si>
    <t>AAV_VG_SN</t>
  </si>
  <si>
    <t>AAV_VP_SN</t>
  </si>
  <si>
    <t>AAV_VP_CT</t>
  </si>
  <si>
    <t>&lt;LOQ</t>
  </si>
  <si>
    <t>Plasmids</t>
  </si>
  <si>
    <t>x</t>
  </si>
  <si>
    <t>%prot per bm</t>
  </si>
  <si>
    <t>bm [mg]/10^6cell</t>
  </si>
  <si>
    <t>Mean Prot%</t>
  </si>
  <si>
    <t>Glucose [µg/30µl]</t>
  </si>
  <si>
    <t>%Gluc/BM</t>
  </si>
  <si>
    <t>DNA mg/10^6 cells</t>
  </si>
  <si>
    <t>RNA mg/10^6 cells</t>
  </si>
  <si>
    <t>Diff</t>
  </si>
  <si>
    <t>Quek</t>
  </si>
  <si>
    <t>6,7 pg/cell</t>
  </si>
  <si>
    <t>24,8 pg/cell</t>
  </si>
  <si>
    <t>360,5 pg/cell</t>
  </si>
  <si>
    <t>86,0 pg/cell</t>
  </si>
  <si>
    <t>Lipids [ng]</t>
  </si>
  <si>
    <t>Lipid mg/10^6 cells</t>
  </si>
  <si>
    <t>% Lipid/BM</t>
  </si>
  <si>
    <t>%RNA /Bm</t>
  </si>
  <si>
    <t>%DNA / BM</t>
  </si>
  <si>
    <t>bm [pg]/cell</t>
  </si>
  <si>
    <t>Prot [mg]/10^6cell</t>
  </si>
  <si>
    <t>Mean Prot [mg]/10^6 cells</t>
  </si>
  <si>
    <t>HP_T1_TR</t>
  </si>
  <si>
    <t>HP_T1_MO</t>
  </si>
  <si>
    <t>HP_T2_TR</t>
  </si>
  <si>
    <t>HP_T2_MO</t>
  </si>
  <si>
    <t>HP_T3_TR</t>
  </si>
  <si>
    <t>HP_T3_MO</t>
  </si>
  <si>
    <t>HP_T4_TR</t>
  </si>
  <si>
    <t>HP_T4_MO</t>
  </si>
  <si>
    <t>HP_T5_TR</t>
  </si>
  <si>
    <t>HP_T5_MO</t>
  </si>
  <si>
    <t>LP_T1_TR</t>
  </si>
  <si>
    <t>LP_T1_MO</t>
  </si>
  <si>
    <t>LP_T2_TR</t>
  </si>
  <si>
    <t>LP_T2_MO</t>
  </si>
  <si>
    <t>LP_T3_TR</t>
  </si>
  <si>
    <t>LP_T3_MO</t>
  </si>
  <si>
    <t>LP_T4_TR</t>
  </si>
  <si>
    <t>LP_T4_MO</t>
  </si>
  <si>
    <t>LP_T5_TR</t>
  </si>
  <si>
    <t>LP_T5_MO</t>
  </si>
  <si>
    <t>Recon2</t>
  </si>
  <si>
    <t>Lipids [nm]</t>
  </si>
  <si>
    <t>Mean Gluc [%]</t>
  </si>
  <si>
    <t>Gluc [mg]/10^6 cells</t>
  </si>
  <si>
    <t>Gluc/Prot [µg/µg]</t>
  </si>
  <si>
    <t>Mean</t>
  </si>
  <si>
    <t>Std</t>
  </si>
  <si>
    <t>Jurkat</t>
  </si>
  <si>
    <t>Cer</t>
  </si>
  <si>
    <t>CL</t>
  </si>
  <si>
    <t>DG</t>
  </si>
  <si>
    <t>LPC</t>
  </si>
  <si>
    <t>LPE</t>
  </si>
  <si>
    <t>PA</t>
  </si>
  <si>
    <t>PC</t>
  </si>
  <si>
    <t>PE</t>
  </si>
  <si>
    <t>PG</t>
  </si>
  <si>
    <t>PI</t>
  </si>
  <si>
    <t>PS</t>
  </si>
  <si>
    <t>CE</t>
  </si>
  <si>
    <t>SM</t>
  </si>
  <si>
    <t>TG</t>
  </si>
  <si>
    <t>ST</t>
  </si>
  <si>
    <t>sum</t>
  </si>
  <si>
    <t>Lip[nm]/µg Prot</t>
  </si>
  <si>
    <t>Zhamg_hek_exp_1</t>
  </si>
  <si>
    <t>Zhamg_hek_exp_2</t>
  </si>
  <si>
    <t>Zhamg_hek_exp_3</t>
  </si>
  <si>
    <t>Zhang_hek_stat_1</t>
  </si>
  <si>
    <t>Zhang_hek_stat_2</t>
  </si>
  <si>
    <t>Zhang_hek_stat_3</t>
  </si>
  <si>
    <t>Cer [nm]/mg Prot</t>
  </si>
  <si>
    <t>Mean(all lipid)</t>
  </si>
  <si>
    <t>STD(all lipid)</t>
  </si>
  <si>
    <t>Zhang_stat</t>
  </si>
  <si>
    <t>Zhang_exp</t>
  </si>
  <si>
    <t>Means</t>
  </si>
  <si>
    <t>Stds</t>
  </si>
  <si>
    <t>Others mg/10^6 cells</t>
  </si>
  <si>
    <t>Prot [pg]/cell</t>
  </si>
  <si>
    <t>Gluc [pg]/cell</t>
  </si>
  <si>
    <t>DNA [pg]/cell</t>
  </si>
  <si>
    <t>RNA [pg]/cell</t>
  </si>
  <si>
    <t>Lipid [pg]/cell</t>
  </si>
  <si>
    <t>Others [pg]/cell</t>
  </si>
  <si>
    <t>CHO</t>
  </si>
  <si>
    <t>S-par-8mMCD_1</t>
  </si>
  <si>
    <t>S-par-8mMCD</t>
  </si>
  <si>
    <t>S-par-8mMCD_2</t>
  </si>
  <si>
    <t>S-par-8mMCD_3</t>
  </si>
  <si>
    <t>R</t>
  </si>
  <si>
    <t>C</t>
  </si>
  <si>
    <t>Mean Cell_Counts</t>
  </si>
  <si>
    <t>HP_TR (DR_1)</t>
  </si>
  <si>
    <t>HP_MO (DR_2)</t>
  </si>
  <si>
    <t>LP_TR (DR_3)</t>
  </si>
  <si>
    <t>LP_MO (DR_4)</t>
  </si>
  <si>
    <t>µ_exp</t>
  </si>
  <si>
    <t>R^2</t>
  </si>
  <si>
    <t>HP_TR_1</t>
  </si>
  <si>
    <t>HP_TR_2</t>
  </si>
  <si>
    <t>HP_TR_3</t>
  </si>
  <si>
    <t>HP_TR_4</t>
  </si>
  <si>
    <t>HP_MO_1</t>
  </si>
  <si>
    <t>HP_MO_2</t>
  </si>
  <si>
    <t>HP_MO_3</t>
  </si>
  <si>
    <t>HP_MO_4</t>
  </si>
  <si>
    <t>LP_TR_1</t>
  </si>
  <si>
    <t>LP_TR_2</t>
  </si>
  <si>
    <t>LP_TR_3</t>
  </si>
  <si>
    <t>LP_TR_4</t>
  </si>
  <si>
    <t>LP_MO_1</t>
  </si>
  <si>
    <t>LP_MO_2</t>
  </si>
  <si>
    <t>LP_MO_3</t>
  </si>
  <si>
    <t>LP_MO_4</t>
  </si>
  <si>
    <t>µ_R^2</t>
  </si>
  <si>
    <t>µ_Mean</t>
  </si>
  <si>
    <t>µ_Std</t>
  </si>
  <si>
    <t>µ_std_error</t>
  </si>
  <si>
    <t>Lip[nm]/10^6 cells</t>
  </si>
  <si>
    <t>Mean(all lipids per 10^6 cells)</t>
  </si>
  <si>
    <t>Mean(all lipid nm/µg prot)</t>
  </si>
  <si>
    <t>Mean_norm</t>
  </si>
  <si>
    <t>Std_norm</t>
  </si>
  <si>
    <t>Norm</t>
  </si>
  <si>
    <t>Other</t>
  </si>
  <si>
    <t>HP_TR</t>
  </si>
  <si>
    <t>HP_MO</t>
  </si>
  <si>
    <t>LP_TR</t>
  </si>
  <si>
    <t>LP_MO</t>
  </si>
  <si>
    <t>Timepoint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</si>
  <si>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</si>
  <si>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</si>
  <si>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</si>
  <si>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</si>
  <si>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</si>
  <si>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</si>
  <si>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</si>
  <si>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</si>
  <si>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</si>
  <si>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</si>
  <si>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</si>
  <si>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</si>
  <si>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</si>
  <si>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</si>
  <si>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</si>
  <si>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</si>
  <si>
    <t>Sample_97</t>
  </si>
  <si>
    <t>Sample_98</t>
  </si>
  <si>
    <t>Sample_99</t>
  </si>
  <si>
    <t>Sample_100</t>
  </si>
  <si>
    <t>Sample_101</t>
  </si>
  <si>
    <t>Sample_102</t>
  </si>
  <si>
    <t>Sample_103</t>
  </si>
  <si>
    <t>Sample_104</t>
  </si>
  <si>
    <t>Sample_105</t>
  </si>
  <si>
    <t>Sample_106</t>
  </si>
  <si>
    <t>Sample_107</t>
  </si>
  <si>
    <t>Sample_108</t>
  </si>
  <si>
    <t>Sample_109</t>
  </si>
  <si>
    <t>Sample_110</t>
  </si>
  <si>
    <t>Sample_111</t>
  </si>
  <si>
    <t>Sample_112</t>
  </si>
  <si>
    <t>Sample_113</t>
  </si>
  <si>
    <t>Sample_114</t>
  </si>
  <si>
    <t>Sample_115</t>
  </si>
  <si>
    <t>Sample_116</t>
  </si>
  <si>
    <t>Sample_117</t>
  </si>
  <si>
    <t>Sample_118</t>
  </si>
  <si>
    <t>Sample_119</t>
  </si>
  <si>
    <t>Sample_120</t>
  </si>
  <si>
    <t>Sample_121</t>
  </si>
  <si>
    <t>Sample_122</t>
  </si>
  <si>
    <t>Sample_123</t>
  </si>
  <si>
    <t>Sample_124</t>
  </si>
  <si>
    <t>Sample_125</t>
  </si>
  <si>
    <t>Sample_126</t>
  </si>
  <si>
    <t>Sample_127</t>
  </si>
  <si>
    <t>Sample_128</t>
  </si>
  <si>
    <t>Sample_129</t>
  </si>
  <si>
    <t>Sample_130</t>
  </si>
  <si>
    <t>Sample_131</t>
  </si>
  <si>
    <t>Sample_132</t>
  </si>
  <si>
    <t>Sample_133</t>
  </si>
  <si>
    <t>Sample_134</t>
  </si>
  <si>
    <t>Sample_135</t>
  </si>
  <si>
    <t>Sample_136</t>
  </si>
  <si>
    <t>Sample_137</t>
  </si>
  <si>
    <t>Sample_138</t>
  </si>
  <si>
    <t>Sample_139</t>
  </si>
  <si>
    <t>Sample_140</t>
  </si>
  <si>
    <t>Sample_141</t>
  </si>
  <si>
    <t>Sample_142</t>
  </si>
  <si>
    <t>Sample_143</t>
  </si>
  <si>
    <t>Sample_144</t>
  </si>
  <si>
    <t>Sample_145</t>
  </si>
  <si>
    <t>Sample_146</t>
  </si>
  <si>
    <t>Sample_147</t>
  </si>
  <si>
    <t>Sample_148</t>
  </si>
  <si>
    <t>Sample_149</t>
  </si>
  <si>
    <t>Sample_150</t>
  </si>
  <si>
    <t>Sample_151</t>
  </si>
  <si>
    <t>Sample_152</t>
  </si>
  <si>
    <t>Sample_153</t>
  </si>
  <si>
    <t>Sample_154</t>
  </si>
  <si>
    <t>Sample_155</t>
  </si>
  <si>
    <t>Sample_156</t>
  </si>
  <si>
    <t>Sample_157</t>
  </si>
  <si>
    <t>Sample_158</t>
  </si>
  <si>
    <t>Sample_159</t>
  </si>
  <si>
    <t>Sample_160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</si>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</sst>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0000000"/>
    <numFmt numFmtId="166" formatCode="0.0000"/>
  </numFmts>
  <fonts count="21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32323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1" fontId="0" fillId="0" borderId="0" xfId="0" applyNumberForma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0" fillId="0" borderId="0" xfId="0" applyNumberFormat="1" applyFill="1" applyBorder="1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0" fontId="19" fillId="0" borderId="0" xfId="42"/>
    <xf numFmtId="2" fontId="0" fillId="0" borderId="0" xfId="0" applyNumberFormat="1"/>
    <xf numFmtId="2" fontId="0" fillId="33" borderId="0" xfId="0" applyNumberFormat="1" applyFill="1"/>
    <xf numFmtId="165" fontId="0" fillId="0" borderId="0" xfId="0" applyNumberFormat="1"/>
    <xf numFmtId="0" fontId="20" fillId="0" borderId="0" xfId="0" applyFont="1" applyAlignment="1">
      <alignment vertical="center"/>
    </xf>
    <xf numFmtId="166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835190622358641E-2"/>
                  <c:y val="0.50328558613717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Growth!$A$3:$A$5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Growth!$B$3:$B$5</c:f>
              <c:numCache>
                <c:formatCode>General</c:formatCode>
                <c:ptCount val="3"/>
                <c:pt idx="0">
                  <c:v>3860000</c:v>
                </c:pt>
                <c:pt idx="1">
                  <c:v>6000000</c:v>
                </c:pt>
                <c:pt idx="2">
                  <c:v>8130000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B-42CA-9258-EFC8AC7849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9131800791850166E-2"/>
                  <c:y val="0.52663923338696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Growth!$A$3:$A$5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Growth!$C$3:$C$5</c:f>
              <c:numCache>
                <c:formatCode>General</c:formatCode>
                <c:ptCount val="3"/>
                <c:pt idx="0">
                  <c:v>3702500</c:v>
                </c:pt>
                <c:pt idx="1">
                  <c:v>6692500</c:v>
                </c:pt>
                <c:pt idx="2">
                  <c:v>10400000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B-42CA-9258-EFC8AC7849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2662874238177859E-2"/>
                  <c:y val="0.33557023726464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Growth!$A$3:$A$5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Growth!$D$3:$D$5</c:f>
              <c:numCache>
                <c:formatCode>General</c:formatCode>
                <c:ptCount val="3"/>
                <c:pt idx="0">
                  <c:v>4195000</c:v>
                </c:pt>
                <c:pt idx="1">
                  <c:v>6860000</c:v>
                </c:pt>
                <c:pt idx="2">
                  <c:v>10280000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B-42CA-9258-EFC8AC7849B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366264068686333E-2"/>
                  <c:y val="0.35423032563967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Growth!$A$3:$A$5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Growth!$E$3:$E$5</c:f>
              <c:numCache>
                <c:formatCode>General</c:formatCode>
                <c:ptCount val="3"/>
                <c:pt idx="0">
                  <c:v>4467500</c:v>
                </c:pt>
                <c:pt idx="1">
                  <c:v>7460000</c:v>
                </c:pt>
                <c:pt idx="2">
                  <c:v>10950000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B-42CA-9258-EFC8AC78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096"/>
        <c:axId val="296945312"/>
      </c:scatterChart>
      <c:valAx>
        <c:axId val="2969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45312"/>
        <c:crosses val="autoZero"/>
        <c:crossBetween val="midCat"/>
      </c:valAx>
      <c:valAx>
        <c:axId val="296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158114610673666"/>
          <c:y val="0.19486111111111112"/>
          <c:w val="0.8213077427821522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97462817147856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Growth!$A$14:$A$16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Growth!$N$14:$N$16</c:f>
              <c:numCache>
                <c:formatCode>0.00E+00</c:formatCode>
                <c:ptCount val="3"/>
                <c:pt idx="0">
                  <c:v>4070000</c:v>
                </c:pt>
                <c:pt idx="1">
                  <c:v>6900000</c:v>
                </c:pt>
                <c:pt idx="2">
                  <c:v>10700000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7-455A-ADE9-4009CAA3E3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875240594925632"/>
                  <c:y val="0.555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Growth!$A$14:$A$16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Growth!$O$14:$O$16</c:f>
              <c:numCache>
                <c:formatCode>0.00E+00</c:formatCode>
                <c:ptCount val="3"/>
                <c:pt idx="0">
                  <c:v>4400000</c:v>
                </c:pt>
                <c:pt idx="1">
                  <c:v>7250000</c:v>
                </c:pt>
                <c:pt idx="2">
                  <c:v>11100000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7-455A-ADE9-4009CAA3E3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974628171478564E-2"/>
                  <c:y val="0.56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Growth!$A$14:$A$16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Growth!$P$14:$P$16</c:f>
              <c:numCache>
                <c:formatCode>0.00E+00</c:formatCode>
                <c:ptCount val="3"/>
                <c:pt idx="0">
                  <c:v>4640000</c:v>
                </c:pt>
                <c:pt idx="1">
                  <c:v>7950000</c:v>
                </c:pt>
                <c:pt idx="2">
                  <c:v>10600000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7-455A-ADE9-4009CAA3E3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9069203849518809"/>
                  <c:y val="0.555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Growth!$A$14:$A$16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48</c:v>
                </c:pt>
              </c:numCache>
            </c:numRef>
          </c:xVal>
          <c:yVal>
            <c:numRef>
              <c:f>Growth!$Q$14:$Q$16</c:f>
              <c:numCache>
                <c:formatCode>0.00E+00</c:formatCode>
                <c:ptCount val="3"/>
                <c:pt idx="0">
                  <c:v>4760000</c:v>
                </c:pt>
                <c:pt idx="1">
                  <c:v>7740000</c:v>
                </c:pt>
                <c:pt idx="2">
                  <c:v>11400000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A7-455A-ADE9-4009CAA3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23776"/>
        <c:axId val="263025856"/>
      </c:scatterChart>
      <c:valAx>
        <c:axId val="2630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25856"/>
        <c:crosses val="autoZero"/>
        <c:crossBetween val="midCat"/>
      </c:valAx>
      <c:valAx>
        <c:axId val="2630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Glycome_per_prot!$B$1:$W$1</c:f>
              <c:strCache>
                <c:ptCount val="22"/>
                <c:pt idx="0">
                  <c:v>HP_T1_TR</c:v>
                </c:pt>
                <c:pt idx="1">
                  <c:v>HP_T1_MO</c:v>
                </c:pt>
                <c:pt idx="2">
                  <c:v>HP_T2_TR</c:v>
                </c:pt>
                <c:pt idx="3">
                  <c:v>HP_T2_MO</c:v>
                </c:pt>
                <c:pt idx="4">
                  <c:v>HP_T3_TR</c:v>
                </c:pt>
                <c:pt idx="5">
                  <c:v>HP_T3_MO</c:v>
                </c:pt>
                <c:pt idx="6">
                  <c:v>HP_T4_TR</c:v>
                </c:pt>
                <c:pt idx="7">
                  <c:v>HP_T4_MO</c:v>
                </c:pt>
                <c:pt idx="8">
                  <c:v>HP_T5_TR</c:v>
                </c:pt>
                <c:pt idx="9">
                  <c:v>HP_T5_MO</c:v>
                </c:pt>
                <c:pt idx="10">
                  <c:v>LP_T1_TR</c:v>
                </c:pt>
                <c:pt idx="11">
                  <c:v>LP_T1_MO</c:v>
                </c:pt>
                <c:pt idx="12">
                  <c:v>LP_T2_TR</c:v>
                </c:pt>
                <c:pt idx="13">
                  <c:v>LP_T2_MO</c:v>
                </c:pt>
                <c:pt idx="14">
                  <c:v>LP_T3_TR</c:v>
                </c:pt>
                <c:pt idx="15">
                  <c:v>LP_T3_MO</c:v>
                </c:pt>
                <c:pt idx="16">
                  <c:v>LP_T4_TR</c:v>
                </c:pt>
                <c:pt idx="17">
                  <c:v>LP_T4_MO</c:v>
                </c:pt>
                <c:pt idx="18">
                  <c:v>LP_T5_TR</c:v>
                </c:pt>
                <c:pt idx="19">
                  <c:v>LP_T5_MO</c:v>
                </c:pt>
                <c:pt idx="20">
                  <c:v>Jurkat</c:v>
                </c:pt>
                <c:pt idx="21">
                  <c:v>CHO</c:v>
                </c:pt>
              </c:strCache>
            </c:strRef>
          </c:cat>
          <c:val>
            <c:numRef>
              <c:f>Glycome_per_prot!$B$2:$W$2</c:f>
              <c:numCache>
                <c:formatCode>General</c:formatCode>
                <c:ptCount val="22"/>
                <c:pt idx="0">
                  <c:v>2.5675424099848364E-2</c:v>
                </c:pt>
                <c:pt idx="1">
                  <c:v>2.0661537745397744E-2</c:v>
                </c:pt>
                <c:pt idx="2">
                  <c:v>2.4949596663427977E-2</c:v>
                </c:pt>
                <c:pt idx="3">
                  <c:v>2.3165550053427915E-2</c:v>
                </c:pt>
                <c:pt idx="4">
                  <c:v>2.1692124918556377E-2</c:v>
                </c:pt>
                <c:pt idx="5">
                  <c:v>2.2449586833090496E-2</c:v>
                </c:pt>
                <c:pt idx="6">
                  <c:v>1.8065799850408168E-2</c:v>
                </c:pt>
                <c:pt idx="7">
                  <c:v>2.2116596536620275E-2</c:v>
                </c:pt>
                <c:pt idx="8">
                  <c:v>1.8913906994651005E-2</c:v>
                </c:pt>
                <c:pt idx="9">
                  <c:v>1.9987147740978616E-2</c:v>
                </c:pt>
                <c:pt idx="10">
                  <c:v>2.8741624928766592E-2</c:v>
                </c:pt>
                <c:pt idx="11">
                  <c:v>2.49973040229849E-2</c:v>
                </c:pt>
                <c:pt idx="12">
                  <c:v>3.1816805444484383E-2</c:v>
                </c:pt>
                <c:pt idx="13">
                  <c:v>3.364564632548795E-2</c:v>
                </c:pt>
                <c:pt idx="14">
                  <c:v>2.8289277550771388E-2</c:v>
                </c:pt>
                <c:pt idx="15">
                  <c:v>2.6905938203724299E-2</c:v>
                </c:pt>
                <c:pt idx="16">
                  <c:v>3.1195089201177785E-2</c:v>
                </c:pt>
                <c:pt idx="17">
                  <c:v>3.8889616144838643E-2</c:v>
                </c:pt>
                <c:pt idx="18">
                  <c:v>2.5705645775741859E-2</c:v>
                </c:pt>
                <c:pt idx="19">
                  <c:v>2.8955668084691508E-2</c:v>
                </c:pt>
                <c:pt idx="20">
                  <c:v>1.4999999999999999E-2</c:v>
                </c:pt>
                <c:pt idx="21">
                  <c:v>3.1851851851851853E-2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2-4780-9844-0E1FE06E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27008"/>
        <c:axId val="296945312"/>
      </c:barChart>
      <c:catAx>
        <c:axId val="2969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45312"/>
        <c:crosses val="autoZero"/>
        <c:auto val="1"/>
        <c:lblAlgn val="ctr"/>
        <c:lblOffset val="100"/>
        <c:noMultiLvlLbl val="0"/>
      </c:catAx>
      <c:valAx>
        <c:axId val="296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Lip_abs_vs!$B$1:$W$1</c:f>
              <c:strCache>
                <c:ptCount val="22"/>
                <c:pt idx="0">
                  <c:v>HP_T1_TR</c:v>
                </c:pt>
                <c:pt idx="1">
                  <c:v>HP_T1_MO</c:v>
                </c:pt>
                <c:pt idx="2">
                  <c:v>HP_T2_TR</c:v>
                </c:pt>
                <c:pt idx="3">
                  <c:v>HP_T2_MO</c:v>
                </c:pt>
                <c:pt idx="4">
                  <c:v>HP_T3_TR</c:v>
                </c:pt>
                <c:pt idx="5">
                  <c:v>HP_T3_MO</c:v>
                </c:pt>
                <c:pt idx="6">
                  <c:v>HP_T4_TR</c:v>
                </c:pt>
                <c:pt idx="7">
                  <c:v>HP_T4_MO</c:v>
                </c:pt>
                <c:pt idx="8">
                  <c:v>HP_T5_TR</c:v>
                </c:pt>
                <c:pt idx="9">
                  <c:v>HP_T5_MO</c:v>
                </c:pt>
                <c:pt idx="10">
                  <c:v>LP_T1_TR</c:v>
                </c:pt>
                <c:pt idx="11">
                  <c:v>LP_T1_MO</c:v>
                </c:pt>
                <c:pt idx="12">
                  <c:v>LP_T2_TR</c:v>
                </c:pt>
                <c:pt idx="13">
                  <c:v>LP_T2_MO</c:v>
                </c:pt>
                <c:pt idx="14">
                  <c:v>LP_T3_TR</c:v>
                </c:pt>
                <c:pt idx="15">
                  <c:v>LP_T3_MO</c:v>
                </c:pt>
                <c:pt idx="16">
                  <c:v>LP_T4_TR</c:v>
                </c:pt>
                <c:pt idx="17">
                  <c:v>LP_T4_MO</c:v>
                </c:pt>
                <c:pt idx="18">
                  <c:v>LP_T5_TR</c:v>
                </c:pt>
                <c:pt idx="19">
                  <c:v>LP_T5_MO</c:v>
                </c:pt>
                <c:pt idx="20">
                  <c:v>Zhang_stat</c:v>
                </c:pt>
                <c:pt idx="21">
                  <c:v>Zhang_exp</c:v>
                </c:pt>
              </c:strCache>
            </c:strRef>
          </c:cat>
          <c:val>
            <c:numRef>
              <c:f>Lip_abs_vs!$B$2:$W$2</c:f>
              <c:numCache>
                <c:formatCode>General</c:formatCode>
                <c:ptCount val="22"/>
                <c:pt idx="0">
                  <c:v>248.96737486108123</c:v>
                </c:pt>
                <c:pt idx="1">
                  <c:v>211.01888684773667</c:v>
                </c:pt>
                <c:pt idx="2">
                  <c:v>328.72309665187561</c:v>
                </c:pt>
                <c:pt idx="3">
                  <c:v>386.72938526228097</c:v>
                </c:pt>
                <c:pt idx="4">
                  <c:v>281.8100385991728</c:v>
                </c:pt>
                <c:pt idx="5">
                  <c:v>275.28899142040274</c:v>
                </c:pt>
                <c:pt idx="6">
                  <c:v>253.97417624017393</c:v>
                </c:pt>
                <c:pt idx="7">
                  <c:v>205.15710460691463</c:v>
                </c:pt>
                <c:pt idx="8">
                  <c:v>232.35527779117962</c:v>
                </c:pt>
                <c:pt idx="9">
                  <c:v>153.43941532341248</c:v>
                </c:pt>
                <c:pt idx="10">
                  <c:v>277.30335384350525</c:v>
                </c:pt>
                <c:pt idx="11">
                  <c:v>202.29271312114838</c:v>
                </c:pt>
                <c:pt idx="12">
                  <c:v>291.25724844939452</c:v>
                </c:pt>
                <c:pt idx="13">
                  <c:v>368.63278754526442</c:v>
                </c:pt>
                <c:pt idx="14">
                  <c:v>291.39292266160913</c:v>
                </c:pt>
                <c:pt idx="15">
                  <c:v>301.39374820660828</c:v>
                </c:pt>
                <c:pt idx="16">
                  <c:v>285.36883728892013</c:v>
                </c:pt>
                <c:pt idx="17">
                  <c:v>289.57069003588731</c:v>
                </c:pt>
                <c:pt idx="18">
                  <c:v>217.09884780789488</c:v>
                </c:pt>
                <c:pt idx="19">
                  <c:v>203.23948485725776</c:v>
                </c:pt>
                <c:pt idx="20">
                  <c:v>672.68333333333339</c:v>
                </c:pt>
                <c:pt idx="21">
                  <c:v>716.12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4531-B4E0-5B33AA9F9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226927"/>
        <c:axId val="1288224847"/>
      </c:barChart>
      <c:catAx>
        <c:axId val="12882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224847"/>
        <c:crosses val="autoZero"/>
        <c:auto val="1"/>
        <c:lblAlgn val="ctr"/>
        <c:lblOffset val="100"/>
        <c:noMultiLvlLbl val="0"/>
      </c:catAx>
      <c:valAx>
        <c:axId val="12882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678180</xdr:colOff>
      <xdr:row>0</xdr:row>
      <xdr:rowOff>0</xdr:rowOff>
    </xdr:from>
    <xdr:to>
      <xdr:col>13</xdr:col>
      <xdr:colOff>731520</xdr:colOff>
      <xdr:row>9</xdr:row>
      <xdr:rowOff>121920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28</xdr:row>
      <xdr:rowOff>91440</xdr:rowOff>
    </xdr:from>
    <xdr:to>
      <xdr:col>6</xdr:col>
      <xdr:colOff>152400</xdr:colOff>
      <xdr:row>43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6</xdr:row>
      <xdr:rowOff>137160</xdr:rowOff>
    </xdr:from>
    <xdr:to>
      <xdr:col>17</xdr:col>
      <xdr:colOff>784860</xdr:colOff>
      <xdr:row>21</xdr:row>
      <xdr:rowOff>137160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6</xdr:row>
      <xdr:rowOff>33337</xdr:rowOff>
    </xdr:from>
    <xdr:to>
      <xdr:col>18</xdr:col>
      <xdr:colOff>352425</xdr:colOff>
      <xdr:row>20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5"/>
  <sheetViews>
    <sheetView tabSelected="1" zoomScale="70" zoomScaleNormal="70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BZ7" sqref="BZ7"/>
    </sheetView>
  </sheetViews>
  <sheetFormatPr baseColWidth="10" defaultRowHeight="14.4" x14ac:dyDescent="0.3"/>
  <cols>
    <col min="1" max="1" width="21.33203125" bestFit="1" customWidth="1"/>
    <col min="8" max="8" width="11.33203125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100</v>
      </c>
    </row>
    <row r="2" spans="1:82" x14ac:dyDescent="0.3">
      <c r="A2" t="s">
        <v>80</v>
      </c>
      <c r="B2" s="2">
        <v>1.6899999999999693E-3</v>
      </c>
      <c r="C2" s="2">
        <v>1.3399999999998968E-3</v>
      </c>
      <c r="D2" s="2">
        <v>1.5300000000000313E-3</v>
      </c>
      <c r="E2" s="2">
        <v>1.4199999999999768E-3</v>
      </c>
      <c r="F2" s="2">
        <v>1.3199999999999878E-3</v>
      </c>
      <c r="G2" s="2">
        <v>1.3399999999998968E-3</v>
      </c>
      <c r="H2" s="2">
        <v>1.5499999999999403E-3</v>
      </c>
      <c r="I2" s="2">
        <v>1.4300000000000423E-3</v>
      </c>
      <c r="J2" s="2">
        <v>1.4100000000001334E-3</v>
      </c>
      <c r="K2" s="2">
        <v>1.3499999999999623E-3</v>
      </c>
      <c r="L2" s="2">
        <v>1.3699999999998713E-3</v>
      </c>
      <c r="M2" s="2">
        <v>1.3199999999999878E-3</v>
      </c>
      <c r="N2" s="2">
        <v>1.2099999999999334E-3</v>
      </c>
      <c r="O2" s="2">
        <v>1.2499999999999734E-3</v>
      </c>
      <c r="P2" s="2">
        <v>1.2799999999999478E-3</v>
      </c>
      <c r="Q2" s="2">
        <v>1.4100000000001334E-3</v>
      </c>
      <c r="R2" s="2">
        <v>1.9199999999999218E-3</v>
      </c>
      <c r="S2" s="2">
        <v>2.2199999999998887E-3</v>
      </c>
      <c r="T2" s="2">
        <v>2.5299999999999212E-3</v>
      </c>
      <c r="U2" s="2">
        <v>2.0999999999999908E-3</v>
      </c>
      <c r="V2" s="2">
        <v>2.3600000000001398E-3</v>
      </c>
      <c r="W2" s="2">
        <v>2.2899999999999032E-3</v>
      </c>
      <c r="X2" s="2">
        <v>2.7300000000001212E-3</v>
      </c>
      <c r="Y2" s="2">
        <v>2.3599999999999177E-3</v>
      </c>
      <c r="Z2" s="2">
        <v>2.4599999999999067E-3</v>
      </c>
      <c r="AA2" s="2">
        <v>2.8099999999999792E-3</v>
      </c>
      <c r="AB2" s="2">
        <v>2.7999999999999137E-3</v>
      </c>
      <c r="AC2" s="2">
        <v>2.9099999999999682E-3</v>
      </c>
      <c r="AD2" s="2">
        <v>3.2100000000001572E-3</v>
      </c>
      <c r="AE2" s="2">
        <v>3.3199999999999896E-3</v>
      </c>
      <c r="AF2" s="2">
        <v>3.2399999999999096E-3</v>
      </c>
      <c r="AG2" s="2">
        <v>3.2399999999999096E-3</v>
      </c>
      <c r="AH2" s="2">
        <v>2.5399999999999867E-3</v>
      </c>
      <c r="AI2" s="2">
        <v>2.5399999999999867E-3</v>
      </c>
      <c r="AJ2" s="2">
        <v>2.6899999999998592E-3</v>
      </c>
      <c r="AK2" s="2">
        <v>2.6100000000000012E-3</v>
      </c>
      <c r="AL2" s="2">
        <v>2.8200000000000447E-3</v>
      </c>
      <c r="AM2" s="2">
        <v>2.9800000000002047E-3</v>
      </c>
      <c r="AN2" s="2">
        <v>2.9600000000000737E-3</v>
      </c>
      <c r="AO2" s="2">
        <v>3.0600000000000627E-3</v>
      </c>
      <c r="AP2" s="3">
        <v>1.6599999999999948E-3</v>
      </c>
      <c r="AQ2" s="3">
        <v>2.0100000000000673E-3</v>
      </c>
      <c r="AR2" s="3">
        <v>1.9200000000001438E-3</v>
      </c>
      <c r="AS2" s="3">
        <v>2.0000000000000018E-3</v>
      </c>
      <c r="AT2" s="3">
        <v>1.9000000000000128E-3</v>
      </c>
      <c r="AU2" s="3">
        <v>2.1299999999999653E-3</v>
      </c>
      <c r="AV2" s="3">
        <v>2.0200000000001328E-3</v>
      </c>
      <c r="AW2" s="3">
        <v>2.0000000000000018E-3</v>
      </c>
      <c r="AX2" s="3">
        <v>1.6200000000001769E-3</v>
      </c>
      <c r="AY2" s="3">
        <v>1.7199999999999438E-3</v>
      </c>
      <c r="AZ2" s="3">
        <v>2.0200000000001328E-3</v>
      </c>
      <c r="BA2" s="3">
        <v>1.7700000000000493E-3</v>
      </c>
      <c r="BB2" s="3">
        <v>1.9500000000001183E-3</v>
      </c>
      <c r="BC2" s="3">
        <v>1.6100000000001113E-3</v>
      </c>
      <c r="BD2" s="3">
        <v>1.8000000000000238E-3</v>
      </c>
      <c r="BE2" s="3">
        <v>1.8899999999999473E-3</v>
      </c>
      <c r="BF2" s="3">
        <v>2.4199999999998667E-3</v>
      </c>
      <c r="BG2" s="3">
        <v>2.5299999999999212E-3</v>
      </c>
      <c r="BH2" s="3">
        <v>2.5299999999999212E-3</v>
      </c>
      <c r="BI2" s="3">
        <v>2.9200000000000337E-3</v>
      </c>
      <c r="BJ2" s="3">
        <v>2.7699999999999392E-3</v>
      </c>
      <c r="BK2" s="3">
        <v>2.8000000000001357E-3</v>
      </c>
      <c r="BL2" s="3">
        <v>2.8299999999998882E-3</v>
      </c>
      <c r="BM2" s="3">
        <v>2.9900000000000482E-3</v>
      </c>
      <c r="BN2" s="3">
        <v>3.2899999999997931E-3</v>
      </c>
      <c r="BO2" s="3">
        <v>3.6900000000001931E-3</v>
      </c>
      <c r="BP2" s="3">
        <v>3.6799999999999056E-3</v>
      </c>
      <c r="BQ2" s="3">
        <v>3.8499999999999091E-3</v>
      </c>
      <c r="BR2" s="3">
        <v>3.7700000000000511E-3</v>
      </c>
      <c r="BS2" s="3">
        <v>3.8500000000001311E-3</v>
      </c>
      <c r="BT2" s="3">
        <v>3.8900000000001711E-3</v>
      </c>
      <c r="BU2" s="3">
        <v>3.8100000000000911E-3</v>
      </c>
      <c r="BV2" s="3">
        <v>3.3100000000001462E-3</v>
      </c>
      <c r="BW2" s="3">
        <v>3.4399999999998876E-3</v>
      </c>
      <c r="BX2" s="3">
        <v>3.1699999999998951E-3</v>
      </c>
      <c r="BY2" s="3">
        <v>3.1300000000000772E-3</v>
      </c>
      <c r="BZ2" s="3">
        <v>2.6800000000000157E-3</v>
      </c>
      <c r="CA2" s="3">
        <v>2.5900000000000922E-3</v>
      </c>
      <c r="CB2" s="3">
        <v>2.6000000000001577E-3</v>
      </c>
      <c r="CC2" s="3">
        <v>2.5100000000000122E-3</v>
      </c>
    </row>
    <row r="3" spans="1:82" s="4" customFormat="1" x14ac:dyDescent="0.3">
      <c r="A3" s="4" t="s">
        <v>83</v>
      </c>
      <c r="B3" s="5">
        <v>3700000</v>
      </c>
      <c r="C3" s="5">
        <v>4060000</v>
      </c>
      <c r="D3" s="5">
        <v>4170000</v>
      </c>
      <c r="E3" s="5">
        <v>4390000</v>
      </c>
      <c r="F3" s="5">
        <v>3850000</v>
      </c>
      <c r="G3" s="5">
        <v>3930000</v>
      </c>
      <c r="H3" s="5">
        <v>4160000</v>
      </c>
      <c r="I3" s="5">
        <v>4080000</v>
      </c>
      <c r="J3" s="5">
        <v>3530000</v>
      </c>
      <c r="K3" s="5">
        <v>3970000</v>
      </c>
      <c r="L3" s="5">
        <v>3790000</v>
      </c>
      <c r="M3" s="5">
        <v>4150000</v>
      </c>
      <c r="N3" s="5">
        <v>3650000</v>
      </c>
      <c r="O3" s="5">
        <v>3320000</v>
      </c>
      <c r="P3" s="5">
        <v>3870000</v>
      </c>
      <c r="Q3" s="5">
        <v>3970000</v>
      </c>
      <c r="R3" s="5">
        <v>5780000</v>
      </c>
      <c r="S3" s="5">
        <v>6160000</v>
      </c>
      <c r="T3" s="5">
        <v>5530000</v>
      </c>
      <c r="U3" s="5">
        <v>6530000</v>
      </c>
      <c r="V3" s="5">
        <v>6950000</v>
      </c>
      <c r="W3" s="5">
        <v>6420000</v>
      </c>
      <c r="X3" s="5">
        <v>6590000</v>
      </c>
      <c r="Y3" s="5">
        <v>6810000</v>
      </c>
      <c r="Z3" s="5">
        <v>7850000</v>
      </c>
      <c r="AA3" s="5">
        <v>9800000</v>
      </c>
      <c r="AB3" s="5">
        <v>7560000</v>
      </c>
      <c r="AC3" s="5">
        <v>7310000</v>
      </c>
      <c r="AD3" s="5">
        <v>10400000</v>
      </c>
      <c r="AE3" s="5">
        <v>10300000</v>
      </c>
      <c r="AF3" s="5">
        <v>10300000</v>
      </c>
      <c r="AG3" s="5">
        <v>10600000</v>
      </c>
      <c r="AH3" s="5">
        <v>8800000</v>
      </c>
      <c r="AI3" s="5">
        <v>9060000</v>
      </c>
      <c r="AJ3" s="5">
        <v>9000000</v>
      </c>
      <c r="AK3" s="5">
        <v>9290000</v>
      </c>
      <c r="AL3" s="5">
        <v>9930000</v>
      </c>
      <c r="AM3" s="5">
        <v>10100000</v>
      </c>
      <c r="AN3" s="5">
        <v>9960000</v>
      </c>
      <c r="AO3" s="5">
        <v>10300000</v>
      </c>
      <c r="AP3" s="7">
        <v>3810000</v>
      </c>
      <c r="AQ3" s="7">
        <v>3790000</v>
      </c>
      <c r="AR3" s="7">
        <v>3800000</v>
      </c>
      <c r="AS3" s="7">
        <v>4110000</v>
      </c>
      <c r="AT3" s="7">
        <v>4010000</v>
      </c>
      <c r="AU3" s="7">
        <v>3980000</v>
      </c>
      <c r="AV3" s="7">
        <v>4130000</v>
      </c>
      <c r="AW3" s="7">
        <v>4410000</v>
      </c>
      <c r="AX3" s="7">
        <v>3950000</v>
      </c>
      <c r="AY3" s="7">
        <v>4100000</v>
      </c>
      <c r="AZ3" s="7">
        <v>4150000</v>
      </c>
      <c r="BA3" s="7">
        <v>4580000</v>
      </c>
      <c r="BB3" s="7">
        <v>4070000</v>
      </c>
      <c r="BC3" s="7">
        <v>4400000</v>
      </c>
      <c r="BD3" s="7">
        <v>4640000</v>
      </c>
      <c r="BE3" s="7">
        <v>4760000</v>
      </c>
      <c r="BF3" s="7">
        <v>6770000</v>
      </c>
      <c r="BG3" s="7">
        <v>7020000</v>
      </c>
      <c r="BH3" s="7">
        <v>6400000</v>
      </c>
      <c r="BI3" s="7">
        <v>7250000</v>
      </c>
      <c r="BJ3" s="7">
        <v>6900000</v>
      </c>
      <c r="BK3" s="7">
        <v>7250000</v>
      </c>
      <c r="BL3" s="7">
        <v>7950000</v>
      </c>
      <c r="BM3" s="7">
        <v>7740000</v>
      </c>
      <c r="BN3" s="7">
        <v>9320000</v>
      </c>
      <c r="BO3" s="7">
        <v>10300000</v>
      </c>
      <c r="BP3" s="7">
        <v>10400000</v>
      </c>
      <c r="BQ3" s="7">
        <v>11100000</v>
      </c>
      <c r="BR3" s="7">
        <v>10700000</v>
      </c>
      <c r="BS3" s="7">
        <v>11100000</v>
      </c>
      <c r="BT3" s="7">
        <v>10600000</v>
      </c>
      <c r="BU3" s="7">
        <v>11400000</v>
      </c>
      <c r="BV3" s="7">
        <v>11100000</v>
      </c>
      <c r="BW3" s="7">
        <v>10400000</v>
      </c>
      <c r="BX3" s="7">
        <v>9970000</v>
      </c>
      <c r="BY3" s="7">
        <v>9510000</v>
      </c>
      <c r="BZ3" s="7">
        <v>9490000</v>
      </c>
      <c r="CA3" s="7">
        <v>8650000</v>
      </c>
      <c r="CB3" s="7">
        <v>8610000</v>
      </c>
      <c r="CC3" s="7">
        <v>8450000</v>
      </c>
    </row>
    <row r="4" spans="1:82" x14ac:dyDescent="0.3">
      <c r="A4" t="s">
        <v>81</v>
      </c>
      <c r="B4" s="24">
        <v>94.2</v>
      </c>
      <c r="C4" s="24">
        <v>78.5</v>
      </c>
      <c r="D4" s="24">
        <v>59</v>
      </c>
      <c r="E4" s="24">
        <v>82.5</v>
      </c>
      <c r="F4" s="24">
        <v>53.7</v>
      </c>
      <c r="G4" s="24">
        <v>70.8</v>
      </c>
      <c r="H4" s="24">
        <v>80.400000000000006</v>
      </c>
      <c r="I4" s="24">
        <v>57.2</v>
      </c>
      <c r="J4" s="29">
        <v>71.099999999999994</v>
      </c>
      <c r="K4" s="29">
        <v>79</v>
      </c>
      <c r="L4" s="29">
        <v>59.7</v>
      </c>
      <c r="M4" s="29">
        <v>51.8</v>
      </c>
      <c r="N4" s="29">
        <v>59.9</v>
      </c>
      <c r="O4" s="30">
        <v>55.5</v>
      </c>
      <c r="P4" s="30">
        <v>193</v>
      </c>
      <c r="Q4" s="30">
        <v>46.9</v>
      </c>
      <c r="R4" s="30">
        <v>72.599999999999994</v>
      </c>
      <c r="S4" s="30">
        <v>88.1</v>
      </c>
      <c r="T4" s="30">
        <v>48.2</v>
      </c>
      <c r="U4" s="30">
        <v>84.1</v>
      </c>
      <c r="V4" s="30">
        <v>179.5</v>
      </c>
      <c r="W4" s="30">
        <v>78.400000000000006</v>
      </c>
      <c r="X4" s="30">
        <v>100.7</v>
      </c>
      <c r="Y4" s="30">
        <v>125.3</v>
      </c>
      <c r="Z4" s="34">
        <v>195.1</v>
      </c>
      <c r="AA4" s="34">
        <v>164.3</v>
      </c>
      <c r="AB4" s="34">
        <v>160.4</v>
      </c>
      <c r="AC4" s="34">
        <v>219.2</v>
      </c>
      <c r="AD4" s="34">
        <v>190.6</v>
      </c>
      <c r="AE4" s="34">
        <v>420.4</v>
      </c>
      <c r="AF4" s="34">
        <v>117.5</v>
      </c>
      <c r="AG4" s="34">
        <v>171</v>
      </c>
      <c r="AH4" s="34">
        <v>208</v>
      </c>
      <c r="AI4" s="34">
        <v>203.4</v>
      </c>
      <c r="AJ4" s="34">
        <v>142.80000000000001</v>
      </c>
      <c r="AK4" s="34">
        <v>161.19999999999999</v>
      </c>
      <c r="AL4" s="34">
        <v>163</v>
      </c>
      <c r="AM4" s="34">
        <v>231.7</v>
      </c>
      <c r="AN4" s="34">
        <v>136.80000000000001</v>
      </c>
      <c r="AO4" s="34">
        <v>213.3</v>
      </c>
      <c r="AP4" s="18">
        <v>54.9</v>
      </c>
      <c r="AQ4" s="18">
        <v>60.1</v>
      </c>
      <c r="AR4" s="18">
        <v>68.099999999999994</v>
      </c>
      <c r="AS4" s="18">
        <v>64.900000000000006</v>
      </c>
      <c r="AT4" s="18">
        <v>47.2</v>
      </c>
      <c r="AU4" s="18">
        <v>45.8</v>
      </c>
      <c r="AV4" s="18">
        <v>42.5</v>
      </c>
      <c r="AW4" s="18">
        <v>41.6</v>
      </c>
      <c r="AX4" s="18">
        <v>37.299999999999997</v>
      </c>
      <c r="AY4" s="18">
        <v>58.6</v>
      </c>
      <c r="AZ4" s="18">
        <v>41.7</v>
      </c>
      <c r="BA4" s="18">
        <v>48.5</v>
      </c>
      <c r="BB4" s="18">
        <v>103.2</v>
      </c>
      <c r="BC4" s="18">
        <v>48.3</v>
      </c>
      <c r="BD4" s="18">
        <v>69.3</v>
      </c>
      <c r="BE4" s="18">
        <v>48.2</v>
      </c>
      <c r="BF4" s="18">
        <v>90.5</v>
      </c>
      <c r="BG4" s="18">
        <v>69.2</v>
      </c>
      <c r="BH4" s="18">
        <v>79</v>
      </c>
      <c r="BI4" s="18">
        <v>90.3</v>
      </c>
      <c r="BJ4" s="18">
        <v>87.5</v>
      </c>
      <c r="BK4" s="18">
        <v>111.2</v>
      </c>
      <c r="BL4" s="18">
        <v>148.1</v>
      </c>
      <c r="BM4" s="18">
        <v>96.9</v>
      </c>
      <c r="BN4" s="18">
        <v>136.6</v>
      </c>
      <c r="BO4" s="18">
        <v>129.9</v>
      </c>
      <c r="BP4" s="18">
        <v>170.4</v>
      </c>
      <c r="BQ4" s="18">
        <v>102.9</v>
      </c>
      <c r="BR4" s="18">
        <v>95.7</v>
      </c>
      <c r="BS4" s="18">
        <v>203.6</v>
      </c>
      <c r="BT4" s="18">
        <v>146.30000000000001</v>
      </c>
      <c r="BU4" s="18">
        <v>143.6</v>
      </c>
      <c r="BV4" s="23">
        <v>175.9</v>
      </c>
      <c r="BW4" s="23">
        <v>187</v>
      </c>
      <c r="BX4" s="23">
        <v>113.8</v>
      </c>
      <c r="BY4" s="23">
        <v>149.4</v>
      </c>
      <c r="BZ4" s="23">
        <v>154.69999999999999</v>
      </c>
      <c r="CA4" s="23">
        <v>119.5</v>
      </c>
      <c r="CB4" s="23">
        <v>110.3</v>
      </c>
      <c r="CC4" s="23">
        <v>134.4</v>
      </c>
      <c r="CD4" t="s">
        <v>101</v>
      </c>
    </row>
    <row r="5" spans="1:82" x14ac:dyDescent="0.3">
      <c r="A5" t="s">
        <v>82</v>
      </c>
      <c r="B5" s="22">
        <v>56.5</v>
      </c>
      <c r="C5" s="22">
        <v>66.3</v>
      </c>
      <c r="D5" s="22">
        <v>54.7</v>
      </c>
      <c r="E5" s="22">
        <v>63</v>
      </c>
      <c r="F5" s="22">
        <v>40.299999999999997</v>
      </c>
      <c r="G5" s="22">
        <v>39.5</v>
      </c>
      <c r="H5" s="22">
        <v>43.7</v>
      </c>
      <c r="I5" s="22">
        <v>46.6</v>
      </c>
      <c r="J5" s="27">
        <v>53.4</v>
      </c>
      <c r="K5" s="27">
        <v>57.1</v>
      </c>
      <c r="L5" s="27">
        <v>47.2</v>
      </c>
      <c r="M5" s="27">
        <v>41.1</v>
      </c>
      <c r="N5" s="27">
        <v>50</v>
      </c>
      <c r="O5" s="27">
        <v>49.2</v>
      </c>
      <c r="P5" s="27">
        <v>50.2</v>
      </c>
      <c r="Q5" s="27">
        <v>48.9</v>
      </c>
      <c r="R5" s="28">
        <v>83.3</v>
      </c>
      <c r="S5" s="28">
        <v>79.8</v>
      </c>
      <c r="T5" s="28">
        <v>73</v>
      </c>
      <c r="U5" s="28">
        <v>87.4</v>
      </c>
      <c r="V5" s="28">
        <v>104.8</v>
      </c>
      <c r="W5" s="28">
        <v>70.5</v>
      </c>
      <c r="X5" s="28">
        <v>113.4</v>
      </c>
      <c r="Y5" s="28">
        <v>91.3</v>
      </c>
      <c r="Z5" s="31">
        <v>107.8</v>
      </c>
      <c r="AA5" s="31">
        <v>109.1</v>
      </c>
      <c r="AB5" s="31">
        <v>116.5</v>
      </c>
      <c r="AC5" s="31">
        <v>91.8</v>
      </c>
      <c r="AD5" s="31">
        <v>134.9</v>
      </c>
      <c r="AE5" s="31">
        <v>102.8</v>
      </c>
      <c r="AF5" s="31">
        <v>99.3</v>
      </c>
      <c r="AG5" s="31">
        <v>138</v>
      </c>
      <c r="AH5" s="33">
        <v>88.9</v>
      </c>
      <c r="AI5" s="33">
        <v>72.7</v>
      </c>
      <c r="AJ5" s="33">
        <v>90.2</v>
      </c>
      <c r="AK5" s="33">
        <v>80.3</v>
      </c>
      <c r="AL5" s="33">
        <v>89.9</v>
      </c>
      <c r="AM5" s="33">
        <v>112.2</v>
      </c>
      <c r="AN5" s="33">
        <v>90.9</v>
      </c>
      <c r="AO5" s="33">
        <v>117.2</v>
      </c>
      <c r="AP5" s="15">
        <v>44.6</v>
      </c>
      <c r="AQ5" s="15">
        <v>52.5</v>
      </c>
      <c r="AR5" s="15">
        <v>61.4</v>
      </c>
      <c r="AS5" s="15">
        <v>57.6</v>
      </c>
      <c r="AT5" s="15">
        <v>56.7</v>
      </c>
      <c r="AU5" s="15">
        <v>59.9</v>
      </c>
      <c r="AV5" s="15">
        <v>51.1</v>
      </c>
      <c r="AW5" s="15">
        <v>48</v>
      </c>
      <c r="AX5" s="15">
        <v>37.799999999999997</v>
      </c>
      <c r="AY5" s="15">
        <v>44.8</v>
      </c>
      <c r="AZ5" s="15">
        <v>36.6</v>
      </c>
      <c r="BA5" s="15">
        <v>34</v>
      </c>
      <c r="BB5" s="15">
        <v>63</v>
      </c>
      <c r="BC5" s="15">
        <v>42</v>
      </c>
      <c r="BD5" s="15">
        <v>67.400000000000006</v>
      </c>
      <c r="BE5" s="15">
        <v>50.4</v>
      </c>
      <c r="BF5" s="17">
        <v>72.2</v>
      </c>
      <c r="BG5" s="17">
        <v>71.099999999999994</v>
      </c>
      <c r="BH5" s="17">
        <v>75.7</v>
      </c>
      <c r="BI5" s="17">
        <v>79.400000000000006</v>
      </c>
      <c r="BJ5" s="17">
        <v>61.9</v>
      </c>
      <c r="BK5" s="17">
        <v>93.4</v>
      </c>
      <c r="BL5" s="17">
        <v>101.3</v>
      </c>
      <c r="BM5" s="17">
        <v>106</v>
      </c>
      <c r="BN5" s="17">
        <v>103.3</v>
      </c>
      <c r="BO5" s="17">
        <v>103</v>
      </c>
      <c r="BP5" s="17">
        <v>131.6</v>
      </c>
      <c r="BQ5" s="17">
        <v>98.5</v>
      </c>
      <c r="BR5" s="17">
        <v>101.2</v>
      </c>
      <c r="BS5" s="17">
        <v>139.30000000000001</v>
      </c>
      <c r="BT5" s="17">
        <v>115.5</v>
      </c>
      <c r="BU5" s="17">
        <v>130.4</v>
      </c>
      <c r="BV5" s="20">
        <v>103.5</v>
      </c>
      <c r="BW5" s="20">
        <v>91.5</v>
      </c>
      <c r="BX5" s="20">
        <v>72.3</v>
      </c>
      <c r="BY5" s="20">
        <v>72.400000000000006</v>
      </c>
      <c r="BZ5" s="20">
        <v>74.8</v>
      </c>
      <c r="CA5" s="20">
        <v>60.5</v>
      </c>
      <c r="CB5" s="20">
        <v>79.900000000000006</v>
      </c>
      <c r="CC5" s="20">
        <v>59.1</v>
      </c>
      <c r="CD5" t="s">
        <v>102</v>
      </c>
    </row>
    <row r="6" spans="1:82" x14ac:dyDescent="0.3">
      <c r="A6" t="s">
        <v>95</v>
      </c>
      <c r="B6">
        <v>2.4873096446700504</v>
      </c>
      <c r="C6">
        <v>2.4252679075014099</v>
      </c>
      <c r="D6">
        <v>2.4083474337281441</v>
      </c>
      <c r="E6">
        <v>2.2335025380710656</v>
      </c>
      <c r="F6">
        <v>2.2335025380710656</v>
      </c>
      <c r="G6">
        <v>2.1771009588268471</v>
      </c>
      <c r="H6">
        <v>2.6170332769317537</v>
      </c>
      <c r="I6">
        <v>2.3688663282571909</v>
      </c>
      <c r="J6">
        <v>2.4139875916525662</v>
      </c>
      <c r="K6">
        <v>2.6395939086294411</v>
      </c>
      <c r="L6">
        <v>2.6395939086294411</v>
      </c>
      <c r="M6">
        <v>2.9441624365482233</v>
      </c>
      <c r="N6">
        <v>2.6001128031584879</v>
      </c>
      <c r="O6">
        <v>2.3801466441060346</v>
      </c>
      <c r="P6">
        <v>2.5662718556119568</v>
      </c>
      <c r="Q6">
        <v>2.3237450648618156</v>
      </c>
      <c r="R6">
        <v>3.333333333333333</v>
      </c>
      <c r="S6">
        <v>3.9650310208685839</v>
      </c>
      <c r="T6">
        <v>3.7732656514382401</v>
      </c>
      <c r="U6">
        <v>4.6418499717992097</v>
      </c>
      <c r="V6">
        <v>3.8014664410603491</v>
      </c>
      <c r="W6">
        <v>4.0947546531302876</v>
      </c>
      <c r="X6">
        <v>4.5685279187817249</v>
      </c>
      <c r="Y6">
        <v>4.4782853919909753</v>
      </c>
      <c r="Z6">
        <v>3.6886632825719117</v>
      </c>
      <c r="AA6">
        <v>4.3372814438804284</v>
      </c>
      <c r="AB6">
        <v>4.2639593908629436</v>
      </c>
      <c r="AC6">
        <v>4.2470389170896778</v>
      </c>
      <c r="AD6">
        <v>5.2058657642413984</v>
      </c>
      <c r="AE6">
        <v>6.2887760857304</v>
      </c>
      <c r="AF6">
        <v>5.939086294416243</v>
      </c>
      <c r="AG6">
        <v>6.6159052453468696</v>
      </c>
      <c r="AH6">
        <v>2.9723632261703328</v>
      </c>
      <c r="AI6">
        <v>2.9949238578680202</v>
      </c>
      <c r="AJ6">
        <v>3.4122955442752394</v>
      </c>
      <c r="AK6">
        <v>4.3147208121827409</v>
      </c>
      <c r="AL6">
        <v>3.620981387478849</v>
      </c>
      <c r="AM6">
        <v>4.6813310772701628</v>
      </c>
      <c r="AN6">
        <v>4.5798082346305691</v>
      </c>
      <c r="AO6">
        <v>4.2131979695431472</v>
      </c>
      <c r="AP6">
        <v>3.3389734912577547</v>
      </c>
      <c r="AQ6">
        <v>3.2656514382402704</v>
      </c>
      <c r="AR6">
        <v>3.2769317540891141</v>
      </c>
      <c r="AS6">
        <v>3.102086858432036</v>
      </c>
      <c r="AT6">
        <v>3.0964467005076144</v>
      </c>
      <c r="AU6">
        <v>3.3953750705019736</v>
      </c>
      <c r="AV6">
        <v>3.0964467005076144</v>
      </c>
      <c r="AW6">
        <v>3.389734912577552</v>
      </c>
      <c r="AX6">
        <v>3.3164128595600673</v>
      </c>
      <c r="AY6">
        <v>2.9328821206993796</v>
      </c>
      <c r="AZ6">
        <v>3.7958262831359271</v>
      </c>
      <c r="BA6">
        <v>3.8183869148336145</v>
      </c>
      <c r="BB6">
        <v>3.2430908065425834</v>
      </c>
      <c r="BC6">
        <v>3.3107727016356452</v>
      </c>
      <c r="BD6">
        <v>3.6040609137055837</v>
      </c>
      <c r="BE6">
        <v>3.3728144388042862</v>
      </c>
      <c r="BF6">
        <v>4.9182177100958819</v>
      </c>
      <c r="BG6">
        <v>5.4991539763113364</v>
      </c>
      <c r="BH6">
        <v>5.9616469261139304</v>
      </c>
      <c r="BI6">
        <v>6.2774957698815559</v>
      </c>
      <c r="BJ6">
        <v>5.854483925549915</v>
      </c>
      <c r="BK6">
        <v>6.5425831923293858</v>
      </c>
      <c r="BL6">
        <v>6.610265087422448</v>
      </c>
      <c r="BM6">
        <v>7.5747320924985901</v>
      </c>
      <c r="BN6">
        <v>7.3998871968415116</v>
      </c>
      <c r="BO6">
        <v>7.3434856175972927</v>
      </c>
      <c r="BP6">
        <v>8.8155668358714045</v>
      </c>
      <c r="BQ6">
        <v>9.4077834179357023</v>
      </c>
      <c r="BR6">
        <v>9.1370558375634516</v>
      </c>
      <c r="BS6">
        <v>9.6728708403835313</v>
      </c>
      <c r="BT6">
        <v>11.082910321489001</v>
      </c>
      <c r="BU6">
        <v>12.01353637901861</v>
      </c>
      <c r="BV6">
        <v>5.5724760293288211</v>
      </c>
      <c r="BW6">
        <v>6.6779469825155111</v>
      </c>
      <c r="BX6">
        <v>7.0671178793006204</v>
      </c>
      <c r="BY6">
        <v>6.2267343485617594</v>
      </c>
      <c r="BZ6">
        <v>8.0192437000000005</v>
      </c>
      <c r="CA6">
        <v>7.2194021432600106</v>
      </c>
      <c r="CB6">
        <v>7.8623801466441066</v>
      </c>
      <c r="CC6">
        <v>6.3226170332769316</v>
      </c>
      <c r="CD6" t="s">
        <v>101</v>
      </c>
    </row>
    <row r="7" spans="1:82" x14ac:dyDescent="0.3">
      <c r="A7" t="s">
        <v>84</v>
      </c>
      <c r="B7" s="1">
        <v>0.66900000000000004</v>
      </c>
      <c r="C7">
        <v>0.77400000000000002</v>
      </c>
      <c r="D7" s="8">
        <v>0.73499999999999999</v>
      </c>
      <c r="E7" s="8">
        <v>1.0169999999999999</v>
      </c>
      <c r="F7" s="8">
        <v>0.90900000000000003</v>
      </c>
      <c r="G7" s="8">
        <v>0.87</v>
      </c>
      <c r="H7" s="8">
        <v>1.0289999999999999</v>
      </c>
      <c r="I7" s="8">
        <v>0.98099999999999998</v>
      </c>
      <c r="J7" s="8">
        <v>0.873</v>
      </c>
      <c r="K7" s="8">
        <v>0.91800000000000004</v>
      </c>
      <c r="L7" s="8">
        <v>0.90900000000000003</v>
      </c>
      <c r="M7" s="8">
        <v>0.85799999999999998</v>
      </c>
      <c r="N7" s="8">
        <v>0.84599999999999997</v>
      </c>
      <c r="O7" s="8">
        <v>0.85799999999999998</v>
      </c>
      <c r="P7" s="8">
        <v>0.9</v>
      </c>
      <c r="Q7" s="8">
        <v>0.96</v>
      </c>
      <c r="R7" s="8">
        <v>1.3160000000000001</v>
      </c>
      <c r="S7" s="8">
        <v>1.54</v>
      </c>
      <c r="T7" s="8">
        <v>1.448</v>
      </c>
      <c r="U7" s="8">
        <v>1.72</v>
      </c>
      <c r="V7" s="8">
        <v>1.756</v>
      </c>
      <c r="W7" s="8">
        <v>1.4159999999999999</v>
      </c>
      <c r="X7" s="8">
        <v>1.5720000000000001</v>
      </c>
      <c r="Y7" s="8">
        <v>1.5920000000000001</v>
      </c>
      <c r="Z7" s="8">
        <v>1.7749999999999999</v>
      </c>
      <c r="AA7" s="8">
        <v>1.8</v>
      </c>
      <c r="AB7" s="8">
        <v>1.8149999999999999</v>
      </c>
      <c r="AC7" s="8">
        <v>2.3149999999999999</v>
      </c>
      <c r="AD7" s="8">
        <v>2.2999999999999998</v>
      </c>
      <c r="AE7" s="8">
        <v>2.2599999999999998</v>
      </c>
      <c r="AF7" s="8">
        <v>2.1800000000000002</v>
      </c>
      <c r="AG7" s="8">
        <v>2.3250000000000002</v>
      </c>
      <c r="AH7" s="8">
        <v>1.47</v>
      </c>
      <c r="AI7" s="8">
        <v>1.482</v>
      </c>
      <c r="AJ7" s="8">
        <v>1.476</v>
      </c>
      <c r="AK7" s="8">
        <v>1.5840000000000001</v>
      </c>
      <c r="AL7" s="8">
        <v>1.8180000000000001</v>
      </c>
      <c r="AM7" s="8">
        <v>1.776</v>
      </c>
      <c r="AN7" s="8">
        <v>1.788</v>
      </c>
      <c r="AO7" s="8">
        <v>1.752</v>
      </c>
      <c r="AP7" s="8">
        <v>0.88800000000000001</v>
      </c>
      <c r="AQ7" s="8">
        <v>0.92100000000000004</v>
      </c>
      <c r="AR7" s="8">
        <v>0.81</v>
      </c>
      <c r="AS7" s="8">
        <v>1.2689999999999999</v>
      </c>
      <c r="AT7" s="8">
        <v>0.92700000000000005</v>
      </c>
      <c r="AU7" s="8">
        <v>1.1970000000000001</v>
      </c>
      <c r="AV7" s="8">
        <v>1.1220000000000001</v>
      </c>
      <c r="AW7" s="8">
        <v>1.107</v>
      </c>
      <c r="AX7" s="8">
        <v>1.2390000000000001</v>
      </c>
      <c r="AY7" s="8">
        <v>0.79500000000000004</v>
      </c>
      <c r="AZ7" s="8">
        <v>0.84599999999999997</v>
      </c>
      <c r="BA7" s="8">
        <v>0.86399999999999999</v>
      </c>
      <c r="BB7" s="8">
        <v>0.53400000000000003</v>
      </c>
      <c r="BC7" s="8">
        <v>0.999</v>
      </c>
      <c r="BD7" s="8">
        <v>1.0740000000000001</v>
      </c>
      <c r="BE7" s="8">
        <v>0.99</v>
      </c>
      <c r="BF7" s="8">
        <v>1.4450000000000001</v>
      </c>
      <c r="BG7" s="8">
        <v>1.575</v>
      </c>
      <c r="BH7" s="8">
        <v>1.66</v>
      </c>
      <c r="BI7" s="8">
        <v>2.0299999999999998</v>
      </c>
      <c r="BJ7" s="8">
        <v>1.915</v>
      </c>
      <c r="BK7" s="8">
        <v>1.825</v>
      </c>
      <c r="BL7" s="8">
        <v>2.0499999999999998</v>
      </c>
      <c r="BM7" s="8">
        <v>2.4849999999999999</v>
      </c>
      <c r="BN7" s="8">
        <v>1.94</v>
      </c>
      <c r="BO7" s="8">
        <v>2.2799999999999998</v>
      </c>
      <c r="BP7" s="8">
        <v>2.2650000000000001</v>
      </c>
      <c r="BQ7" s="8">
        <v>2.3250000000000002</v>
      </c>
      <c r="BR7" s="8">
        <v>2.5049999999999999</v>
      </c>
      <c r="BS7" s="8">
        <v>2.875</v>
      </c>
      <c r="BT7" s="8">
        <v>1.56</v>
      </c>
      <c r="BU7" s="8">
        <v>2.64</v>
      </c>
      <c r="BV7" s="8">
        <v>2.484</v>
      </c>
      <c r="BW7" s="8">
        <v>1.962</v>
      </c>
      <c r="BX7" s="8">
        <v>1.9139999999999999</v>
      </c>
      <c r="BY7" s="8">
        <v>2.0760000000000001</v>
      </c>
      <c r="BZ7" s="8">
        <v>1.806</v>
      </c>
      <c r="CA7" s="8">
        <v>1.548</v>
      </c>
      <c r="CB7" s="8">
        <v>1.536</v>
      </c>
      <c r="CC7" s="8">
        <v>1.536</v>
      </c>
      <c r="CD7" t="s">
        <v>103</v>
      </c>
    </row>
    <row r="8" spans="1:82" s="8" customFormat="1" x14ac:dyDescent="0.3">
      <c r="A8" s="8" t="s">
        <v>105</v>
      </c>
      <c r="B8" s="35">
        <v>81049.517851287499</v>
      </c>
      <c r="C8" s="8">
        <v>84562.773958551596</v>
      </c>
      <c r="D8" s="8">
        <v>86984.587015894998</v>
      </c>
      <c r="E8" s="8">
        <v>91440.984944633004</v>
      </c>
      <c r="F8" s="8">
        <v>72212.435546919398</v>
      </c>
      <c r="G8" s="8">
        <v>68381.847260319497</v>
      </c>
      <c r="H8" s="8">
        <v>130798.874676661</v>
      </c>
      <c r="I8" s="8">
        <v>72516.009163623297</v>
      </c>
      <c r="J8" s="8">
        <v>77292.456611248199</v>
      </c>
      <c r="K8" s="8">
        <v>65020.762032850304</v>
      </c>
      <c r="L8" s="8">
        <v>75428.306638442795</v>
      </c>
      <c r="M8" s="8">
        <v>75106.235926192807</v>
      </c>
      <c r="N8" s="8">
        <v>67698.319310441395</v>
      </c>
      <c r="O8" s="8">
        <v>77900.588325830002</v>
      </c>
      <c r="P8" s="8">
        <v>80023.090628777005</v>
      </c>
      <c r="Q8" s="8">
        <v>81829.775458744407</v>
      </c>
      <c r="R8" s="8">
        <v>115150.736985588</v>
      </c>
      <c r="S8" s="8">
        <v>125762.18156526799</v>
      </c>
      <c r="T8" s="8">
        <v>127743.070201271</v>
      </c>
      <c r="U8" s="8">
        <v>133157.03364251301</v>
      </c>
      <c r="V8" s="8">
        <v>140537.570468886</v>
      </c>
      <c r="W8" s="8">
        <v>130161.84040600801</v>
      </c>
      <c r="X8" s="8">
        <v>125029.908746826</v>
      </c>
      <c r="Y8" s="8">
        <v>147031.90649172399</v>
      </c>
      <c r="Z8" s="8">
        <v>166246.56374093599</v>
      </c>
      <c r="AA8" s="8">
        <v>168191.18835088701</v>
      </c>
      <c r="AB8" s="8">
        <v>178556.02014045301</v>
      </c>
      <c r="AC8" s="8">
        <v>203649.21897087799</v>
      </c>
      <c r="AD8" s="8">
        <v>183241.539526876</v>
      </c>
      <c r="AE8" s="8">
        <v>206929.18985703401</v>
      </c>
      <c r="AF8" s="8">
        <v>200906.425154923</v>
      </c>
      <c r="AG8" s="8">
        <v>195437.19020302399</v>
      </c>
      <c r="AH8" s="8">
        <v>184028.24352669099</v>
      </c>
      <c r="AI8" s="8">
        <v>170570.25286572101</v>
      </c>
      <c r="AJ8" s="8">
        <v>186128.505668275</v>
      </c>
      <c r="AK8" s="8">
        <v>185712.84070487399</v>
      </c>
      <c r="AL8" s="8">
        <v>181759.77428908099</v>
      </c>
      <c r="AM8" s="8">
        <v>176498.497617416</v>
      </c>
      <c r="AN8" s="8">
        <v>174320.52515927801</v>
      </c>
      <c r="AO8" s="8">
        <v>173685.22604712599</v>
      </c>
      <c r="AP8" s="8">
        <v>102133.26151009</v>
      </c>
      <c r="AQ8" s="8">
        <v>90022.595742262201</v>
      </c>
      <c r="AR8" s="8">
        <v>113577.926022151</v>
      </c>
      <c r="AS8" s="8">
        <v>101983.83815332</v>
      </c>
      <c r="AT8" s="8">
        <v>115307.23661483399</v>
      </c>
      <c r="AU8" s="8">
        <v>112495.88147105899</v>
      </c>
      <c r="AV8" s="8">
        <v>98826.056367826299</v>
      </c>
      <c r="AW8" s="8">
        <v>99754.203453421302</v>
      </c>
      <c r="AX8" s="8">
        <v>87411.986318551295</v>
      </c>
      <c r="AY8" s="8">
        <v>86997.128038172101</v>
      </c>
      <c r="AZ8" s="8">
        <v>85938.857440679101</v>
      </c>
      <c r="BA8" s="8">
        <v>92249.452318046693</v>
      </c>
      <c r="BB8" s="8">
        <v>97910.8132433219</v>
      </c>
      <c r="BC8" s="8">
        <v>105681.91581889801</v>
      </c>
      <c r="BD8" s="8">
        <v>93483.037410995996</v>
      </c>
      <c r="BE8" s="8">
        <v>107270.60960115401</v>
      </c>
      <c r="BF8" s="8">
        <v>207281.94802286199</v>
      </c>
      <c r="BG8" s="8">
        <v>191626.52025437701</v>
      </c>
      <c r="BH8" s="8">
        <v>176057.02500191599</v>
      </c>
      <c r="BI8" s="8">
        <v>193691.88698098299</v>
      </c>
      <c r="BJ8" s="8">
        <v>152281.19417289799</v>
      </c>
      <c r="BK8" s="8">
        <v>195956.58007982399</v>
      </c>
      <c r="BL8" s="8">
        <v>199724.343855076</v>
      </c>
      <c r="BM8" s="8">
        <v>187296.05070629899</v>
      </c>
      <c r="BN8" s="8">
        <v>248186.49451692199</v>
      </c>
      <c r="BO8" s="8">
        <v>243319.7827936</v>
      </c>
      <c r="BP8" s="8">
        <v>276215.56959519302</v>
      </c>
      <c r="BQ8" s="8">
        <v>237959.13732063299</v>
      </c>
      <c r="BR8" s="8">
        <v>297966.30344423302</v>
      </c>
      <c r="BS8" s="8">
        <v>301821.51529211103</v>
      </c>
      <c r="BT8" s="8">
        <v>262130.75466829099</v>
      </c>
      <c r="BU8" s="8">
        <v>266098.93130919902</v>
      </c>
      <c r="BV8" s="8">
        <v>264498.75569512602</v>
      </c>
      <c r="BW8" s="8">
        <v>208119.91573863299</v>
      </c>
      <c r="BX8" s="8">
        <v>190839.41242017201</v>
      </c>
      <c r="BY8" s="8">
        <v>177440.17395490201</v>
      </c>
      <c r="BZ8" s="8">
        <v>173898.60852431101</v>
      </c>
      <c r="CA8" s="8">
        <v>159942.58532521201</v>
      </c>
      <c r="CB8" s="8">
        <v>152471.14652111501</v>
      </c>
      <c r="CC8" s="8">
        <v>203950.79786379801</v>
      </c>
      <c r="CD8" s="8" t="s">
        <v>104</v>
      </c>
    </row>
    <row r="9" spans="1:82" s="8" customFormat="1" x14ac:dyDescent="0.3">
      <c r="A9" s="8" t="s">
        <v>134</v>
      </c>
      <c r="B9" s="35">
        <v>105.21643135863236</v>
      </c>
      <c r="C9" s="8">
        <v>86.247065147273133</v>
      </c>
      <c r="D9" s="8">
        <v>97.795327777649391</v>
      </c>
      <c r="E9" s="8">
        <v>97.810359311704644</v>
      </c>
      <c r="F9" s="8">
        <v>87.964108361643724</v>
      </c>
      <c r="G9" s="8">
        <v>101.2588099149807</v>
      </c>
      <c r="H9" s="8">
        <v>104.14900805817406</v>
      </c>
      <c r="I9" s="8">
        <v>105.6187108274566</v>
      </c>
      <c r="J9" s="8">
        <v>148.10946610693719</v>
      </c>
      <c r="K9" s="8">
        <v>163.91838435409184</v>
      </c>
      <c r="L9" s="8">
        <v>164.63802183237217</v>
      </c>
      <c r="M9" s="8">
        <v>109.91853437751578</v>
      </c>
      <c r="N9" s="8">
        <v>171.96751133532487</v>
      </c>
      <c r="O9" s="8">
        <v>181.4797487850814</v>
      </c>
      <c r="P9" s="8">
        <v>169.49949611990081</v>
      </c>
      <c r="Q9" s="8">
        <v>163.52625440607412</v>
      </c>
      <c r="R9" s="8">
        <v>189.48186683542184</v>
      </c>
      <c r="S9" s="8">
        <v>213.11137730741501</v>
      </c>
      <c r="T9" s="8">
        <v>214.80487754564072</v>
      </c>
      <c r="U9" s="8">
        <v>228.59999625467421</v>
      </c>
      <c r="V9" s="8">
        <v>259.46548020425524</v>
      </c>
      <c r="W9" s="8">
        <v>233.4300200033521</v>
      </c>
      <c r="X9" s="8">
        <v>112.91432940744367</v>
      </c>
      <c r="Y9" s="8">
        <v>264.49238835317618</v>
      </c>
      <c r="Z9" s="8">
        <v>257.66854061804156</v>
      </c>
      <c r="AA9" s="8">
        <v>252.07656505341311</v>
      </c>
      <c r="AB9" s="8">
        <v>234.55588212796403</v>
      </c>
      <c r="AC9" s="8">
        <v>216.47229409240202</v>
      </c>
      <c r="AD9" s="8">
        <v>236.82632686501154</v>
      </c>
      <c r="AE9" s="8">
        <v>235.10794528537542</v>
      </c>
      <c r="AF9" s="8">
        <v>232.06731423956185</v>
      </c>
      <c r="AG9" s="8">
        <v>225.20712666476393</v>
      </c>
      <c r="AH9" s="8">
        <v>221.8536527247428</v>
      </c>
      <c r="AI9" s="8">
        <v>118.66316614132907</v>
      </c>
      <c r="AJ9" s="8">
        <v>221.03800032869873</v>
      </c>
      <c r="AK9" s="8">
        <v>133.00111097477705</v>
      </c>
      <c r="AL9" s="8">
        <v>116.61403532724846</v>
      </c>
      <c r="AM9" s="8">
        <v>147.61259937433127</v>
      </c>
      <c r="AN9" s="8">
        <v>133.19847764002344</v>
      </c>
      <c r="AO9" s="8">
        <v>149.13672518479416</v>
      </c>
      <c r="AP9" s="8">
        <v>146.02778531736922</v>
      </c>
      <c r="AQ9" s="8">
        <v>128.37929043867672</v>
      </c>
      <c r="AR9" s="8">
        <v>130.43331145946325</v>
      </c>
      <c r="AS9" s="8">
        <v>113.88136591639235</v>
      </c>
      <c r="AT9" s="8">
        <v>93.558531472340974</v>
      </c>
      <c r="AU9" s="8">
        <v>113.41032013270018</v>
      </c>
      <c r="AV9" s="8">
        <v>111.95257051601915</v>
      </c>
      <c r="AW9" s="8">
        <v>120.81172344740074</v>
      </c>
      <c r="AX9" s="8">
        <v>128.05923658018662</v>
      </c>
      <c r="AY9" s="8">
        <v>137.79406255021507</v>
      </c>
      <c r="AZ9" s="8">
        <v>122.15195632805803</v>
      </c>
      <c r="BA9" s="8">
        <v>139.48765623759252</v>
      </c>
      <c r="BB9" s="8">
        <v>268.67068937095274</v>
      </c>
      <c r="BC9" s="8">
        <v>247.70573416694259</v>
      </c>
      <c r="BD9" s="8">
        <v>231.12106154600414</v>
      </c>
      <c r="BE9" s="8">
        <v>88.900984589414207</v>
      </c>
      <c r="BF9" s="8">
        <v>252.47727626315887</v>
      </c>
      <c r="BG9" s="8">
        <v>199.19297984684968</v>
      </c>
      <c r="BH9" s="8">
        <v>254.91662158820105</v>
      </c>
      <c r="BI9" s="8">
        <v>259.89100081682739</v>
      </c>
      <c r="BJ9" s="8">
        <v>243.67461872655394</v>
      </c>
      <c r="BK9" s="8">
        <v>321.3825393999295</v>
      </c>
      <c r="BL9" s="8">
        <v>316.48486113716916</v>
      </c>
      <c r="BM9" s="8">
        <v>360.47256929446564</v>
      </c>
      <c r="BN9" s="8">
        <v>307.01067196932064</v>
      </c>
      <c r="BO9" s="8">
        <v>388.02574028020041</v>
      </c>
      <c r="BP9" s="8">
        <v>169.51872454017663</v>
      </c>
      <c r="BQ9" s="8">
        <v>389.33361597284033</v>
      </c>
      <c r="BR9" s="8">
        <v>341.94879589855231</v>
      </c>
      <c r="BS9" s="8">
        <v>346.03512407812161</v>
      </c>
      <c r="BT9" s="8">
        <v>343.92127763923537</v>
      </c>
      <c r="BU9" s="8">
        <v>268.78493163560353</v>
      </c>
      <c r="BV9" s="8">
        <v>248.34354655413571</v>
      </c>
      <c r="BW9" s="8">
        <v>230.14151733649717</v>
      </c>
      <c r="BX9" s="8">
        <v>225.18823561887052</v>
      </c>
      <c r="BY9" s="8">
        <v>206.07988763356235</v>
      </c>
      <c r="BZ9" s="8">
        <v>194.91594990636119</v>
      </c>
      <c r="CA9" s="8">
        <v>93.938571794990381</v>
      </c>
      <c r="CB9" s="8">
        <v>264.82654058789035</v>
      </c>
      <c r="CC9" s="8">
        <v>100.5390994668095</v>
      </c>
    </row>
    <row r="10" spans="1:82" x14ac:dyDescent="0.3">
      <c r="A10" t="s">
        <v>88</v>
      </c>
      <c r="R10" s="9">
        <v>52840000000</v>
      </c>
      <c r="S10" s="9">
        <v>61030000000</v>
      </c>
      <c r="T10" s="9">
        <v>51390000000</v>
      </c>
      <c r="U10" s="9">
        <v>53130000000</v>
      </c>
      <c r="V10" s="10"/>
      <c r="W10" s="10"/>
      <c r="X10" s="10"/>
      <c r="Y10" s="10"/>
      <c r="Z10" s="9">
        <v>124300000000</v>
      </c>
      <c r="AA10" s="9">
        <v>118000000000</v>
      </c>
      <c r="AB10" s="9">
        <v>121600000000</v>
      </c>
      <c r="AC10" s="9">
        <v>104600000000</v>
      </c>
      <c r="AD10" s="10"/>
      <c r="AE10" s="10"/>
      <c r="AF10" s="10"/>
      <c r="AG10" s="10"/>
      <c r="AH10" s="9">
        <v>140300000000</v>
      </c>
      <c r="AI10" s="9">
        <v>151000000000</v>
      </c>
      <c r="AJ10" s="9">
        <v>145100000000</v>
      </c>
      <c r="AK10" s="9">
        <v>111500000000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9">
        <v>13750000000</v>
      </c>
      <c r="BG10" s="9">
        <v>9924000000</v>
      </c>
      <c r="BH10" s="9">
        <v>10100000000</v>
      </c>
      <c r="BI10" s="9">
        <v>10280000000</v>
      </c>
      <c r="BJ10" s="10"/>
      <c r="BK10" s="10"/>
      <c r="BL10" s="10"/>
      <c r="BM10" s="10"/>
      <c r="BN10" s="9">
        <v>29650000000</v>
      </c>
      <c r="BO10" s="9">
        <v>27800000000</v>
      </c>
      <c r="BP10" s="9">
        <v>32030000000</v>
      </c>
      <c r="BQ10" s="9">
        <v>34570000000</v>
      </c>
      <c r="BR10" s="10"/>
      <c r="BS10" s="10"/>
      <c r="BT10" s="10"/>
      <c r="BU10" s="10"/>
      <c r="BV10" s="9">
        <v>37120000000</v>
      </c>
      <c r="BW10" s="9">
        <v>35510000000</v>
      </c>
      <c r="BX10" s="9">
        <v>37470000000</v>
      </c>
      <c r="BY10" s="9">
        <v>38990000000</v>
      </c>
    </row>
    <row r="11" spans="1:82" x14ac:dyDescent="0.3">
      <c r="A11" t="s">
        <v>87</v>
      </c>
      <c r="R11" s="9">
        <v>13620000000</v>
      </c>
      <c r="S11" s="9">
        <v>12800000000</v>
      </c>
      <c r="T11" s="9">
        <v>10910000000</v>
      </c>
      <c r="U11" s="9">
        <v>12180000000</v>
      </c>
      <c r="V11" s="10"/>
      <c r="W11" s="10"/>
      <c r="X11" s="10"/>
      <c r="Y11" s="10"/>
      <c r="Z11" s="9">
        <v>67170000000</v>
      </c>
      <c r="AA11" s="9">
        <v>69150000000</v>
      </c>
      <c r="AB11" s="9">
        <v>65830000000</v>
      </c>
      <c r="AC11" s="9">
        <v>68200000000</v>
      </c>
      <c r="AD11" s="10"/>
      <c r="AE11" s="10"/>
      <c r="AF11" s="10"/>
      <c r="AG11" s="10"/>
      <c r="AH11" s="9">
        <v>102400000000</v>
      </c>
      <c r="AI11" s="9">
        <v>95650000000</v>
      </c>
      <c r="AJ11" s="9">
        <v>93510000000</v>
      </c>
      <c r="AK11" s="9">
        <v>82330000000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9">
        <v>5324000000</v>
      </c>
      <c r="BG11" s="9">
        <v>4624000000</v>
      </c>
      <c r="BH11" s="9">
        <v>6251000000</v>
      </c>
      <c r="BI11" s="9">
        <v>5672000000</v>
      </c>
      <c r="BJ11" s="10"/>
      <c r="BK11" s="10"/>
      <c r="BL11" s="10"/>
      <c r="BM11" s="10"/>
      <c r="BN11" s="9">
        <v>19260000000</v>
      </c>
      <c r="BO11" s="9">
        <v>17400000000</v>
      </c>
      <c r="BP11" s="9">
        <v>18990000000</v>
      </c>
      <c r="BQ11" s="9">
        <v>19410000000</v>
      </c>
      <c r="BR11" s="10"/>
      <c r="BS11" s="10"/>
      <c r="BT11" s="10"/>
      <c r="BU11" s="10"/>
      <c r="BV11" s="9">
        <v>26790000000</v>
      </c>
      <c r="BW11" s="9">
        <v>25440000000</v>
      </c>
      <c r="BX11" s="9">
        <v>25480000000</v>
      </c>
      <c r="BY11" s="9">
        <v>29730000000</v>
      </c>
    </row>
    <row r="12" spans="1:82" x14ac:dyDescent="0.3">
      <c r="A12" t="s">
        <v>85</v>
      </c>
      <c r="O12" s="10"/>
      <c r="P12" s="10"/>
      <c r="Q12" s="10"/>
      <c r="R12" s="11">
        <v>34129089355.46875</v>
      </c>
      <c r="S12" s="11">
        <v>34379682540.893555</v>
      </c>
      <c r="T12" s="11">
        <v>29286910057.067848</v>
      </c>
      <c r="U12" s="11">
        <v>30262140274.047852</v>
      </c>
      <c r="V12" s="10"/>
      <c r="W12" s="10"/>
      <c r="X12" s="10"/>
      <c r="Y12" s="10"/>
      <c r="Z12" s="11">
        <v>69481182098.388763</v>
      </c>
      <c r="AA12" s="11">
        <v>65784957885.742249</v>
      </c>
      <c r="AB12" s="11">
        <v>60960706710.815498</v>
      </c>
      <c r="AC12" s="11">
        <v>57937124252.319244</v>
      </c>
      <c r="AD12" s="10"/>
      <c r="AE12" s="10"/>
      <c r="AF12" s="10"/>
      <c r="AG12" s="10"/>
      <c r="AH12" s="11">
        <v>54132530212.402252</v>
      </c>
      <c r="AI12" s="11">
        <v>60509012222.289993</v>
      </c>
      <c r="AJ12" s="11">
        <v>53644107818.6035</v>
      </c>
      <c r="AK12" s="11">
        <v>50688419342.041077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1" t="s">
        <v>89</v>
      </c>
      <c r="BG12" s="12">
        <v>7093365669.2504749</v>
      </c>
      <c r="BH12" s="11">
        <v>8504215478.8971004</v>
      </c>
      <c r="BI12" s="11">
        <v>8407693862.9150515</v>
      </c>
      <c r="BJ12" s="10"/>
      <c r="BK12" s="10"/>
      <c r="BL12" s="10"/>
      <c r="BM12" s="10"/>
      <c r="BN12" s="11">
        <v>25341811180.114746</v>
      </c>
      <c r="BO12" s="11">
        <v>23952095031.738274</v>
      </c>
      <c r="BP12" s="11">
        <v>25288800239.562973</v>
      </c>
      <c r="BQ12" s="11">
        <v>62584081649.780251</v>
      </c>
      <c r="BR12" s="10"/>
      <c r="BS12" s="10"/>
      <c r="BT12" s="10"/>
      <c r="BU12" s="10"/>
      <c r="BV12" s="11">
        <v>25086838722.229</v>
      </c>
      <c r="BW12" s="11">
        <v>24308247566.223122</v>
      </c>
      <c r="BX12" s="11">
        <v>24974800109.863274</v>
      </c>
      <c r="BY12" s="11">
        <v>25151179313.659649</v>
      </c>
    </row>
    <row r="13" spans="1:82" x14ac:dyDescent="0.3">
      <c r="A13" t="s">
        <v>86</v>
      </c>
      <c r="O13" s="10"/>
      <c r="P13" s="10"/>
      <c r="Q13" s="10"/>
      <c r="R13" s="12">
        <v>4935101032.2570772</v>
      </c>
      <c r="S13" s="12">
        <v>5303738594.0551777</v>
      </c>
      <c r="T13" s="12">
        <v>4694329977.0355225</v>
      </c>
      <c r="U13" s="12">
        <v>4932783603.6682053</v>
      </c>
      <c r="V13" s="10"/>
      <c r="W13" s="10"/>
      <c r="X13" s="10"/>
      <c r="Y13" s="10"/>
      <c r="Z13" s="11">
        <v>23167750358.581551</v>
      </c>
      <c r="AA13" s="11">
        <v>24249284744.262703</v>
      </c>
      <c r="AB13" s="11">
        <v>23990679740.905777</v>
      </c>
      <c r="AC13" s="11">
        <v>24597826957.702621</v>
      </c>
      <c r="AD13" s="10"/>
      <c r="AE13" s="10"/>
      <c r="AF13" s="10"/>
      <c r="AG13" s="10"/>
      <c r="AH13" s="11">
        <v>43080825805.664047</v>
      </c>
      <c r="AI13" s="11">
        <v>46322019577.026352</v>
      </c>
      <c r="AJ13" s="11">
        <v>44034139633.178726</v>
      </c>
      <c r="AK13" s="11">
        <v>38678127288.818375</v>
      </c>
      <c r="AL13" s="13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2">
        <v>2762055993.0801401</v>
      </c>
      <c r="BG13" s="12">
        <v>2460676908.4930401</v>
      </c>
      <c r="BH13" s="12">
        <v>2540925621.9863901</v>
      </c>
      <c r="BI13" s="12">
        <v>2554379463.1958027</v>
      </c>
      <c r="BJ13" s="10"/>
      <c r="BK13" s="10"/>
      <c r="BL13" s="10"/>
      <c r="BM13" s="10"/>
      <c r="BN13" s="11">
        <v>9687046051.0254002</v>
      </c>
      <c r="BO13" s="11">
        <v>8619471549.9878006</v>
      </c>
      <c r="BP13" s="11">
        <v>8992805004.119875</v>
      </c>
      <c r="BQ13" s="11">
        <v>9625574588.77565</v>
      </c>
      <c r="BR13" s="10"/>
      <c r="BS13" s="10"/>
      <c r="BT13" s="10"/>
      <c r="BU13" s="10"/>
      <c r="BV13" s="11">
        <v>15615919589.996326</v>
      </c>
      <c r="BW13" s="11">
        <v>15233236789.703375</v>
      </c>
      <c r="BX13" s="11">
        <v>16024520397.186275</v>
      </c>
      <c r="BY13" s="11">
        <v>17995785713.195801</v>
      </c>
    </row>
    <row r="14" spans="1:82" x14ac:dyDescent="0.3">
      <c r="A14" t="s">
        <v>90</v>
      </c>
      <c r="J14" t="s">
        <v>91</v>
      </c>
      <c r="K14" t="s">
        <v>91</v>
      </c>
      <c r="L14" t="s">
        <v>91</v>
      </c>
      <c r="M14" t="s">
        <v>91</v>
      </c>
      <c r="R14" t="s">
        <v>91</v>
      </c>
      <c r="S14" t="s">
        <v>91</v>
      </c>
      <c r="T14" t="s">
        <v>91</v>
      </c>
      <c r="U14" t="s">
        <v>91</v>
      </c>
      <c r="Z14" t="s">
        <v>91</v>
      </c>
      <c r="AA14" t="s">
        <v>91</v>
      </c>
      <c r="AB14" t="s">
        <v>91</v>
      </c>
      <c r="AC14" t="s">
        <v>91</v>
      </c>
      <c r="AD14" s="4"/>
      <c r="AH14" t="s">
        <v>91</v>
      </c>
      <c r="AI14" t="s">
        <v>91</v>
      </c>
      <c r="AJ14" t="s">
        <v>91</v>
      </c>
      <c r="AK14" t="s">
        <v>91</v>
      </c>
      <c r="AX14" t="s">
        <v>91</v>
      </c>
      <c r="AY14" t="s">
        <v>91</v>
      </c>
      <c r="AZ14" t="s">
        <v>91</v>
      </c>
      <c r="BA14" t="s">
        <v>91</v>
      </c>
      <c r="BF14" t="s">
        <v>91</v>
      </c>
      <c r="BG14" t="s">
        <v>91</v>
      </c>
      <c r="BH14" t="s">
        <v>91</v>
      </c>
      <c r="BI14" t="s">
        <v>91</v>
      </c>
      <c r="BN14" t="s">
        <v>91</v>
      </c>
      <c r="BO14" t="s">
        <v>91</v>
      </c>
      <c r="BP14" t="s">
        <v>91</v>
      </c>
      <c r="BQ14" t="s">
        <v>91</v>
      </c>
      <c r="BV14" t="s">
        <v>91</v>
      </c>
      <c r="BW14" t="s">
        <v>91</v>
      </c>
      <c r="BX14" t="s">
        <v>91</v>
      </c>
      <c r="BY14" t="s">
        <v>91</v>
      </c>
    </row>
    <row r="15" spans="1:82" s="8" customFormat="1" x14ac:dyDescent="0.3"/>
    <row r="16" spans="1:82" s="8" customFormat="1" x14ac:dyDescent="0.3">
      <c r="A16" s="8" t="s">
        <v>185</v>
      </c>
      <c r="B16" s="7">
        <f>AVERAGE(B3:E3)</f>
        <v>4080000</v>
      </c>
      <c r="C16" s="7">
        <f>AVERAGE(F3:I3)</f>
        <v>4005000</v>
      </c>
      <c r="D16" s="7">
        <f>AVERAGE(J3:M3)</f>
        <v>3860000</v>
      </c>
      <c r="E16" s="7">
        <f>AVERAGE(N3:Q3)</f>
        <v>3702500</v>
      </c>
      <c r="F16" s="7">
        <f>AVERAGE(R3:U3)</f>
        <v>6000000</v>
      </c>
      <c r="G16" s="7">
        <f>AVERAGE(V3:Y3)</f>
        <v>6692500</v>
      </c>
      <c r="H16" s="7">
        <f>AVERAGE(Z3:AC3)</f>
        <v>8130000</v>
      </c>
      <c r="I16" s="7">
        <f>AVERAGE(AD3:AG3)</f>
        <v>10400000</v>
      </c>
      <c r="J16" s="7">
        <f>AVERAGE(AH3:AK3)</f>
        <v>9037500</v>
      </c>
      <c r="K16" s="7">
        <f>AVERAGE(AL3:AO3)</f>
        <v>10072500</v>
      </c>
      <c r="L16" s="7">
        <f>AVERAGE(AP3:AS3)</f>
        <v>3877500</v>
      </c>
      <c r="M16" s="7">
        <f>AVERAGE(AT3:AW3)</f>
        <v>4132500</v>
      </c>
      <c r="N16" s="7">
        <f>AVERAGE(AX3:BA3)</f>
        <v>4195000</v>
      </c>
      <c r="O16" s="7">
        <f>AVERAGE(BB3:BE3)</f>
        <v>4467500</v>
      </c>
      <c r="P16" s="7">
        <f>AVERAGE(BF3:BI3)</f>
        <v>6860000</v>
      </c>
      <c r="Q16" s="7">
        <f>AVERAGE(BJ3:BM3)</f>
        <v>7460000</v>
      </c>
      <c r="R16" s="7">
        <f>AVERAGE(BN3:BQ3)</f>
        <v>10280000</v>
      </c>
      <c r="S16" s="7">
        <f>AVERAGE(BR3:BU3)</f>
        <v>10950000</v>
      </c>
      <c r="T16" s="7">
        <f>AVERAGE(BV3:BY3)</f>
        <v>10245000</v>
      </c>
      <c r="U16" s="7">
        <f>AVERAGE(BZ3:CC3)</f>
        <v>8800000</v>
      </c>
      <c r="V16" s="7"/>
      <c r="W16" s="7"/>
      <c r="X16" s="7"/>
    </row>
    <row r="17" spans="1:82" s="8" customFormat="1" x14ac:dyDescent="0.3"/>
    <row r="18" spans="1:82" x14ac:dyDescent="0.3">
      <c r="AD18" s="4"/>
      <c r="AJ18" s="5"/>
      <c r="AK18" s="5"/>
      <c r="AL18" s="5"/>
    </row>
    <row r="19" spans="1:82" x14ac:dyDescent="0.3">
      <c r="AD19" s="4"/>
      <c r="AI19" s="5"/>
      <c r="AJ19" s="5"/>
      <c r="AK19" s="5"/>
      <c r="AL19" s="5"/>
      <c r="BG19" s="3"/>
      <c r="BH19" s="7"/>
      <c r="BO19" s="7"/>
    </row>
    <row r="20" spans="1:82" x14ac:dyDescent="0.3">
      <c r="A20" t="s">
        <v>93</v>
      </c>
      <c r="B20" s="7">
        <f t="shared" ref="B20:AG20" si="0">B2*1000/(B3/10^6)</f>
        <v>0.45675675675674843</v>
      </c>
      <c r="C20" s="7">
        <f t="shared" si="0"/>
        <v>0.33004926108371846</v>
      </c>
      <c r="D20" s="7">
        <f t="shared" si="0"/>
        <v>0.36690647482015143</v>
      </c>
      <c r="E20" s="7">
        <f t="shared" si="0"/>
        <v>0.32346241457858244</v>
      </c>
      <c r="F20" s="7">
        <f t="shared" si="0"/>
        <v>0.3428571428571397</v>
      </c>
      <c r="G20" s="7">
        <f t="shared" si="0"/>
        <v>0.34096692111956661</v>
      </c>
      <c r="H20" s="7">
        <f t="shared" si="0"/>
        <v>0.37259615384613948</v>
      </c>
      <c r="I20" s="7">
        <f t="shared" si="0"/>
        <v>0.35049019607844173</v>
      </c>
      <c r="J20" s="7">
        <f t="shared" si="0"/>
        <v>0.39943342776207746</v>
      </c>
      <c r="K20" s="7">
        <f t="shared" si="0"/>
        <v>0.34005037783374364</v>
      </c>
      <c r="L20" s="7">
        <f t="shared" si="0"/>
        <v>0.36147757255933277</v>
      </c>
      <c r="M20" s="7">
        <f t="shared" si="0"/>
        <v>0.31807228915662356</v>
      </c>
      <c r="N20" s="7">
        <f t="shared" si="0"/>
        <v>0.33150684931505026</v>
      </c>
      <c r="O20" s="7">
        <f t="shared" si="0"/>
        <v>0.37650602409637751</v>
      </c>
      <c r="P20" s="7">
        <f t="shared" si="0"/>
        <v>0.33074935400515448</v>
      </c>
      <c r="Q20" s="7">
        <f t="shared" si="0"/>
        <v>0.35516372795973133</v>
      </c>
      <c r="R20" s="7">
        <f t="shared" si="0"/>
        <v>0.33217993079583419</v>
      </c>
      <c r="S20" s="7">
        <f t="shared" si="0"/>
        <v>0.36038961038959233</v>
      </c>
      <c r="T20" s="7">
        <f t="shared" si="0"/>
        <v>0.45750452079564574</v>
      </c>
      <c r="U20" s="7">
        <f t="shared" si="0"/>
        <v>0.32159264931087145</v>
      </c>
      <c r="V20" s="7">
        <f t="shared" si="0"/>
        <v>0.33956834532376112</v>
      </c>
      <c r="W20" s="7">
        <f t="shared" si="0"/>
        <v>0.35669781931462669</v>
      </c>
      <c r="X20" s="7">
        <f t="shared" si="0"/>
        <v>0.4142640364188348</v>
      </c>
      <c r="Y20" s="7">
        <f t="shared" si="0"/>
        <v>0.34654919236415827</v>
      </c>
      <c r="Z20" s="7">
        <f t="shared" si="0"/>
        <v>0.31337579617833206</v>
      </c>
      <c r="AA20" s="7">
        <f t="shared" si="0"/>
        <v>0.28673469387754885</v>
      </c>
      <c r="AB20" s="7">
        <f t="shared" si="0"/>
        <v>0.37037037037035897</v>
      </c>
      <c r="AC20" s="7">
        <f t="shared" si="0"/>
        <v>0.39808481532147311</v>
      </c>
      <c r="AD20" s="7">
        <f t="shared" si="0"/>
        <v>0.30865384615386127</v>
      </c>
      <c r="AE20" s="7">
        <f t="shared" si="0"/>
        <v>0.32233009708737759</v>
      </c>
      <c r="AF20" s="7">
        <f t="shared" si="0"/>
        <v>0.31456310679610772</v>
      </c>
      <c r="AG20" s="7">
        <f t="shared" si="0"/>
        <v>0.30566037735848206</v>
      </c>
      <c r="AH20" s="7">
        <f t="shared" ref="AH20:BM20" si="1">AH2*1000/(AH3/10^6)</f>
        <v>0.28863636363636208</v>
      </c>
      <c r="AI20" s="7">
        <f t="shared" si="1"/>
        <v>0.28035320088300075</v>
      </c>
      <c r="AJ20" s="7">
        <f t="shared" si="1"/>
        <v>0.29888888888887322</v>
      </c>
      <c r="AK20" s="7">
        <f t="shared" si="1"/>
        <v>0.28094725511302493</v>
      </c>
      <c r="AL20" s="7">
        <f t="shared" si="1"/>
        <v>0.2839879154078595</v>
      </c>
      <c r="AM20" s="7">
        <f t="shared" si="1"/>
        <v>0.29504950495051535</v>
      </c>
      <c r="AN20" s="7">
        <f t="shared" si="1"/>
        <v>0.29718875502008768</v>
      </c>
      <c r="AO20" s="7">
        <f t="shared" si="1"/>
        <v>0.29708737864078277</v>
      </c>
      <c r="AP20" s="7">
        <f t="shared" si="1"/>
        <v>0.43569553805774142</v>
      </c>
      <c r="AQ20" s="7">
        <f t="shared" si="1"/>
        <v>0.53034300791558509</v>
      </c>
      <c r="AR20" s="7">
        <f t="shared" si="1"/>
        <v>0.50526315789477472</v>
      </c>
      <c r="AS20" s="7">
        <f t="shared" si="1"/>
        <v>0.48661800486618045</v>
      </c>
      <c r="AT20" s="7">
        <f t="shared" si="1"/>
        <v>0.47381546134663666</v>
      </c>
      <c r="AU20" s="7">
        <f t="shared" si="1"/>
        <v>0.5351758793969762</v>
      </c>
      <c r="AV20" s="7">
        <f t="shared" si="1"/>
        <v>0.48910411622279248</v>
      </c>
      <c r="AW20" s="7">
        <f t="shared" si="1"/>
        <v>0.45351473922902535</v>
      </c>
      <c r="AX20" s="7">
        <f t="shared" si="1"/>
        <v>0.41012658227852578</v>
      </c>
      <c r="AY20" s="7">
        <f t="shared" si="1"/>
        <v>0.41951219512193755</v>
      </c>
      <c r="AZ20" s="7">
        <f t="shared" si="1"/>
        <v>0.48674698795183918</v>
      </c>
      <c r="BA20" s="7">
        <f t="shared" si="1"/>
        <v>0.38646288209608065</v>
      </c>
      <c r="BB20" s="7">
        <f t="shared" si="1"/>
        <v>0.47911547911550817</v>
      </c>
      <c r="BC20" s="7">
        <f t="shared" si="1"/>
        <v>0.36590909090911616</v>
      </c>
      <c r="BD20" s="7">
        <f t="shared" si="1"/>
        <v>0.38793103448276378</v>
      </c>
      <c r="BE20" s="7">
        <f t="shared" si="1"/>
        <v>0.3970588235294007</v>
      </c>
      <c r="BF20" s="7">
        <f t="shared" si="1"/>
        <v>0.35745937961593305</v>
      </c>
      <c r="BG20" s="7">
        <f t="shared" si="1"/>
        <v>0.36039886039884922</v>
      </c>
      <c r="BH20" s="7">
        <f t="shared" si="1"/>
        <v>0.39531249999998769</v>
      </c>
      <c r="BI20" s="7">
        <f t="shared" si="1"/>
        <v>0.40275862068965984</v>
      </c>
      <c r="BJ20" s="7">
        <f t="shared" si="1"/>
        <v>0.40144927536231001</v>
      </c>
      <c r="BK20" s="7">
        <f t="shared" si="1"/>
        <v>0.38620689655174284</v>
      </c>
      <c r="BL20" s="7">
        <f t="shared" si="1"/>
        <v>0.35597484276728153</v>
      </c>
      <c r="BM20" s="7">
        <f t="shared" si="1"/>
        <v>0.38630490956072971</v>
      </c>
      <c r="BN20" s="7">
        <f t="shared" ref="BN20:CC20" si="2">BN2*1000/(BN3/10^6)</f>
        <v>0.35300429184547133</v>
      </c>
      <c r="BO20" s="7">
        <f t="shared" si="2"/>
        <v>0.35825242718448475</v>
      </c>
      <c r="BP20" s="7">
        <f t="shared" si="2"/>
        <v>0.35384615384614476</v>
      </c>
      <c r="BQ20" s="7">
        <f t="shared" si="2"/>
        <v>0.34684684684683864</v>
      </c>
      <c r="BR20" s="7">
        <f t="shared" si="2"/>
        <v>0.35233644859813562</v>
      </c>
      <c r="BS20" s="7">
        <f t="shared" si="2"/>
        <v>0.34684684684685868</v>
      </c>
      <c r="BT20" s="7">
        <f t="shared" si="2"/>
        <v>0.36698113207548783</v>
      </c>
      <c r="BU20" s="7">
        <f t="shared" si="2"/>
        <v>0.33421052631579745</v>
      </c>
      <c r="BV20" s="7">
        <f t="shared" si="2"/>
        <v>0.29819819819821136</v>
      </c>
      <c r="BW20" s="7">
        <f t="shared" si="2"/>
        <v>0.33076923076921994</v>
      </c>
      <c r="BX20" s="7">
        <f t="shared" si="2"/>
        <v>0.3179538615847437</v>
      </c>
      <c r="BY20" s="7">
        <f t="shared" si="2"/>
        <v>0.32912723449001863</v>
      </c>
      <c r="BZ20" s="7">
        <f t="shared" si="2"/>
        <v>0.2824025289778731</v>
      </c>
      <c r="CA20" s="7">
        <f t="shared" si="2"/>
        <v>0.29942196531792975</v>
      </c>
      <c r="CB20" s="7">
        <f t="shared" si="2"/>
        <v>0.30197444831593007</v>
      </c>
      <c r="CC20" s="7">
        <f t="shared" si="2"/>
        <v>0.29704142011834467</v>
      </c>
    </row>
    <row r="21" spans="1:82" s="8" customFormat="1" x14ac:dyDescent="0.3">
      <c r="A21" s="8" t="s">
        <v>110</v>
      </c>
      <c r="B21" s="35">
        <f>B20*1000</f>
        <v>456.75675675674842</v>
      </c>
      <c r="C21" s="35">
        <f t="shared" ref="C21:BN21" si="3">C20*1000</f>
        <v>330.04926108371848</v>
      </c>
      <c r="D21" s="35">
        <f t="shared" si="3"/>
        <v>366.9064748201514</v>
      </c>
      <c r="E21" s="35">
        <f t="shared" si="3"/>
        <v>323.46241457858241</v>
      </c>
      <c r="F21" s="35">
        <f t="shared" si="3"/>
        <v>342.85714285713971</v>
      </c>
      <c r="G21" s="35">
        <f t="shared" si="3"/>
        <v>340.96692111956662</v>
      </c>
      <c r="H21" s="35">
        <f t="shared" si="3"/>
        <v>372.59615384613949</v>
      </c>
      <c r="I21" s="35">
        <f t="shared" si="3"/>
        <v>350.49019607844173</v>
      </c>
      <c r="J21" s="35">
        <f t="shared" si="3"/>
        <v>399.43342776207749</v>
      </c>
      <c r="K21" s="35">
        <f t="shared" si="3"/>
        <v>340.05037783374365</v>
      </c>
      <c r="L21" s="35">
        <f t="shared" si="3"/>
        <v>361.47757255933277</v>
      </c>
      <c r="M21" s="35">
        <f t="shared" si="3"/>
        <v>318.07228915662358</v>
      </c>
      <c r="N21" s="35">
        <f t="shared" si="3"/>
        <v>331.50684931505026</v>
      </c>
      <c r="O21" s="35">
        <f t="shared" si="3"/>
        <v>376.50602409637753</v>
      </c>
      <c r="P21" s="35">
        <f t="shared" si="3"/>
        <v>330.74935400515449</v>
      </c>
      <c r="Q21" s="35">
        <f t="shared" si="3"/>
        <v>355.16372795973132</v>
      </c>
      <c r="R21" s="35">
        <f t="shared" si="3"/>
        <v>332.1799307958342</v>
      </c>
      <c r="S21" s="35">
        <f t="shared" si="3"/>
        <v>360.38961038959235</v>
      </c>
      <c r="T21" s="35">
        <f t="shared" si="3"/>
        <v>457.50452079564576</v>
      </c>
      <c r="U21" s="35">
        <f t="shared" si="3"/>
        <v>321.59264931087142</v>
      </c>
      <c r="V21" s="35">
        <f t="shared" si="3"/>
        <v>339.56834532376115</v>
      </c>
      <c r="W21" s="35">
        <f t="shared" si="3"/>
        <v>356.69781931462671</v>
      </c>
      <c r="X21" s="35">
        <f t="shared" si="3"/>
        <v>414.26403641883479</v>
      </c>
      <c r="Y21" s="35">
        <f t="shared" si="3"/>
        <v>346.54919236415827</v>
      </c>
      <c r="Z21" s="35">
        <f t="shared" si="3"/>
        <v>313.37579617833205</v>
      </c>
      <c r="AA21" s="35">
        <f t="shared" si="3"/>
        <v>286.73469387754886</v>
      </c>
      <c r="AB21" s="35">
        <f t="shared" si="3"/>
        <v>370.37037037035896</v>
      </c>
      <c r="AC21" s="35">
        <f t="shared" si="3"/>
        <v>398.08481532147312</v>
      </c>
      <c r="AD21" s="35">
        <f t="shared" si="3"/>
        <v>308.65384615386125</v>
      </c>
      <c r="AE21" s="35">
        <f t="shared" si="3"/>
        <v>322.33009708737757</v>
      </c>
      <c r="AF21" s="35">
        <f t="shared" si="3"/>
        <v>314.56310679610772</v>
      </c>
      <c r="AG21" s="35">
        <f t="shared" si="3"/>
        <v>305.66037735848204</v>
      </c>
      <c r="AH21" s="35">
        <f t="shared" si="3"/>
        <v>288.63636363636209</v>
      </c>
      <c r="AI21" s="35">
        <f t="shared" si="3"/>
        <v>280.35320088300074</v>
      </c>
      <c r="AJ21" s="35">
        <f t="shared" si="3"/>
        <v>298.88888888887323</v>
      </c>
      <c r="AK21" s="35">
        <f t="shared" si="3"/>
        <v>280.94725511302494</v>
      </c>
      <c r="AL21" s="35">
        <f t="shared" si="3"/>
        <v>283.98791540785953</v>
      </c>
      <c r="AM21" s="35">
        <f t="shared" si="3"/>
        <v>295.04950495051537</v>
      </c>
      <c r="AN21" s="35">
        <f t="shared" si="3"/>
        <v>297.18875502008768</v>
      </c>
      <c r="AO21" s="35">
        <f t="shared" si="3"/>
        <v>297.08737864078279</v>
      </c>
      <c r="AP21" s="35">
        <f t="shared" si="3"/>
        <v>435.69553805774143</v>
      </c>
      <c r="AQ21" s="35">
        <f t="shared" si="3"/>
        <v>530.34300791558508</v>
      </c>
      <c r="AR21" s="35">
        <f t="shared" si="3"/>
        <v>505.26315789477474</v>
      </c>
      <c r="AS21" s="35">
        <f t="shared" si="3"/>
        <v>486.61800486618046</v>
      </c>
      <c r="AT21" s="35">
        <f t="shared" si="3"/>
        <v>473.81546134663665</v>
      </c>
      <c r="AU21" s="35">
        <f t="shared" si="3"/>
        <v>535.17587939697614</v>
      </c>
      <c r="AV21" s="35">
        <f t="shared" si="3"/>
        <v>489.10411622279247</v>
      </c>
      <c r="AW21" s="35">
        <f t="shared" si="3"/>
        <v>453.51473922902534</v>
      </c>
      <c r="AX21" s="35">
        <f t="shared" si="3"/>
        <v>410.1265822785258</v>
      </c>
      <c r="AY21" s="35">
        <f t="shared" si="3"/>
        <v>419.51219512193757</v>
      </c>
      <c r="AZ21" s="35">
        <f t="shared" si="3"/>
        <v>486.74698795183917</v>
      </c>
      <c r="BA21" s="35">
        <f t="shared" si="3"/>
        <v>386.46288209608065</v>
      </c>
      <c r="BB21" s="35">
        <f t="shared" si="3"/>
        <v>479.11547911550815</v>
      </c>
      <c r="BC21" s="35">
        <f t="shared" si="3"/>
        <v>365.90909090911617</v>
      </c>
      <c r="BD21" s="35">
        <f t="shared" si="3"/>
        <v>387.93103448276378</v>
      </c>
      <c r="BE21" s="35">
        <f t="shared" si="3"/>
        <v>397.05882352940068</v>
      </c>
      <c r="BF21" s="35">
        <f t="shared" si="3"/>
        <v>357.45937961593307</v>
      </c>
      <c r="BG21" s="35">
        <f t="shared" si="3"/>
        <v>360.39886039884919</v>
      </c>
      <c r="BH21" s="35">
        <f t="shared" si="3"/>
        <v>395.31249999998766</v>
      </c>
      <c r="BI21" s="35">
        <f t="shared" si="3"/>
        <v>402.75862068965984</v>
      </c>
      <c r="BJ21" s="35">
        <f t="shared" si="3"/>
        <v>401.44927536231</v>
      </c>
      <c r="BK21" s="35">
        <f t="shared" si="3"/>
        <v>386.20689655174283</v>
      </c>
      <c r="BL21" s="35">
        <f t="shared" si="3"/>
        <v>355.97484276728153</v>
      </c>
      <c r="BM21" s="35">
        <f t="shared" si="3"/>
        <v>386.3049095607297</v>
      </c>
      <c r="BN21" s="35">
        <f t="shared" si="3"/>
        <v>353.00429184547136</v>
      </c>
      <c r="BO21" s="35">
        <f t="shared" ref="BO21:CC21" si="4">BO20*1000</f>
        <v>358.25242718448476</v>
      </c>
      <c r="BP21" s="35">
        <f t="shared" si="4"/>
        <v>353.84615384614477</v>
      </c>
      <c r="BQ21" s="35">
        <f t="shared" si="4"/>
        <v>346.84684684683862</v>
      </c>
      <c r="BR21" s="35">
        <f t="shared" si="4"/>
        <v>352.33644859813563</v>
      </c>
      <c r="BS21" s="35">
        <f t="shared" si="4"/>
        <v>346.84684684685868</v>
      </c>
      <c r="BT21" s="35">
        <f t="shared" si="4"/>
        <v>366.98113207548784</v>
      </c>
      <c r="BU21" s="35">
        <f t="shared" si="4"/>
        <v>334.21052631579744</v>
      </c>
      <c r="BV21" s="35">
        <f t="shared" si="4"/>
        <v>298.19819819821134</v>
      </c>
      <c r="BW21" s="35">
        <f t="shared" si="4"/>
        <v>330.76923076921992</v>
      </c>
      <c r="BX21" s="35">
        <f t="shared" si="4"/>
        <v>317.95386158474372</v>
      </c>
      <c r="BY21" s="35">
        <f t="shared" si="4"/>
        <v>329.12723449001862</v>
      </c>
      <c r="BZ21" s="35">
        <f t="shared" si="4"/>
        <v>282.40252897787309</v>
      </c>
      <c r="CA21" s="35">
        <f t="shared" si="4"/>
        <v>299.42196531792973</v>
      </c>
      <c r="CB21" s="35">
        <f t="shared" si="4"/>
        <v>301.97444831593009</v>
      </c>
      <c r="CC21" s="35">
        <f t="shared" si="4"/>
        <v>297.04142011834466</v>
      </c>
      <c r="CD21">
        <v>514</v>
      </c>
    </row>
    <row r="22" spans="1:82" x14ac:dyDescent="0.3">
      <c r="A22" t="s">
        <v>111</v>
      </c>
      <c r="B22" s="7">
        <f t="shared" ref="B22:AG22" si="5">B7/(B3/10^6)</f>
        <v>0.18081081081081082</v>
      </c>
      <c r="C22" s="7">
        <f t="shared" si="5"/>
        <v>0.19064039408866998</v>
      </c>
      <c r="D22" s="7">
        <f t="shared" si="5"/>
        <v>0.17625899280575538</v>
      </c>
      <c r="E22" s="7">
        <f t="shared" si="5"/>
        <v>0.2316628701594533</v>
      </c>
      <c r="F22" s="7">
        <f t="shared" si="5"/>
        <v>0.23610389610389609</v>
      </c>
      <c r="G22" s="7">
        <f t="shared" si="5"/>
        <v>0.2213740458015267</v>
      </c>
      <c r="H22" s="7">
        <f t="shared" si="5"/>
        <v>0.24735576923076921</v>
      </c>
      <c r="I22" s="7">
        <f t="shared" si="5"/>
        <v>0.24044117647058821</v>
      </c>
      <c r="J22" s="7">
        <f t="shared" si="5"/>
        <v>0.24730878186968841</v>
      </c>
      <c r="K22" s="7">
        <f t="shared" si="5"/>
        <v>0.23123425692695215</v>
      </c>
      <c r="L22" s="7">
        <f t="shared" si="5"/>
        <v>0.23984168865435357</v>
      </c>
      <c r="M22" s="7">
        <f t="shared" si="5"/>
        <v>0.20674698795180721</v>
      </c>
      <c r="N22" s="7">
        <f t="shared" si="5"/>
        <v>0.23178082191780822</v>
      </c>
      <c r="O22" s="7">
        <f t="shared" si="5"/>
        <v>0.25843373493975902</v>
      </c>
      <c r="P22" s="7">
        <f t="shared" si="5"/>
        <v>0.23255813953488372</v>
      </c>
      <c r="Q22" s="7">
        <f t="shared" si="5"/>
        <v>0.24181360201511332</v>
      </c>
      <c r="R22" s="7">
        <f t="shared" si="5"/>
        <v>0.22768166089965397</v>
      </c>
      <c r="S22" s="7">
        <f t="shared" si="5"/>
        <v>0.25</v>
      </c>
      <c r="T22" s="7">
        <f t="shared" si="5"/>
        <v>0.26184448462929472</v>
      </c>
      <c r="U22" s="7">
        <f t="shared" si="5"/>
        <v>0.26339969372128635</v>
      </c>
      <c r="V22" s="7">
        <f t="shared" si="5"/>
        <v>0.25266187050359712</v>
      </c>
      <c r="W22" s="7">
        <f t="shared" si="5"/>
        <v>0.22056074766355138</v>
      </c>
      <c r="X22" s="7">
        <f t="shared" si="5"/>
        <v>0.23854324734446131</v>
      </c>
      <c r="Y22" s="7">
        <f t="shared" si="5"/>
        <v>0.23377386196769459</v>
      </c>
      <c r="Z22" s="7">
        <f t="shared" si="5"/>
        <v>0.22611464968152867</v>
      </c>
      <c r="AA22" s="7">
        <f t="shared" si="5"/>
        <v>0.18367346938775508</v>
      </c>
      <c r="AB22" s="7">
        <f t="shared" si="5"/>
        <v>0.24007936507936509</v>
      </c>
      <c r="AC22" s="7">
        <f t="shared" si="5"/>
        <v>0.31668946648426816</v>
      </c>
      <c r="AD22" s="7">
        <f t="shared" si="5"/>
        <v>0.22115384615384612</v>
      </c>
      <c r="AE22" s="7">
        <f t="shared" si="5"/>
        <v>0.21941747572815531</v>
      </c>
      <c r="AF22" s="7">
        <f t="shared" si="5"/>
        <v>0.21165048543689322</v>
      </c>
      <c r="AG22" s="7">
        <f t="shared" si="5"/>
        <v>0.21933962264150947</v>
      </c>
      <c r="AH22" s="7">
        <f t="shared" ref="AH22:BM22" si="6">AH7/(AH3/10^6)</f>
        <v>0.16704545454545452</v>
      </c>
      <c r="AI22" s="7">
        <f t="shared" si="6"/>
        <v>0.16357615894039734</v>
      </c>
      <c r="AJ22" s="7">
        <f t="shared" si="6"/>
        <v>0.16400000000000001</v>
      </c>
      <c r="AK22" s="7">
        <f t="shared" si="6"/>
        <v>0.17050592034445644</v>
      </c>
      <c r="AL22" s="7">
        <f t="shared" si="6"/>
        <v>0.18308157099697886</v>
      </c>
      <c r="AM22" s="7">
        <f t="shared" si="6"/>
        <v>0.17584158415841586</v>
      </c>
      <c r="AN22" s="7">
        <f t="shared" si="6"/>
        <v>0.17951807228915662</v>
      </c>
      <c r="AO22" s="7">
        <f t="shared" si="6"/>
        <v>0.17009708737864077</v>
      </c>
      <c r="AP22" s="7">
        <f t="shared" si="6"/>
        <v>0.23307086614173228</v>
      </c>
      <c r="AQ22" s="7">
        <f t="shared" si="6"/>
        <v>0.24300791556728232</v>
      </c>
      <c r="AR22" s="7">
        <f t="shared" si="6"/>
        <v>0.21315789473684213</v>
      </c>
      <c r="AS22" s="7">
        <f t="shared" si="6"/>
        <v>0.30875912408759121</v>
      </c>
      <c r="AT22" s="7">
        <f t="shared" si="6"/>
        <v>0.23117206982543642</v>
      </c>
      <c r="AU22" s="7">
        <f t="shared" si="6"/>
        <v>0.30075376884422111</v>
      </c>
      <c r="AV22" s="7">
        <f t="shared" si="6"/>
        <v>0.27167070217917677</v>
      </c>
      <c r="AW22" s="7">
        <f t="shared" si="6"/>
        <v>0.25102040816326532</v>
      </c>
      <c r="AX22" s="7">
        <f t="shared" si="6"/>
        <v>0.3136708860759494</v>
      </c>
      <c r="AY22" s="7">
        <f t="shared" si="6"/>
        <v>0.19390243902439028</v>
      </c>
      <c r="AZ22" s="7">
        <f t="shared" si="6"/>
        <v>0.20385542168674697</v>
      </c>
      <c r="BA22" s="7">
        <f t="shared" si="6"/>
        <v>0.18864628820960699</v>
      </c>
      <c r="BB22" s="7">
        <f t="shared" si="6"/>
        <v>0.1312039312039312</v>
      </c>
      <c r="BC22" s="7">
        <f t="shared" si="6"/>
        <v>0.22704545454545452</v>
      </c>
      <c r="BD22" s="7">
        <f t="shared" si="6"/>
        <v>0.23146551724137934</v>
      </c>
      <c r="BE22" s="7">
        <f t="shared" si="6"/>
        <v>0.20798319327731093</v>
      </c>
      <c r="BF22" s="7">
        <f t="shared" si="6"/>
        <v>0.2134416543574594</v>
      </c>
      <c r="BG22" s="7">
        <f t="shared" si="6"/>
        <v>0.22435897435897437</v>
      </c>
      <c r="BH22" s="7">
        <f t="shared" si="6"/>
        <v>0.25937499999999997</v>
      </c>
      <c r="BI22" s="7">
        <f t="shared" si="6"/>
        <v>0.27999999999999997</v>
      </c>
      <c r="BJ22" s="7">
        <f t="shared" si="6"/>
        <v>0.27753623188405796</v>
      </c>
      <c r="BK22" s="7">
        <f t="shared" si="6"/>
        <v>0.25172413793103449</v>
      </c>
      <c r="BL22" s="7">
        <f t="shared" si="6"/>
        <v>0.25786163522012578</v>
      </c>
      <c r="BM22" s="7">
        <f t="shared" si="6"/>
        <v>0.3210594315245478</v>
      </c>
      <c r="BN22" s="7">
        <f t="shared" ref="BN22:CC22" si="7">BN7/(BN3/10^6)</f>
        <v>0.20815450643776823</v>
      </c>
      <c r="BO22" s="7">
        <f t="shared" si="7"/>
        <v>0.22135922330097085</v>
      </c>
      <c r="BP22" s="7">
        <f t="shared" si="7"/>
        <v>0.21778846153846154</v>
      </c>
      <c r="BQ22" s="7">
        <f t="shared" si="7"/>
        <v>0.20945945945945948</v>
      </c>
      <c r="BR22" s="7">
        <f t="shared" si="7"/>
        <v>0.23411214953271028</v>
      </c>
      <c r="BS22" s="7">
        <f t="shared" si="7"/>
        <v>0.25900900900900903</v>
      </c>
      <c r="BT22" s="7">
        <f t="shared" si="7"/>
        <v>0.14716981132075474</v>
      </c>
      <c r="BU22" s="7">
        <f t="shared" si="7"/>
        <v>0.23157894736842105</v>
      </c>
      <c r="BV22" s="7">
        <f t="shared" si="7"/>
        <v>0.2237837837837838</v>
      </c>
      <c r="BW22" s="7">
        <f t="shared" si="7"/>
        <v>0.18865384615384614</v>
      </c>
      <c r="BX22" s="7">
        <f t="shared" si="7"/>
        <v>0.19197592778335004</v>
      </c>
      <c r="BY22" s="7">
        <f t="shared" si="7"/>
        <v>0.21829652996845428</v>
      </c>
      <c r="BZ22" s="7">
        <f t="shared" si="7"/>
        <v>0.19030558482613277</v>
      </c>
      <c r="CA22" s="7">
        <f t="shared" si="7"/>
        <v>0.17895953757225433</v>
      </c>
      <c r="CB22" s="7">
        <f t="shared" si="7"/>
        <v>0.17839721254355403</v>
      </c>
      <c r="CC22" s="7">
        <f t="shared" si="7"/>
        <v>0.1817751479289941</v>
      </c>
    </row>
    <row r="23" spans="1:82" x14ac:dyDescent="0.3">
      <c r="A23" t="s">
        <v>92</v>
      </c>
      <c r="C23" s="35">
        <f>C22/C20*100</f>
        <v>57.761194029855204</v>
      </c>
      <c r="D23" s="35">
        <f t="shared" ref="D23:BO23" si="8">D22/D20*100</f>
        <v>48.039215686273515</v>
      </c>
      <c r="E23" s="35">
        <f t="shared" si="8"/>
        <v>71.619718309860332</v>
      </c>
      <c r="F23" s="35">
        <f t="shared" si="8"/>
        <v>68.863636363636999</v>
      </c>
      <c r="G23" s="35">
        <f t="shared" si="8"/>
        <v>64.925373134333356</v>
      </c>
      <c r="H23" s="35">
        <f t="shared" si="8"/>
        <v>66.38709677419611</v>
      </c>
      <c r="I23" s="35">
        <f t="shared" si="8"/>
        <v>68.601398601396568</v>
      </c>
      <c r="J23" s="35">
        <f t="shared" si="8"/>
        <v>61.914893617015423</v>
      </c>
      <c r="K23" s="35">
        <f t="shared" si="8"/>
        <v>68.000000000001904</v>
      </c>
      <c r="L23" s="35">
        <f t="shared" si="8"/>
        <v>66.35036496350989</v>
      </c>
      <c r="M23" s="35">
        <f t="shared" si="8"/>
        <v>65.000000000000597</v>
      </c>
      <c r="N23" s="35">
        <f t="shared" si="8"/>
        <v>69.917355371904677</v>
      </c>
      <c r="O23" s="35">
        <f t="shared" si="8"/>
        <v>68.64000000000145</v>
      </c>
      <c r="P23" s="35">
        <f t="shared" si="8"/>
        <v>70.312500000002871</v>
      </c>
      <c r="Q23" s="35">
        <f t="shared" si="8"/>
        <v>68.08510638297227</v>
      </c>
      <c r="R23" s="35">
        <f t="shared" si="8"/>
        <v>68.541666666669471</v>
      </c>
      <c r="S23" s="35">
        <f t="shared" si="8"/>
        <v>69.369369369372848</v>
      </c>
      <c r="T23" s="35">
        <f t="shared" si="8"/>
        <v>57.233201581029448</v>
      </c>
      <c r="U23" s="35">
        <f t="shared" si="8"/>
        <v>81.904761904762267</v>
      </c>
      <c r="V23" s="35">
        <f t="shared" si="8"/>
        <v>74.40677966101255</v>
      </c>
      <c r="W23" s="35">
        <f t="shared" si="8"/>
        <v>61.834061135373787</v>
      </c>
      <c r="X23" s="35">
        <f t="shared" si="8"/>
        <v>57.582417582415026</v>
      </c>
      <c r="Y23" s="35">
        <f t="shared" si="8"/>
        <v>67.457627118646428</v>
      </c>
      <c r="Z23" s="35">
        <f t="shared" si="8"/>
        <v>72.154471544718191</v>
      </c>
      <c r="AA23" s="35">
        <f t="shared" si="8"/>
        <v>64.056939501779837</v>
      </c>
      <c r="AB23" s="35">
        <f t="shared" si="8"/>
        <v>64.821428571430573</v>
      </c>
      <c r="AC23" s="35">
        <f>AC22/AC20*100</f>
        <v>79.553264604811872</v>
      </c>
      <c r="AD23" s="35">
        <f t="shared" si="8"/>
        <v>71.651090342675602</v>
      </c>
      <c r="AE23" s="35">
        <f t="shared" si="8"/>
        <v>68.072289156626724</v>
      </c>
      <c r="AF23" s="35">
        <f t="shared" si="8"/>
        <v>67.283950617285839</v>
      </c>
      <c r="AG23" s="35">
        <f t="shared" si="8"/>
        <v>71.75925925926127</v>
      </c>
      <c r="AH23" s="35">
        <f t="shared" si="8"/>
        <v>57.874015748031802</v>
      </c>
      <c r="AI23" s="35">
        <f t="shared" si="8"/>
        <v>58.346456692913684</v>
      </c>
      <c r="AJ23" s="35">
        <f t="shared" si="8"/>
        <v>54.869888475839311</v>
      </c>
      <c r="AK23" s="35">
        <f t="shared" si="8"/>
        <v>60.689655172413772</v>
      </c>
      <c r="AL23" s="35">
        <f t="shared" si="8"/>
        <v>64.468085106381949</v>
      </c>
      <c r="AM23" s="35">
        <f t="shared" si="8"/>
        <v>59.597315436237523</v>
      </c>
      <c r="AN23" s="35">
        <f t="shared" si="8"/>
        <v>60.405405405403911</v>
      </c>
      <c r="AO23" s="35">
        <f t="shared" si="8"/>
        <v>57.254901960783144</v>
      </c>
      <c r="AP23" s="35">
        <f t="shared" si="8"/>
        <v>53.493975903614619</v>
      </c>
      <c r="AQ23" s="35">
        <f t="shared" si="8"/>
        <v>45.820895522386522</v>
      </c>
      <c r="AR23" s="35">
        <f t="shared" si="8"/>
        <v>42.187499999996838</v>
      </c>
      <c r="AS23" s="35">
        <f t="shared" si="8"/>
        <v>63.449999999999939</v>
      </c>
      <c r="AT23" s="35">
        <f t="shared" si="8"/>
        <v>48.789473684210193</v>
      </c>
      <c r="AU23" s="35">
        <f t="shared" si="8"/>
        <v>56.197183098592461</v>
      </c>
      <c r="AV23" s="35">
        <f t="shared" si="8"/>
        <v>55.544554455441897</v>
      </c>
      <c r="AW23" s="35">
        <f t="shared" si="8"/>
        <v>55.349999999999952</v>
      </c>
      <c r="AX23" s="35">
        <f t="shared" si="8"/>
        <v>76.481481481473139</v>
      </c>
      <c r="AY23" s="35">
        <f t="shared" si="8"/>
        <v>46.220930232559652</v>
      </c>
      <c r="AZ23" s="35">
        <f t="shared" si="8"/>
        <v>41.881188118809128</v>
      </c>
      <c r="BA23" s="35">
        <f t="shared" si="8"/>
        <v>48.813559322032539</v>
      </c>
      <c r="BC23" s="35">
        <f t="shared" si="8"/>
        <v>62.049689440989496</v>
      </c>
      <c r="BD23" s="35">
        <f t="shared" si="8"/>
        <v>59.666666666665883</v>
      </c>
      <c r="BE23" s="35">
        <f t="shared" si="8"/>
        <v>52.38095238095385</v>
      </c>
      <c r="BF23" s="35">
        <f t="shared" si="8"/>
        <v>59.710743801656186</v>
      </c>
      <c r="BG23" s="35">
        <f t="shared" si="8"/>
        <v>62.252964426879409</v>
      </c>
      <c r="BH23" s="35">
        <f t="shared" si="8"/>
        <v>65.612648221345907</v>
      </c>
      <c r="BI23" s="35">
        <f t="shared" si="8"/>
        <v>69.520547945204669</v>
      </c>
      <c r="BJ23" s="35">
        <f t="shared" si="8"/>
        <v>69.133574007221739</v>
      </c>
      <c r="BK23" s="35">
        <f t="shared" si="8"/>
        <v>65.178571428568276</v>
      </c>
      <c r="BL23" s="35">
        <f t="shared" si="8"/>
        <v>72.438162544172471</v>
      </c>
      <c r="BN23" s="35">
        <f t="shared" si="8"/>
        <v>58.966565349547786</v>
      </c>
      <c r="BO23" s="35">
        <f t="shared" si="8"/>
        <v>61.788617886175622</v>
      </c>
      <c r="BP23" s="35">
        <f t="shared" ref="BP23:BS23" si="9">BP22/BP20*100</f>
        <v>61.54891304347985</v>
      </c>
      <c r="BQ23" s="35">
        <f t="shared" si="9"/>
        <v>60.389610389611825</v>
      </c>
      <c r="BR23" s="35">
        <f t="shared" si="9"/>
        <v>66.445623342174159</v>
      </c>
      <c r="BS23" s="35">
        <f t="shared" si="9"/>
        <v>74.67532467532213</v>
      </c>
      <c r="BT23" s="35">
        <f t="shared" ref="BT23" si="10">BT22/BT20*100</f>
        <v>40.102827763494389</v>
      </c>
      <c r="BU23" s="35">
        <f t="shared" ref="BU23" si="11">BU22/BU20*100</f>
        <v>69.291338582675507</v>
      </c>
      <c r="BV23" s="35">
        <f t="shared" ref="BV23" si="12">BV22/BV20*100</f>
        <v>75.045317220540497</v>
      </c>
      <c r="BW23" s="35">
        <f t="shared" ref="BW23" si="13">BW22/BW20*100</f>
        <v>57.034883720932093</v>
      </c>
      <c r="BX23" s="35">
        <f t="shared" ref="BX23" si="14">BX22/BX20*100</f>
        <v>60.378548895901055</v>
      </c>
      <c r="BY23" s="35">
        <f t="shared" ref="BY23" si="15">BY22/BY20*100</f>
        <v>66.32587859424757</v>
      </c>
      <c r="BZ23" s="35">
        <f t="shared" ref="BZ23" si="16">BZ22/BZ20*100</f>
        <v>67.388059701492139</v>
      </c>
      <c r="CA23" s="35">
        <f t="shared" ref="CA23" si="17">CA22/CA20*100</f>
        <v>59.768339768337633</v>
      </c>
      <c r="CB23" s="35">
        <f t="shared" ref="CB23" si="18">CB22/CB20*100</f>
        <v>59.076923076919499</v>
      </c>
      <c r="CC23" s="35">
        <f t="shared" ref="CC23" si="19">CC22/CC20*100</f>
        <v>61.195219123505687</v>
      </c>
    </row>
    <row r="24" spans="1:82" x14ac:dyDescent="0.3">
      <c r="B24" s="35">
        <f>B22/B20*100</f>
        <v>39.585798816568776</v>
      </c>
      <c r="D24" s="8"/>
      <c r="H24" s="4"/>
      <c r="N24" s="21"/>
      <c r="P24" s="22"/>
      <c r="V24" s="24"/>
      <c r="AJ24" s="3"/>
      <c r="AK24" s="6"/>
      <c r="AQ24" s="14"/>
      <c r="AS24" s="15"/>
      <c r="AY24" s="18"/>
      <c r="BB24" s="35">
        <f>BB22/BB20*100</f>
        <v>27.384615384613724</v>
      </c>
      <c r="BM24" s="35">
        <f>BM22/BM20*100</f>
        <v>83.110367892975262</v>
      </c>
    </row>
    <row r="25" spans="1:82" s="8" customFormat="1" x14ac:dyDescent="0.3">
      <c r="A25" s="8" t="s">
        <v>112</v>
      </c>
      <c r="B25" s="35">
        <f>AVERAGE(B22:E22)</f>
        <v>0.19484326696617238</v>
      </c>
      <c r="C25" s="35"/>
      <c r="D25" s="35"/>
      <c r="E25" s="35"/>
      <c r="F25" s="35">
        <f t="shared" ref="F25:R25" si="20">AVERAGE(F22:I22)</f>
        <v>0.23631872190169506</v>
      </c>
      <c r="G25" s="35"/>
      <c r="H25" s="35"/>
      <c r="I25" s="35"/>
      <c r="J25" s="35">
        <f t="shared" si="20"/>
        <v>0.23128292885070034</v>
      </c>
      <c r="K25" s="35"/>
      <c r="L25" s="35"/>
      <c r="M25" s="35"/>
      <c r="N25" s="35">
        <f t="shared" si="20"/>
        <v>0.24114657460189104</v>
      </c>
      <c r="O25" s="35"/>
      <c r="P25" s="35"/>
      <c r="Q25" s="35"/>
      <c r="R25" s="35">
        <f t="shared" si="20"/>
        <v>0.25073145981255873</v>
      </c>
      <c r="S25" s="35"/>
      <c r="T25" s="35"/>
      <c r="U25" s="35"/>
      <c r="V25" s="35">
        <f t="shared" ref="V25" si="21">AVERAGE(V22:Y22)</f>
        <v>0.23638493186982609</v>
      </c>
      <c r="W25" s="35"/>
      <c r="X25" s="35"/>
      <c r="Y25" s="35"/>
      <c r="Z25" s="35">
        <f t="shared" ref="Z25" si="22">AVERAGE(Z22:AC22)</f>
        <v>0.24163923765822926</v>
      </c>
      <c r="AA25" s="35"/>
      <c r="AB25" s="35"/>
      <c r="AC25" s="35"/>
      <c r="AD25" s="35">
        <f t="shared" ref="AD25" si="23">AVERAGE(AD22:AG22)</f>
        <v>0.21789035749010105</v>
      </c>
      <c r="AE25" s="35"/>
      <c r="AF25" s="35"/>
      <c r="AG25" s="35"/>
      <c r="AH25" s="35">
        <f t="shared" ref="AH25" si="24">AVERAGE(AH22:AK22)</f>
        <v>0.16628188345757708</v>
      </c>
      <c r="AI25" s="35"/>
      <c r="AJ25" s="35"/>
      <c r="AK25" s="35"/>
      <c r="AL25" s="35">
        <f t="shared" ref="AL25" si="25">AVERAGE(AL22:AO22)</f>
        <v>0.17713457870579802</v>
      </c>
      <c r="AM25" s="35"/>
      <c r="AN25" s="35"/>
      <c r="AO25" s="35"/>
      <c r="AP25" s="35">
        <f t="shared" ref="AP25" si="26">AVERAGE(AP22:AS22)</f>
        <v>0.24949895013336199</v>
      </c>
      <c r="AQ25" s="35"/>
      <c r="AR25" s="35"/>
      <c r="AS25" s="35"/>
      <c r="AT25" s="35">
        <f t="shared" ref="AT25" si="27">AVERAGE(AT22:AW22)</f>
        <v>0.26365423725302489</v>
      </c>
      <c r="AU25" s="35"/>
      <c r="AV25" s="35"/>
      <c r="AW25" s="35"/>
      <c r="AX25" s="35">
        <f t="shared" ref="AX25" si="28">AVERAGE(AX22:BA22)</f>
        <v>0.22501875874917343</v>
      </c>
      <c r="AY25" s="35"/>
      <c r="AZ25" s="35"/>
      <c r="BA25" s="35"/>
      <c r="BB25" s="35">
        <f t="shared" ref="BB25" si="29">AVERAGE(BB22:BE22)</f>
        <v>0.19942452406701899</v>
      </c>
      <c r="BC25" s="35"/>
      <c r="BD25" s="35"/>
      <c r="BE25" s="35"/>
      <c r="BF25" s="35">
        <f t="shared" ref="BF25" si="30">AVERAGE(BF22:BI22)</f>
        <v>0.24429390717910843</v>
      </c>
      <c r="BG25" s="35"/>
      <c r="BH25" s="35"/>
      <c r="BI25" s="35"/>
      <c r="BJ25" s="35">
        <f t="shared" ref="BJ25" si="31">AVERAGE(BJ22:BM22)</f>
        <v>0.27704535913994149</v>
      </c>
      <c r="BK25" s="35"/>
      <c r="BL25" s="35"/>
      <c r="BM25" s="35"/>
      <c r="BN25" s="35">
        <f t="shared" ref="BN25" si="32">AVERAGE(BN22:BQ22)</f>
        <v>0.214190412684165</v>
      </c>
      <c r="BO25" s="35"/>
      <c r="BP25" s="35"/>
      <c r="BQ25" s="35"/>
      <c r="BR25" s="35">
        <f t="shared" ref="BR25" si="33">AVERAGE(BR22:BU22)</f>
        <v>0.21796747930772381</v>
      </c>
      <c r="BS25" s="35"/>
      <c r="BT25" s="35"/>
      <c r="BU25" s="35"/>
      <c r="BV25" s="35">
        <f t="shared" ref="BV25" si="34">AVERAGE(BV22:BY22)</f>
        <v>0.20567752192235855</v>
      </c>
      <c r="BW25" s="35"/>
      <c r="BX25" s="35"/>
      <c r="BY25" s="35"/>
      <c r="BZ25" s="35">
        <f t="shared" ref="BZ25" si="35">AVERAGE(BZ22:CC22)</f>
        <v>0.18235937071773381</v>
      </c>
      <c r="CA25" s="35"/>
      <c r="CB25" s="35"/>
      <c r="CC25" s="35"/>
    </row>
    <row r="26" spans="1:82" s="8" customFormat="1" x14ac:dyDescent="0.3">
      <c r="B26" s="35">
        <f>_xlfn.STDEV.P(B22:E22)</f>
        <v>2.188396897021189E-2</v>
      </c>
      <c r="C26" s="35"/>
      <c r="D26" s="35"/>
      <c r="E26" s="35"/>
      <c r="F26" s="35">
        <f t="shared" ref="F26:BN26" si="36">_xlfn.STDEV.P(F22:I22)</f>
        <v>9.5157834580127231E-3</v>
      </c>
      <c r="G26" s="35"/>
      <c r="H26" s="35"/>
      <c r="I26" s="35"/>
      <c r="J26" s="35">
        <f t="shared" si="36"/>
        <v>1.5265116271363422E-2</v>
      </c>
      <c r="K26" s="35"/>
      <c r="L26" s="35"/>
      <c r="M26" s="35"/>
      <c r="N26" s="35">
        <f t="shared" si="36"/>
        <v>1.0732769660678824E-2</v>
      </c>
      <c r="O26" s="35"/>
      <c r="P26" s="35"/>
      <c r="Q26" s="35"/>
      <c r="R26" s="35">
        <f t="shared" si="36"/>
        <v>1.4281209107830822E-2</v>
      </c>
      <c r="S26" s="35"/>
      <c r="T26" s="35"/>
      <c r="U26" s="35"/>
      <c r="V26" s="35">
        <f t="shared" si="36"/>
        <v>1.1476274970602707E-2</v>
      </c>
      <c r="W26" s="35"/>
      <c r="X26" s="35"/>
      <c r="Y26" s="35"/>
      <c r="Z26" s="35">
        <f t="shared" si="36"/>
        <v>4.8052089372720541E-2</v>
      </c>
      <c r="AA26" s="35"/>
      <c r="AB26" s="35"/>
      <c r="AC26" s="35"/>
      <c r="AD26" s="35">
        <f t="shared" si="36"/>
        <v>3.67487486490634E-3</v>
      </c>
      <c r="AE26" s="35"/>
      <c r="AF26" s="35"/>
      <c r="AG26" s="35"/>
      <c r="AH26" s="35">
        <f t="shared" si="36"/>
        <v>2.7817919451673251E-3</v>
      </c>
      <c r="AI26" s="35"/>
      <c r="AJ26" s="35"/>
      <c r="AK26" s="35"/>
      <c r="AL26" s="35">
        <f t="shared" si="36"/>
        <v>4.8022358868721115E-3</v>
      </c>
      <c r="AM26" s="35"/>
      <c r="AN26" s="35"/>
      <c r="AO26" s="35"/>
      <c r="AP26" s="35">
        <f t="shared" si="36"/>
        <v>3.5862431588615504E-2</v>
      </c>
      <c r="AQ26" s="35"/>
      <c r="AR26" s="35"/>
      <c r="AS26" s="35"/>
      <c r="AT26" s="35">
        <f t="shared" si="36"/>
        <v>2.5765014032897084E-2</v>
      </c>
      <c r="AU26" s="35"/>
      <c r="AV26" s="35"/>
      <c r="AW26" s="35"/>
      <c r="AX26" s="35">
        <f t="shared" si="36"/>
        <v>5.1473946034735124E-2</v>
      </c>
      <c r="AY26" s="35"/>
      <c r="AZ26" s="35"/>
      <c r="BA26" s="35"/>
      <c r="BB26" s="35">
        <f t="shared" si="36"/>
        <v>4.0363477158615706E-2</v>
      </c>
      <c r="BC26" s="35"/>
      <c r="BD26" s="35"/>
      <c r="BE26" s="35"/>
      <c r="BF26" s="35">
        <f t="shared" si="36"/>
        <v>2.6700315896636351E-2</v>
      </c>
      <c r="BG26" s="35"/>
      <c r="BH26" s="35"/>
      <c r="BI26" s="35"/>
      <c r="BJ26" s="35">
        <f t="shared" si="36"/>
        <v>2.714156881459872E-2</v>
      </c>
      <c r="BK26" s="35"/>
      <c r="BL26" s="35"/>
      <c r="BM26" s="35"/>
      <c r="BN26" s="35">
        <f t="shared" si="36"/>
        <v>5.5486909232533412E-3</v>
      </c>
      <c r="BO26" s="35"/>
      <c r="BP26" s="35"/>
      <c r="BQ26" s="35"/>
      <c r="BR26" s="35">
        <f t="shared" ref="BR26:BZ26" si="37">_xlfn.STDEV.P(BR22:BU22)</f>
        <v>4.2257068615959029E-2</v>
      </c>
      <c r="BS26" s="35"/>
      <c r="BT26" s="35"/>
      <c r="BU26" s="35"/>
      <c r="BV26" s="35">
        <f t="shared" si="37"/>
        <v>1.5529128285929962E-2</v>
      </c>
      <c r="BW26" s="35"/>
      <c r="BX26" s="35"/>
      <c r="BY26" s="35"/>
      <c r="BZ26" s="35">
        <f t="shared" si="37"/>
        <v>4.762908715735638E-3</v>
      </c>
      <c r="CA26" s="35"/>
      <c r="CB26" s="35"/>
      <c r="CC26" s="35"/>
    </row>
    <row r="27" spans="1:82" x14ac:dyDescent="0.3">
      <c r="A27" t="s">
        <v>94</v>
      </c>
      <c r="B27" s="35">
        <f>AVERAGE(B23:E23)</f>
        <v>59.140042675329681</v>
      </c>
      <c r="C27" s="35"/>
      <c r="D27" s="35"/>
      <c r="E27" s="35"/>
      <c r="F27" s="35">
        <f t="shared" ref="F27:BN27" si="38">AVERAGE(F23:I23)</f>
        <v>67.194376218390758</v>
      </c>
      <c r="G27" s="35"/>
      <c r="H27" s="35"/>
      <c r="I27" s="35"/>
      <c r="J27" s="35">
        <f t="shared" si="38"/>
        <v>65.316314645131953</v>
      </c>
      <c r="K27" s="35"/>
      <c r="L27" s="35"/>
      <c r="M27" s="35"/>
      <c r="N27" s="35">
        <f t="shared" si="38"/>
        <v>69.238740438720313</v>
      </c>
      <c r="O27" s="35"/>
      <c r="P27" s="35"/>
      <c r="Q27" s="35"/>
      <c r="R27" s="35">
        <f t="shared" si="38"/>
        <v>69.262249880458512</v>
      </c>
      <c r="S27" s="35"/>
      <c r="T27" s="35"/>
      <c r="U27" s="35"/>
      <c r="V27" s="35">
        <f t="shared" si="38"/>
        <v>65.32022137436195</v>
      </c>
      <c r="W27" s="35"/>
      <c r="X27" s="35"/>
      <c r="Y27" s="35"/>
      <c r="Z27" s="35">
        <f>AVERAGE(Z23:AC23)</f>
        <v>70.146526055685115</v>
      </c>
      <c r="AA27" s="35"/>
      <c r="AB27" s="35"/>
      <c r="AC27" s="35"/>
      <c r="AD27" s="35">
        <f t="shared" si="38"/>
        <v>69.691647343962359</v>
      </c>
      <c r="AE27" s="35"/>
      <c r="AF27" s="35"/>
      <c r="AG27" s="35"/>
      <c r="AH27" s="35">
        <f t="shared" si="38"/>
        <v>57.945004022299642</v>
      </c>
      <c r="AI27" s="35"/>
      <c r="AJ27" s="35"/>
      <c r="AK27" s="35"/>
      <c r="AL27" s="35">
        <f t="shared" si="38"/>
        <v>60.431426977201632</v>
      </c>
      <c r="AM27" s="35"/>
      <c r="AN27" s="35"/>
      <c r="AO27" s="35"/>
      <c r="AP27" s="35">
        <f t="shared" si="38"/>
        <v>51.238092856499478</v>
      </c>
      <c r="AQ27" s="35"/>
      <c r="AR27" s="35"/>
      <c r="AS27" s="35"/>
      <c r="AT27" s="35">
        <f t="shared" si="38"/>
        <v>53.970302809561133</v>
      </c>
      <c r="AU27" s="35"/>
      <c r="AV27" s="35"/>
      <c r="AW27" s="35"/>
      <c r="AX27" s="35">
        <f t="shared" si="38"/>
        <v>53.349289788718615</v>
      </c>
      <c r="AY27" s="35"/>
      <c r="AZ27" s="35"/>
      <c r="BA27" s="35"/>
      <c r="BB27" s="35">
        <f t="shared" si="38"/>
        <v>58.032436162869743</v>
      </c>
      <c r="BC27" s="35"/>
      <c r="BD27" s="35"/>
      <c r="BE27" s="35"/>
      <c r="BF27" s="35">
        <f t="shared" si="38"/>
        <v>64.27422609877155</v>
      </c>
      <c r="BG27" s="35"/>
      <c r="BH27" s="35"/>
      <c r="BI27" s="35"/>
      <c r="BJ27" s="35">
        <f>AVERAGE(BJ23:BM23)</f>
        <v>68.916769326654162</v>
      </c>
      <c r="BK27" s="35"/>
      <c r="BL27" s="35"/>
      <c r="BM27" s="35"/>
      <c r="BN27" s="35">
        <f t="shared" si="38"/>
        <v>60.673426667203771</v>
      </c>
      <c r="BO27" s="35"/>
      <c r="BP27" s="35"/>
      <c r="BQ27" s="35"/>
      <c r="BR27" s="35">
        <f t="shared" ref="BR27:BZ27" si="39">AVERAGE(BR23:BU23)</f>
        <v>62.628778590916546</v>
      </c>
      <c r="BS27" s="35"/>
      <c r="BT27" s="35"/>
      <c r="BU27" s="35"/>
      <c r="BV27" s="35">
        <f t="shared" si="39"/>
        <v>64.696157107905293</v>
      </c>
      <c r="BW27" s="35"/>
      <c r="BX27" s="35"/>
      <c r="BY27" s="35"/>
      <c r="BZ27" s="35">
        <f t="shared" si="39"/>
        <v>61.85713541756374</v>
      </c>
      <c r="CA27" s="35"/>
      <c r="CB27" s="35"/>
      <c r="CC27" s="35"/>
    </row>
    <row r="28" spans="1:82" s="8" customFormat="1" x14ac:dyDescent="0.3">
      <c r="B28" s="35">
        <f>_xlfn.STDEV.P(B23:E23)</f>
        <v>9.675947625791542</v>
      </c>
      <c r="C28" s="35"/>
      <c r="D28" s="35"/>
      <c r="E28" s="35"/>
      <c r="F28" s="35">
        <f>_xlfn.STDEV.P(F23:I23)</f>
        <v>1.6252858606463723</v>
      </c>
      <c r="G28" s="35"/>
      <c r="H28" s="35"/>
      <c r="I28" s="35"/>
      <c r="J28" s="35">
        <f>_xlfn.STDEV.P(J23:M23)</f>
        <v>2.2327755770631574</v>
      </c>
      <c r="K28" s="35"/>
      <c r="L28" s="35"/>
      <c r="M28" s="35"/>
      <c r="N28" s="35">
        <f>_xlfn.STDEV.P(N23:Q23)</f>
        <v>0.90868579147655082</v>
      </c>
      <c r="O28" s="35"/>
      <c r="P28" s="35"/>
      <c r="Q28" s="35"/>
      <c r="R28" s="35">
        <f>_xlfn.STDEV.P(R23:U23)</f>
        <v>8.733009619076963</v>
      </c>
      <c r="S28" s="35"/>
      <c r="T28" s="35"/>
      <c r="U28" s="35"/>
      <c r="V28" s="35">
        <f>_xlfn.STDEV.P(V23:Y23)</f>
        <v>6.3079506487243773</v>
      </c>
      <c r="W28" s="35"/>
      <c r="X28" s="35"/>
      <c r="Y28" s="35"/>
      <c r="Z28" s="35">
        <f>_xlfn.STDEV.P(Z23:AC23)</f>
        <v>6.2840731781399883</v>
      </c>
      <c r="AA28" s="35"/>
      <c r="AB28" s="35"/>
      <c r="AC28" s="35"/>
      <c r="AD28" s="35">
        <f>_xlfn.STDEV.P(AD23:AG23)</f>
        <v>2.0330863461761877</v>
      </c>
      <c r="AE28" s="35"/>
      <c r="AF28" s="35"/>
      <c r="AG28" s="35"/>
      <c r="AH28" s="35">
        <f>_xlfn.STDEV.P(AH23:AK23)</f>
        <v>2.0709689243040028</v>
      </c>
      <c r="AI28" s="35"/>
      <c r="AJ28" s="35"/>
      <c r="AK28" s="35"/>
      <c r="AL28" s="35">
        <f>_xlfn.STDEV.P(AL23:AO23)</f>
        <v>2.601986703308568</v>
      </c>
      <c r="AM28" s="35"/>
      <c r="AN28" s="35"/>
      <c r="AO28" s="35"/>
      <c r="AP28" s="35">
        <f>_xlfn.STDEV.P(AP23:AS23)</f>
        <v>8.1467622773503798</v>
      </c>
      <c r="AQ28" s="35"/>
      <c r="AR28" s="35"/>
      <c r="AS28" s="35"/>
      <c r="AT28" s="35">
        <f>_xlfn.STDEV.P(AT23:AW23)</f>
        <v>3.0075662432282311</v>
      </c>
      <c r="AU28" s="35"/>
      <c r="AV28" s="35"/>
      <c r="AW28" s="35"/>
      <c r="AX28" s="35">
        <f>_xlfn.STDEV.P(AX23:BA23)</f>
        <v>13.583096197572454</v>
      </c>
      <c r="AY28" s="35"/>
      <c r="AZ28" s="35"/>
      <c r="BA28" s="35"/>
      <c r="BB28" s="35">
        <f>_xlfn.STDEV.P(BB23:BE23)</f>
        <v>4.1129187599303103</v>
      </c>
      <c r="BC28" s="35"/>
      <c r="BD28" s="35"/>
      <c r="BE28" s="35"/>
      <c r="BF28" s="35">
        <f>_xlfn.STDEV.P(BF23:BI23)</f>
        <v>3.681919883596851</v>
      </c>
      <c r="BG28" s="35"/>
      <c r="BH28" s="35"/>
      <c r="BI28" s="35"/>
      <c r="BJ28" s="35">
        <f>_xlfn.STDEV.P(BJ23:BM23)</f>
        <v>2.9676779916939378</v>
      </c>
      <c r="BK28" s="35"/>
      <c r="BL28" s="35"/>
      <c r="BM28" s="35"/>
      <c r="BN28" s="35">
        <f>_xlfn.STDEV.P(BN23:BQ23)</f>
        <v>1.1184872693792069</v>
      </c>
      <c r="BO28" s="35"/>
      <c r="BP28" s="35"/>
      <c r="BQ28" s="35"/>
      <c r="BR28" s="35">
        <f t="shared" ref="BR28:BZ28" si="40">_xlfn.STDEV.P(BR23:BU23)</f>
        <v>13.336938767405901</v>
      </c>
      <c r="BS28" s="35"/>
      <c r="BT28" s="35"/>
      <c r="BU28" s="35"/>
      <c r="BV28" s="35">
        <f t="shared" si="40"/>
        <v>6.8391877760140574</v>
      </c>
      <c r="BW28" s="35"/>
      <c r="BX28" s="35"/>
      <c r="BY28" s="35"/>
      <c r="BZ28" s="35">
        <f t="shared" si="40"/>
        <v>3.2833635398088679</v>
      </c>
      <c r="CA28" s="35"/>
      <c r="CB28" s="35"/>
      <c r="CC28" s="35"/>
    </row>
    <row r="29" spans="1:82" x14ac:dyDescent="0.3">
      <c r="D29" s="8"/>
      <c r="N29" s="21"/>
      <c r="P29" s="22"/>
      <c r="V29" s="24"/>
      <c r="AK29" s="6"/>
      <c r="AL29" s="7"/>
      <c r="AM29" s="7"/>
      <c r="AN29" s="7"/>
      <c r="AO29" s="7"/>
      <c r="AQ29" s="14"/>
      <c r="AS29" s="15"/>
      <c r="AY29" s="18"/>
    </row>
    <row r="30" spans="1:82" x14ac:dyDescent="0.3">
      <c r="A30" t="s">
        <v>136</v>
      </c>
      <c r="B30" s="7">
        <f>(B6*250/30/1000)/B3*10^6</f>
        <v>5.6020487492568711E-3</v>
      </c>
      <c r="C30" s="7">
        <f t="shared" ref="C30:BN30" si="41">(C6*250/30/1000)/C3*10^6</f>
        <v>4.9779718955283454E-3</v>
      </c>
      <c r="D30" s="7">
        <f t="shared" si="41"/>
        <v>4.8128445917828624E-3</v>
      </c>
      <c r="E30" s="7">
        <f t="shared" si="41"/>
        <v>4.2397542484264722E-3</v>
      </c>
      <c r="F30" s="7">
        <f t="shared" si="41"/>
        <v>4.8344210780758992E-3</v>
      </c>
      <c r="G30" s="7">
        <f t="shared" si="41"/>
        <v>4.6164142468762669E-3</v>
      </c>
      <c r="H30" s="7">
        <f t="shared" si="41"/>
        <v>5.2424544810331609E-3</v>
      </c>
      <c r="I30" s="7">
        <f t="shared" si="41"/>
        <v>4.8383707684991652E-3</v>
      </c>
      <c r="J30" s="7">
        <f t="shared" si="41"/>
        <v>5.6987431342128579E-3</v>
      </c>
      <c r="K30" s="7">
        <f t="shared" si="41"/>
        <v>5.5407092960315721E-3</v>
      </c>
      <c r="L30" s="7">
        <f t="shared" si="41"/>
        <v>5.8038564393787179E-3</v>
      </c>
      <c r="M30" s="7">
        <f t="shared" si="41"/>
        <v>5.9119727641530591E-3</v>
      </c>
      <c r="N30" s="7">
        <f t="shared" si="41"/>
        <v>5.9363306008184671E-3</v>
      </c>
      <c r="O30" s="7">
        <f t="shared" si="41"/>
        <v>5.9742636649247859E-3</v>
      </c>
      <c r="P30" s="7">
        <f t="shared" si="41"/>
        <v>5.5259945211282441E-3</v>
      </c>
      <c r="Q30" s="7">
        <f t="shared" si="41"/>
        <v>4.8777184400961701E-3</v>
      </c>
      <c r="R30" s="7">
        <f t="shared" si="41"/>
        <v>4.8058439061899267E-3</v>
      </c>
      <c r="S30" s="7">
        <f t="shared" si="41"/>
        <v>5.3639488918676729E-3</v>
      </c>
      <c r="T30" s="7">
        <f t="shared" si="41"/>
        <v>5.6860543270618449E-3</v>
      </c>
      <c r="U30" s="7">
        <f t="shared" si="41"/>
        <v>5.9237493259305897E-3</v>
      </c>
      <c r="V30" s="7">
        <f t="shared" si="41"/>
        <v>4.5581132386814729E-3</v>
      </c>
      <c r="W30" s="7">
        <f t="shared" si="41"/>
        <v>5.3151020938866662E-3</v>
      </c>
      <c r="X30" s="7">
        <f t="shared" si="41"/>
        <v>5.7770965083228697E-3</v>
      </c>
      <c r="Y30" s="7">
        <f t="shared" si="41"/>
        <v>5.4800359667045708E-3</v>
      </c>
      <c r="Z30" s="7">
        <f t="shared" si="41"/>
        <v>3.9157784316050017E-3</v>
      </c>
      <c r="AA30" s="7">
        <f t="shared" si="41"/>
        <v>3.688164493095602E-3</v>
      </c>
      <c r="AB30" s="7">
        <f t="shared" si="41"/>
        <v>4.7001316036849022E-3</v>
      </c>
      <c r="AC30" s="7">
        <f t="shared" si="41"/>
        <v>4.8415856327971704E-3</v>
      </c>
      <c r="AD30" s="7">
        <f t="shared" si="41"/>
        <v>4.171366798270351E-3</v>
      </c>
      <c r="AE30" s="7">
        <f t="shared" si="41"/>
        <v>5.0880065418530745E-3</v>
      </c>
      <c r="AF30" s="7">
        <f t="shared" si="41"/>
        <v>4.8050859987186431E-3</v>
      </c>
      <c r="AG30" s="7">
        <f t="shared" si="41"/>
        <v>5.201183368983388E-3</v>
      </c>
      <c r="AH30" s="7">
        <f t="shared" si="41"/>
        <v>2.8147379035703911E-3</v>
      </c>
      <c r="AI30" s="7">
        <f t="shared" si="41"/>
        <v>2.7547128935504236E-3</v>
      </c>
      <c r="AJ30" s="7">
        <f t="shared" si="41"/>
        <v>3.1595329113659628E-3</v>
      </c>
      <c r="AK30" s="7">
        <f t="shared" si="41"/>
        <v>3.8703990062636711E-3</v>
      </c>
      <c r="AL30" s="7">
        <f t="shared" si="41"/>
        <v>3.0387557800258891E-3</v>
      </c>
      <c r="AM30" s="7">
        <f t="shared" si="41"/>
        <v>3.8624843871866025E-3</v>
      </c>
      <c r="AN30" s="7">
        <f t="shared" si="41"/>
        <v>3.8318341989880926E-3</v>
      </c>
      <c r="AO30" s="7">
        <f t="shared" si="41"/>
        <v>3.4087362213132263E-3</v>
      </c>
      <c r="AP30" s="7">
        <f t="shared" si="41"/>
        <v>7.3030916256731299E-3</v>
      </c>
      <c r="AQ30" s="7">
        <f t="shared" si="41"/>
        <v>7.180412133333927E-3</v>
      </c>
      <c r="AR30" s="7">
        <f t="shared" si="41"/>
        <v>7.1862538466866549E-3</v>
      </c>
      <c r="AS30" s="7">
        <f t="shared" si="41"/>
        <v>6.2897138248824737E-3</v>
      </c>
      <c r="AT30" s="7">
        <f t="shared" si="41"/>
        <v>6.4348435172643693E-3</v>
      </c>
      <c r="AU30" s="7">
        <f t="shared" si="41"/>
        <v>7.1092442849706311E-3</v>
      </c>
      <c r="AV30" s="7">
        <f t="shared" si="41"/>
        <v>6.2478746983608037E-3</v>
      </c>
      <c r="AW30" s="7">
        <f t="shared" si="41"/>
        <v>6.4053947705547077E-3</v>
      </c>
      <c r="AX30" s="7">
        <f t="shared" si="41"/>
        <v>6.9966516024473997E-3</v>
      </c>
      <c r="AY30" s="7">
        <f t="shared" si="41"/>
        <v>5.9611425217467066E-3</v>
      </c>
      <c r="AZ30" s="7">
        <f t="shared" si="41"/>
        <v>7.6221411307950352E-3</v>
      </c>
      <c r="BA30" s="7">
        <f t="shared" si="41"/>
        <v>6.9475744447482076E-3</v>
      </c>
      <c r="BB30" s="7">
        <f t="shared" si="41"/>
        <v>6.6402350666310067E-3</v>
      </c>
      <c r="BC30" s="7">
        <f t="shared" si="41"/>
        <v>6.2704028440069039E-3</v>
      </c>
      <c r="BD30" s="7">
        <f t="shared" si="41"/>
        <v>6.4728105490402003E-3</v>
      </c>
      <c r="BE30" s="7">
        <f t="shared" si="41"/>
        <v>5.9047871827806134E-3</v>
      </c>
      <c r="BF30" s="7">
        <f t="shared" si="41"/>
        <v>6.0539361276414098E-3</v>
      </c>
      <c r="BG30" s="7">
        <f t="shared" si="41"/>
        <v>6.5279605606734757E-3</v>
      </c>
      <c r="BH30" s="7">
        <f t="shared" si="41"/>
        <v>7.7625611017108466E-3</v>
      </c>
      <c r="BI30" s="7">
        <f t="shared" si="41"/>
        <v>7.2155123791742019E-3</v>
      </c>
      <c r="BJ30" s="7">
        <f t="shared" si="41"/>
        <v>7.0706327603259839E-3</v>
      </c>
      <c r="BK30" s="7">
        <f t="shared" si="41"/>
        <v>7.5202105658958443E-3</v>
      </c>
      <c r="BL30" s="7">
        <f t="shared" si="41"/>
        <v>6.9289990434197573E-3</v>
      </c>
      <c r="BM30" s="7">
        <f t="shared" si="41"/>
        <v>8.1553963097530033E-3</v>
      </c>
      <c r="BN30" s="7">
        <f t="shared" si="41"/>
        <v>6.6164942747152285E-3</v>
      </c>
      <c r="BO30" s="7">
        <f t="shared" ref="BO30:CC30" si="42">(BO6*250/30/1000)/BO3*10^6</f>
        <v>5.9413314058230525E-3</v>
      </c>
      <c r="BP30" s="7">
        <f t="shared" si="42"/>
        <v>7.0637554774610626E-3</v>
      </c>
      <c r="BQ30" s="7">
        <f t="shared" si="42"/>
        <v>7.062900463915691E-3</v>
      </c>
      <c r="BR30" s="7">
        <f t="shared" si="42"/>
        <v>7.1160871009061152E-3</v>
      </c>
      <c r="BS30" s="7">
        <f t="shared" si="42"/>
        <v>7.261915045332982E-3</v>
      </c>
      <c r="BT30" s="7">
        <f t="shared" si="42"/>
        <v>8.7129798124913529E-3</v>
      </c>
      <c r="BU30" s="7">
        <f t="shared" si="42"/>
        <v>8.7818248384638978E-3</v>
      </c>
      <c r="BV30" s="7">
        <f t="shared" si="42"/>
        <v>4.1835405625591749E-3</v>
      </c>
      <c r="BW30" s="7">
        <f t="shared" si="42"/>
        <v>5.3509190565028137E-3</v>
      </c>
      <c r="BX30" s="7">
        <f t="shared" si="42"/>
        <v>5.9069858569881471E-3</v>
      </c>
      <c r="BY30" s="7">
        <f t="shared" si="42"/>
        <v>5.4563041960758486E-3</v>
      </c>
      <c r="BZ30" s="7">
        <f>(BZ6*250/30/1000)/BZ3*10^6</f>
        <v>7.041836757990869E-3</v>
      </c>
      <c r="CA30" s="7">
        <f t="shared" si="42"/>
        <v>6.9551080378227456E-3</v>
      </c>
      <c r="CB30" s="7">
        <f t="shared" si="42"/>
        <v>7.6097368821565099E-3</v>
      </c>
      <c r="CC30" s="7">
        <f t="shared" si="42"/>
        <v>6.2353225180245874E-3</v>
      </c>
    </row>
    <row r="31" spans="1:82" x14ac:dyDescent="0.3">
      <c r="A31" t="s">
        <v>96</v>
      </c>
      <c r="B31" s="35">
        <f>B30/B20*100</f>
        <v>1.2264840456953137</v>
      </c>
      <c r="C31" s="35">
        <f t="shared" ref="C31:F31" si="43">C30/C20*100</f>
        <v>1.5082511862572117</v>
      </c>
      <c r="D31" s="35">
        <f t="shared" si="43"/>
        <v>1.3117360750153022</v>
      </c>
      <c r="E31" s="35">
        <f t="shared" si="43"/>
        <v>1.3107409260980645</v>
      </c>
      <c r="F31" s="35">
        <f t="shared" si="43"/>
        <v>1.4100394811054837</v>
      </c>
      <c r="G31" s="35">
        <f t="shared" ref="G31" si="44">G30/G20*100</f>
        <v>1.3539185067332185</v>
      </c>
      <c r="H31" s="35">
        <f t="shared" ref="H31" si="45">H30/H20*100</f>
        <v>1.4070071381354057</v>
      </c>
      <c r="I31" s="35">
        <f t="shared" ref="I31:J31" si="46">I30/I20*100</f>
        <v>1.3804582332500708</v>
      </c>
      <c r="J31" s="35">
        <f t="shared" si="46"/>
        <v>1.4267066144517364</v>
      </c>
      <c r="K31" s="35">
        <f t="shared" ref="K31" si="47">K30/K20*100</f>
        <v>1.6293789559441447</v>
      </c>
      <c r="L31" s="35">
        <f t="shared" ref="L31" si="48">L30/L20*100</f>
        <v>1.6055924018428764</v>
      </c>
      <c r="M31" s="35">
        <f t="shared" ref="M31:N31" si="49">M30/M20*100</f>
        <v>1.8586884069117744</v>
      </c>
      <c r="N31" s="35">
        <f t="shared" si="49"/>
        <v>1.7907112969412065</v>
      </c>
      <c r="O31" s="35">
        <f t="shared" ref="O31" si="50">O30/O20*100</f>
        <v>1.586764429404057</v>
      </c>
      <c r="P31" s="35">
        <f t="shared" ref="P31" si="51">P30/P20*100</f>
        <v>1.6707499059974356</v>
      </c>
      <c r="Q31" s="35">
        <f t="shared" ref="Q31:R31" si="52">Q30/Q20*100</f>
        <v>1.3733717877432599</v>
      </c>
      <c r="R31" s="35">
        <f t="shared" si="52"/>
        <v>1.4467592592593181</v>
      </c>
      <c r="S31" s="35">
        <f t="shared" ref="S31" si="53">S30/S20*100</f>
        <v>1.4883750078336271</v>
      </c>
      <c r="T31" s="35">
        <f t="shared" ref="T31" si="54">T30/T20*100</f>
        <v>1.2428411236621733</v>
      </c>
      <c r="U31" s="35">
        <f t="shared" ref="U31:V31" si="55">U30/U20*100</f>
        <v>1.8420039570631868</v>
      </c>
      <c r="V31" s="35">
        <f t="shared" si="55"/>
        <v>1.3423257207133203</v>
      </c>
      <c r="W31" s="35">
        <f t="shared" ref="W31" si="56">W30/W20*100</f>
        <v>1.490085390513268</v>
      </c>
      <c r="X31" s="35">
        <f t="shared" ref="X31" si="57">X30/X20*100</f>
        <v>1.3945445417526015</v>
      </c>
      <c r="Y31" s="35">
        <f t="shared" ref="Y31:Z31" si="58">Y30/Y20*100</f>
        <v>1.5813154632737045</v>
      </c>
      <c r="Z31" s="35">
        <f t="shared" si="58"/>
        <v>1.249547182443107</v>
      </c>
      <c r="AA31" s="35">
        <f t="shared" ref="AA31" si="59">AA30/AA20*100</f>
        <v>1.286263773392782</v>
      </c>
      <c r="AB31" s="35">
        <f t="shared" ref="AB31" si="60">AB30/AB20*100</f>
        <v>1.2690355329949627</v>
      </c>
      <c r="AC31" s="35">
        <f t="shared" ref="AC31:AD31" si="61">AC30/AC20*100</f>
        <v>1.2162196211597147</v>
      </c>
      <c r="AD31" s="35">
        <f t="shared" si="61"/>
        <v>1.3514708629909511</v>
      </c>
      <c r="AE31" s="35">
        <f t="shared" ref="AE31" si="62">AE30/AE20*100</f>
        <v>1.578508053647194</v>
      </c>
      <c r="AF31" s="35">
        <f t="shared" ref="AF31" si="63">AF30/AF20*100</f>
        <v>1.5275427711976362</v>
      </c>
      <c r="AG31" s="35">
        <f t="shared" ref="AG31:AH31" si="64">AG30/AG20*100</f>
        <v>1.7016217194822669</v>
      </c>
      <c r="AH31" s="35">
        <f t="shared" si="64"/>
        <v>0.97518478548895959</v>
      </c>
      <c r="AI31" s="35">
        <f t="shared" ref="AI31" si="65">AI30/AI20*100</f>
        <v>0.98258656754200668</v>
      </c>
      <c r="AJ31" s="35">
        <f t="shared" ref="AJ31" si="66">AJ30/AJ20*100</f>
        <v>1.0570927956243552</v>
      </c>
      <c r="AK31" s="35">
        <f t="shared" ref="AK31:AL31" si="67">AK30/AK20*100</f>
        <v>1.3776247803904016</v>
      </c>
      <c r="AL31" s="35">
        <f t="shared" si="67"/>
        <v>1.0700299608388866</v>
      </c>
      <c r="AM31" s="35">
        <f t="shared" ref="AM31" si="68">AM30/AM20*100</f>
        <v>1.3090970574020806</v>
      </c>
      <c r="AN31" s="35">
        <f t="shared" ref="AN31" si="69">AN30/AN20*100</f>
        <v>1.2893604264162317</v>
      </c>
      <c r="AO31" s="35">
        <f t="shared" ref="AO31:AP31" si="70">AO30/AO20*100</f>
        <v>1.1473850679583502</v>
      </c>
      <c r="AP31" s="35">
        <f t="shared" si="70"/>
        <v>1.676191511675585</v>
      </c>
      <c r="AQ31" s="35">
        <f t="shared" ref="AQ31" si="71">AQ30/AQ20*100</f>
        <v>1.3539185067330681</v>
      </c>
      <c r="AR31" s="35">
        <f t="shared" ref="AR31" si="72">AR30/AR20*100</f>
        <v>1.4222794071566272</v>
      </c>
      <c r="AS31" s="35">
        <f t="shared" ref="AS31:AT31" si="73">AS30/AS20*100</f>
        <v>1.2925361910133473</v>
      </c>
      <c r="AT31" s="35">
        <f t="shared" si="73"/>
        <v>1.3580906581173655</v>
      </c>
      <c r="AU31" s="35">
        <f t="shared" ref="AU31" si="74">AU30/AU20*100</f>
        <v>1.3283940025438297</v>
      </c>
      <c r="AV31" s="35">
        <f t="shared" ref="AV31" si="75">AV30/AV20*100</f>
        <v>1.2774120051598228</v>
      </c>
      <c r="AW31" s="35">
        <f t="shared" ref="AW31:AX31" si="76">AW30/AW20*100</f>
        <v>1.4123895469073118</v>
      </c>
      <c r="AX31" s="35">
        <f t="shared" si="76"/>
        <v>1.7059736931891489</v>
      </c>
      <c r="AY31" s="35">
        <f t="shared" ref="AY31" si="77">AY30/AY20*100</f>
        <v>1.420970019718738</v>
      </c>
      <c r="AZ31" s="35">
        <f t="shared" ref="AZ31" si="78">AZ30/AZ20*100</f>
        <v>1.5659349352869958</v>
      </c>
      <c r="BA31" s="35">
        <f t="shared" ref="BA31:BB31" si="79">BA30/BA20*100</f>
        <v>1.797733952369825</v>
      </c>
      <c r="BB31" s="35">
        <f t="shared" si="79"/>
        <v>1.3859362421121311</v>
      </c>
      <c r="BC31" s="35">
        <f t="shared" ref="BC31" si="80">BC30/BC20*100</f>
        <v>1.7136504666849981</v>
      </c>
      <c r="BD31" s="35">
        <f t="shared" ref="BD31" si="81">BD30/BD20*100</f>
        <v>1.6685467193081183</v>
      </c>
      <c r="BE31" s="35">
        <f t="shared" ref="BE31:BF31" si="82">BE30/BE20*100</f>
        <v>1.4871315867744181</v>
      </c>
      <c r="BF31" s="35">
        <f t="shared" si="82"/>
        <v>1.6936011398402728</v>
      </c>
      <c r="BG31" s="35">
        <f t="shared" ref="BG31" si="83">BG30/BG20*100</f>
        <v>1.8113155389695343</v>
      </c>
      <c r="BH31" s="35">
        <f t="shared" ref="BH31" si="84">BH30/BH20*100</f>
        <v>1.9636518201956905</v>
      </c>
      <c r="BI31" s="35">
        <f t="shared" ref="BI31:BJ31" si="85">BI30/BI20*100</f>
        <v>1.7915227653771355</v>
      </c>
      <c r="BJ31" s="35">
        <f t="shared" si="85"/>
        <v>1.7612767525722151</v>
      </c>
      <c r="BK31" s="35">
        <f t="shared" ref="BK31" si="86">BK30/BK20*100</f>
        <v>1.9471973786693655</v>
      </c>
      <c r="BL31" s="35">
        <f t="shared" ref="BL31" si="87">BL30/BL20*100</f>
        <v>1.9464855970031538</v>
      </c>
      <c r="BM31" s="35">
        <f t="shared" ref="BM31:BN31" si="88">BM30/BM20*100</f>
        <v>2.111129345735359</v>
      </c>
      <c r="BN31" s="35">
        <f t="shared" si="88"/>
        <v>1.8743381957553134</v>
      </c>
      <c r="BO31" s="35">
        <f t="shared" ref="BO31" si="89">BO30/BO20*100</f>
        <v>1.6584204195114971</v>
      </c>
      <c r="BP31" s="35">
        <f t="shared" ref="BP31" si="90">BP30/BP20*100</f>
        <v>1.996278721891221</v>
      </c>
      <c r="BQ31" s="35">
        <f t="shared" ref="BQ31:BR31" si="91">BQ30/BQ20*100</f>
        <v>2.0363167571289877</v>
      </c>
      <c r="BR31" s="35">
        <f t="shared" si="91"/>
        <v>2.0196851984003823</v>
      </c>
      <c r="BS31" s="35">
        <f t="shared" ref="BS31" si="92">BS30/BS20*100</f>
        <v>2.0936949870959309</v>
      </c>
      <c r="BT31" s="35">
        <f t="shared" ref="BT31" si="93">BT30/BT20*100</f>
        <v>2.3742310028895699</v>
      </c>
      <c r="BU31" s="35">
        <f t="shared" ref="BU31:BV31" si="94">BU30/BU20*100</f>
        <v>2.6276326288316545</v>
      </c>
      <c r="BV31" s="35">
        <f t="shared" si="94"/>
        <v>1.4029395844231054</v>
      </c>
      <c r="BW31" s="35">
        <f t="shared" ref="BW31" si="95">BW30/BW20*100</f>
        <v>1.6177197147567175</v>
      </c>
      <c r="BX31" s="35">
        <f t="shared" ref="BX31" si="96">BX30/BX20*100</f>
        <v>1.857812271109583</v>
      </c>
      <c r="BY31" s="35">
        <f t="shared" ref="BY31" si="97">BY30/BY20*100</f>
        <v>1.6578099969546338</v>
      </c>
      <c r="CA31" s="35">
        <f t="shared" ref="CA31" si="98">CA30/CA20*100</f>
        <v>2.3228449624387877</v>
      </c>
      <c r="CB31" s="35">
        <f t="shared" ref="CB31" si="99">CB30/CB20*100</f>
        <v>2.5199936367447529</v>
      </c>
      <c r="CC31" s="35">
        <f t="shared" ref="CC31" si="100">CC30/CC20*100</f>
        <v>2.0991424413269919</v>
      </c>
    </row>
    <row r="32" spans="1:82" s="8" customFormat="1" x14ac:dyDescent="0.3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CA32" s="35"/>
      <c r="CB32" s="35"/>
      <c r="CC32" s="35"/>
    </row>
    <row r="33" spans="1:81" s="8" customFormat="1" x14ac:dyDescent="0.3">
      <c r="A33" s="8" t="s">
        <v>137</v>
      </c>
      <c r="B33" s="35">
        <f>B30/B22</f>
        <v>3.0982930302317521E-2</v>
      </c>
      <c r="C33" s="35">
        <f t="shared" ref="C33:BN33" si="101">C30/C22</f>
        <v>2.6111842242693899E-2</v>
      </c>
      <c r="D33" s="35">
        <f t="shared" si="101"/>
        <v>2.7305526459502773E-2</v>
      </c>
      <c r="E33" s="35">
        <f t="shared" si="101"/>
        <v>1.8301397394879265E-2</v>
      </c>
      <c r="F33" s="35">
        <f t="shared" si="101"/>
        <v>2.0475820847736206E-2</v>
      </c>
      <c r="G33" s="35">
        <f t="shared" si="101"/>
        <v>2.0853457460027276E-2</v>
      </c>
      <c r="H33" s="35">
        <f t="shared" si="101"/>
        <v>2.1193985073953304E-2</v>
      </c>
      <c r="I33" s="35">
        <f t="shared" si="101"/>
        <v>2.0122887599874205E-2</v>
      </c>
      <c r="J33" s="35">
        <f t="shared" si="101"/>
        <v>2.3043027793552561E-2</v>
      </c>
      <c r="K33" s="35">
        <f t="shared" si="101"/>
        <v>2.3961455234472049E-2</v>
      </c>
      <c r="L33" s="35">
        <f t="shared" si="101"/>
        <v>2.4198697365506425E-2</v>
      </c>
      <c r="M33" s="35">
        <f t="shared" si="101"/>
        <v>2.8595206260180882E-2</v>
      </c>
      <c r="N33" s="35">
        <f t="shared" si="101"/>
        <v>2.5611828242301897E-2</v>
      </c>
      <c r="O33" s="35">
        <f t="shared" si="101"/>
        <v>2.3117197398077261E-2</v>
      </c>
      <c r="P33" s="35">
        <f t="shared" si="101"/>
        <v>2.3761776440851451E-2</v>
      </c>
      <c r="Q33" s="35">
        <f t="shared" si="101"/>
        <v>2.017139813248104E-2</v>
      </c>
      <c r="R33" s="35">
        <f t="shared" si="101"/>
        <v>2.1107733873691321E-2</v>
      </c>
      <c r="S33" s="35">
        <f t="shared" si="101"/>
        <v>2.1455795567470692E-2</v>
      </c>
      <c r="T33" s="35">
        <f t="shared" si="101"/>
        <v>2.1715387036361885E-2</v>
      </c>
      <c r="U33" s="35">
        <f t="shared" si="101"/>
        <v>2.24895831967016E-2</v>
      </c>
      <c r="V33" s="35">
        <f t="shared" si="101"/>
        <v>1.8040368456057082E-2</v>
      </c>
      <c r="W33" s="35">
        <f t="shared" si="101"/>
        <v>2.4098132374825141E-2</v>
      </c>
      <c r="X33" s="35">
        <f t="shared" si="101"/>
        <v>2.4218235362498543E-2</v>
      </c>
      <c r="Y33" s="35">
        <f t="shared" si="101"/>
        <v>2.3441611138981234E-2</v>
      </c>
      <c r="Z33" s="35">
        <f t="shared" si="101"/>
        <v>1.7317667993295358E-2</v>
      </c>
      <c r="AA33" s="35">
        <f t="shared" si="101"/>
        <v>2.0080006684631613E-2</v>
      </c>
      <c r="AB33" s="35">
        <f t="shared" si="101"/>
        <v>1.9577407671547031E-2</v>
      </c>
      <c r="AC33" s="35">
        <f t="shared" si="101"/>
        <v>1.5288117052158667E-2</v>
      </c>
      <c r="AD33" s="35">
        <f t="shared" si="101"/>
        <v>1.8861832479135504E-2</v>
      </c>
      <c r="AE33" s="35">
        <f t="shared" si="101"/>
        <v>2.3188702381011804E-2</v>
      </c>
      <c r="AF33" s="35">
        <f t="shared" si="101"/>
        <v>2.2702929260000927E-2</v>
      </c>
      <c r="AG33" s="35">
        <f t="shared" si="101"/>
        <v>2.371292202633286E-2</v>
      </c>
      <c r="AH33" s="35">
        <f t="shared" si="101"/>
        <v>1.6850131667632277E-2</v>
      </c>
      <c r="AI33" s="35">
        <f t="shared" si="101"/>
        <v>1.6840552507130121E-2</v>
      </c>
      <c r="AJ33" s="35">
        <f t="shared" si="101"/>
        <v>1.9265444581499772E-2</v>
      </c>
      <c r="AK33" s="35">
        <f t="shared" si="101"/>
        <v>2.2699499222341855E-2</v>
      </c>
      <c r="AL33" s="35">
        <f t="shared" si="101"/>
        <v>1.6597824475058899E-2</v>
      </c>
      <c r="AM33" s="35">
        <f t="shared" si="101"/>
        <v>2.1965705129833715E-2</v>
      </c>
      <c r="AN33" s="35">
        <f t="shared" si="101"/>
        <v>2.1345116678926961E-2</v>
      </c>
      <c r="AO33" s="35">
        <f t="shared" si="101"/>
        <v>2.0039944680094884E-2</v>
      </c>
      <c r="AP33" s="35">
        <f t="shared" si="101"/>
        <v>3.1334210691232683E-2</v>
      </c>
      <c r="AQ33" s="35">
        <f t="shared" si="101"/>
        <v>2.9548058615999549E-2</v>
      </c>
      <c r="AR33" s="35">
        <f t="shared" si="101"/>
        <v>3.3713289651122573E-2</v>
      </c>
      <c r="AS33" s="35">
        <f t="shared" si="101"/>
        <v>2.0370940756711559E-2</v>
      </c>
      <c r="AT33" s="35">
        <f t="shared" si="101"/>
        <v>2.7835730856774672E-2</v>
      </c>
      <c r="AU33" s="35">
        <f t="shared" si="101"/>
        <v>2.3638088767070266E-2</v>
      </c>
      <c r="AV33" s="35">
        <f t="shared" si="101"/>
        <v>2.2997970146372653E-2</v>
      </c>
      <c r="AW33" s="35">
        <f t="shared" si="101"/>
        <v>2.5517426321722006E-2</v>
      </c>
      <c r="AX33" s="35">
        <f t="shared" si="101"/>
        <v>2.2305709305623266E-2</v>
      </c>
      <c r="AY33" s="35">
        <f t="shared" si="101"/>
        <v>3.0742999168756596E-2</v>
      </c>
      <c r="AZ33" s="35">
        <f t="shared" si="101"/>
        <v>3.738993580709149E-2</v>
      </c>
      <c r="BA33" s="35">
        <f t="shared" si="101"/>
        <v>3.6828577496466189E-2</v>
      </c>
      <c r="BB33" s="35">
        <f t="shared" si="101"/>
        <v>5.0610031313086515E-2</v>
      </c>
      <c r="BC33" s="35">
        <f t="shared" si="101"/>
        <v>2.7617389903533913E-2</v>
      </c>
      <c r="BD33" s="35">
        <f t="shared" si="101"/>
        <v>2.7964470156002352E-2</v>
      </c>
      <c r="BE33" s="35">
        <f t="shared" si="101"/>
        <v>2.8390693929329008E-2</v>
      </c>
      <c r="BF33" s="35">
        <f t="shared" si="101"/>
        <v>2.8363423933655599E-2</v>
      </c>
      <c r="BG33" s="35">
        <f t="shared" si="101"/>
        <v>2.9096052784716064E-2</v>
      </c>
      <c r="BH33" s="35">
        <f t="shared" si="101"/>
        <v>2.9927946416234592E-2</v>
      </c>
      <c r="BI33" s="35">
        <f t="shared" si="101"/>
        <v>2.5769687068479295E-2</v>
      </c>
      <c r="BJ33" s="35">
        <f t="shared" si="101"/>
        <v>2.5476431355743755E-2</v>
      </c>
      <c r="BK33" s="35">
        <f t="shared" si="101"/>
        <v>2.9874809097394449E-2</v>
      </c>
      <c r="BL33" s="35">
        <f t="shared" si="101"/>
        <v>2.6870996290335156E-2</v>
      </c>
      <c r="BM33" s="35">
        <f t="shared" si="101"/>
        <v>2.5401516071423842E-2</v>
      </c>
      <c r="BN33" s="35">
        <f t="shared" si="101"/>
        <v>3.178645703110615E-2</v>
      </c>
      <c r="BO33" s="35">
        <f t="shared" ref="BO33:CC33" si="102">BO30/BO22</f>
        <v>2.6840225210516423E-2</v>
      </c>
      <c r="BP33" s="35">
        <f t="shared" si="102"/>
        <v>3.243402073536205E-2</v>
      </c>
      <c r="BQ33" s="35">
        <f t="shared" si="102"/>
        <v>3.3719653827726521E-2</v>
      </c>
      <c r="BR33" s="35">
        <f>BR30/BR22</f>
        <v>3.0396060670537097E-2</v>
      </c>
      <c r="BS33" s="35">
        <f t="shared" si="102"/>
        <v>2.8037306783720382E-2</v>
      </c>
      <c r="BT33" s="35">
        <f>BT30/BT22</f>
        <v>5.9203580777184822E-2</v>
      </c>
      <c r="BU33" s="35">
        <f t="shared" si="102"/>
        <v>3.7921516347912285E-2</v>
      </c>
      <c r="BV33" s="35">
        <f t="shared" si="102"/>
        <v>1.869456531578375E-2</v>
      </c>
      <c r="BW33" s="35">
        <f t="shared" si="102"/>
        <v>2.8363689188394121E-2</v>
      </c>
      <c r="BX33" s="35">
        <f t="shared" si="102"/>
        <v>3.0769409087864071E-2</v>
      </c>
      <c r="BY33" s="35">
        <f t="shared" si="102"/>
        <v>2.499491951092549E-2</v>
      </c>
      <c r="BZ33" s="35">
        <f>BZ30/BZ22</f>
        <v>3.7002785622000746E-2</v>
      </c>
      <c r="CA33" s="35">
        <f t="shared" si="102"/>
        <v>3.8864137291451391E-2</v>
      </c>
      <c r="CB33" s="35">
        <f t="shared" si="102"/>
        <v>4.2656142288650743E-2</v>
      </c>
      <c r="CC33" s="35">
        <f t="shared" si="102"/>
        <v>3.4302392758663904E-2</v>
      </c>
    </row>
    <row r="34" spans="1:81" s="8" customFormat="1" x14ac:dyDescent="0.3">
      <c r="A34" s="8" t="s">
        <v>138</v>
      </c>
      <c r="B34" s="35">
        <f>AVERAGE(B33:E33)</f>
        <v>2.5675424099848364E-2</v>
      </c>
      <c r="C34" s="35"/>
      <c r="D34" s="35"/>
      <c r="E34" s="35"/>
      <c r="F34" s="35">
        <f t="shared" ref="F34:BN34" si="103">AVERAGE(F33:I33)</f>
        <v>2.0661537745397744E-2</v>
      </c>
      <c r="G34" s="35"/>
      <c r="H34" s="35"/>
      <c r="I34" s="35"/>
      <c r="J34" s="35">
        <f t="shared" si="103"/>
        <v>2.4949596663427977E-2</v>
      </c>
      <c r="K34" s="35"/>
      <c r="L34" s="35"/>
      <c r="M34" s="35"/>
      <c r="N34" s="35">
        <f t="shared" si="103"/>
        <v>2.3165550053427915E-2</v>
      </c>
      <c r="O34" s="35"/>
      <c r="P34" s="35"/>
      <c r="Q34" s="35"/>
      <c r="R34" s="35">
        <f t="shared" si="103"/>
        <v>2.1692124918556377E-2</v>
      </c>
      <c r="S34" s="35"/>
      <c r="T34" s="35"/>
      <c r="U34" s="35"/>
      <c r="V34" s="35">
        <f t="shared" si="103"/>
        <v>2.2449586833090496E-2</v>
      </c>
      <c r="W34" s="35"/>
      <c r="X34" s="35"/>
      <c r="Y34" s="35"/>
      <c r="Z34" s="35">
        <f t="shared" si="103"/>
        <v>1.8065799850408168E-2</v>
      </c>
      <c r="AA34" s="35"/>
      <c r="AB34" s="35"/>
      <c r="AC34" s="35"/>
      <c r="AD34" s="35">
        <f t="shared" si="103"/>
        <v>2.2116596536620275E-2</v>
      </c>
      <c r="AE34" s="35"/>
      <c r="AF34" s="35"/>
      <c r="AG34" s="35"/>
      <c r="AH34" s="35">
        <f t="shared" si="103"/>
        <v>1.8913906994651005E-2</v>
      </c>
      <c r="AI34" s="35"/>
      <c r="AJ34" s="35"/>
      <c r="AK34" s="35"/>
      <c r="AL34" s="35">
        <f t="shared" si="103"/>
        <v>1.9987147740978616E-2</v>
      </c>
      <c r="AM34" s="35"/>
      <c r="AN34" s="35"/>
      <c r="AO34" s="35"/>
      <c r="AP34" s="35">
        <f t="shared" si="103"/>
        <v>2.8741624928766592E-2</v>
      </c>
      <c r="AQ34" s="35"/>
      <c r="AR34" s="35"/>
      <c r="AS34" s="35"/>
      <c r="AT34" s="35">
        <f t="shared" si="103"/>
        <v>2.49973040229849E-2</v>
      </c>
      <c r="AU34" s="35"/>
      <c r="AV34" s="35"/>
      <c r="AW34" s="35"/>
      <c r="AX34" s="35">
        <f t="shared" si="103"/>
        <v>3.1816805444484383E-2</v>
      </c>
      <c r="AY34" s="35"/>
      <c r="AZ34" s="35"/>
      <c r="BA34" s="35"/>
      <c r="BB34" s="35">
        <f t="shared" si="103"/>
        <v>3.364564632548795E-2</v>
      </c>
      <c r="BC34" s="35"/>
      <c r="BD34" s="35"/>
      <c r="BE34" s="35"/>
      <c r="BF34" s="35">
        <f t="shared" si="103"/>
        <v>2.8289277550771388E-2</v>
      </c>
      <c r="BG34" s="35"/>
      <c r="BH34" s="35"/>
      <c r="BI34" s="35"/>
      <c r="BJ34" s="35">
        <f t="shared" si="103"/>
        <v>2.6905938203724299E-2</v>
      </c>
      <c r="BK34" s="35"/>
      <c r="BL34" s="35"/>
      <c r="BM34" s="35"/>
      <c r="BN34" s="35">
        <f t="shared" si="103"/>
        <v>3.1195089201177785E-2</v>
      </c>
      <c r="BO34" s="35"/>
      <c r="BP34" s="35"/>
      <c r="BQ34" s="35"/>
      <c r="BR34" s="35">
        <f t="shared" ref="BR34:BZ34" si="104">AVERAGE(BR33:BU33)</f>
        <v>3.8889616144838643E-2</v>
      </c>
      <c r="BS34" s="35"/>
      <c r="BT34" s="35"/>
      <c r="BU34" s="35"/>
      <c r="BV34" s="35">
        <f t="shared" si="104"/>
        <v>2.5705645775741859E-2</v>
      </c>
      <c r="BW34" s="35"/>
      <c r="BX34" s="35"/>
      <c r="BY34" s="35"/>
      <c r="BZ34" s="35">
        <f t="shared" si="104"/>
        <v>3.8206364490191692E-2</v>
      </c>
      <c r="CA34" s="35"/>
      <c r="CB34" s="35"/>
      <c r="CC34" s="35"/>
    </row>
    <row r="35" spans="1:81" s="8" customFormat="1" x14ac:dyDescent="0.3">
      <c r="A35" s="8" t="s">
        <v>139</v>
      </c>
      <c r="B35" s="35">
        <f>_xlfn.STDEV.P(B33:E33)</f>
        <v>4.6204325131204331E-3</v>
      </c>
      <c r="C35" s="35"/>
      <c r="D35" s="35"/>
      <c r="E35" s="35"/>
      <c r="F35" s="35">
        <f t="shared" ref="F35:BN35" si="105">_xlfn.STDEV.P(F33:I33)</f>
        <v>4.0154952368885613E-4</v>
      </c>
      <c r="G35" s="35"/>
      <c r="H35" s="35"/>
      <c r="I35" s="35"/>
      <c r="J35" s="35">
        <f t="shared" si="105"/>
        <v>2.1485895039975085E-3</v>
      </c>
      <c r="K35" s="35"/>
      <c r="L35" s="35"/>
      <c r="M35" s="35"/>
      <c r="N35" s="35">
        <f t="shared" si="105"/>
        <v>1.9562110435360756E-3</v>
      </c>
      <c r="O35" s="35"/>
      <c r="P35" s="35"/>
      <c r="Q35" s="35"/>
      <c r="R35" s="35">
        <f t="shared" si="105"/>
        <v>5.083909143095976E-4</v>
      </c>
      <c r="S35" s="35"/>
      <c r="T35" s="35"/>
      <c r="U35" s="35"/>
      <c r="V35" s="35">
        <f t="shared" si="105"/>
        <v>2.5627689587435303E-3</v>
      </c>
      <c r="W35" s="35"/>
      <c r="X35" s="35"/>
      <c r="Y35" s="35"/>
      <c r="Z35" s="35">
        <f t="shared" si="105"/>
        <v>1.9116230263364464E-3</v>
      </c>
      <c r="AA35" s="35"/>
      <c r="AB35" s="35"/>
      <c r="AC35" s="35"/>
      <c r="AD35" s="35">
        <f t="shared" si="105"/>
        <v>1.9127820800529198E-3</v>
      </c>
      <c r="AE35" s="35"/>
      <c r="AF35" s="35"/>
      <c r="AG35" s="35"/>
      <c r="AH35" s="35">
        <f t="shared" si="105"/>
        <v>2.3985544928485088E-3</v>
      </c>
      <c r="AI35" s="35"/>
      <c r="AJ35" s="35"/>
      <c r="AK35" s="35"/>
      <c r="AL35" s="35">
        <f t="shared" si="105"/>
        <v>2.0765999070060659E-3</v>
      </c>
      <c r="AM35" s="35"/>
      <c r="AN35" s="35"/>
      <c r="AO35" s="35"/>
      <c r="AP35" s="35">
        <f t="shared" si="105"/>
        <v>5.0536531303468401E-3</v>
      </c>
      <c r="AQ35" s="35"/>
      <c r="AR35" s="35"/>
      <c r="AS35" s="35"/>
      <c r="AT35" s="35">
        <f t="shared" si="105"/>
        <v>1.8822855892837993E-3</v>
      </c>
      <c r="AU35" s="35"/>
      <c r="AV35" s="35"/>
      <c r="AW35" s="35"/>
      <c r="AX35" s="35">
        <f t="shared" si="105"/>
        <v>6.0784794731102562E-3</v>
      </c>
      <c r="AY35" s="35"/>
      <c r="AZ35" s="35"/>
      <c r="BA35" s="35"/>
      <c r="BB35" s="35">
        <f t="shared" si="105"/>
        <v>9.7982207677072258E-3</v>
      </c>
      <c r="BC35" s="35"/>
      <c r="BD35" s="35"/>
      <c r="BE35" s="35"/>
      <c r="BF35" s="35">
        <f t="shared" si="105"/>
        <v>1.5564346929197405E-3</v>
      </c>
      <c r="BG35" s="35"/>
      <c r="BH35" s="35"/>
      <c r="BI35" s="35"/>
      <c r="BJ35" s="35">
        <f t="shared" si="105"/>
        <v>1.8112282504678845E-3</v>
      </c>
      <c r="BK35" s="35"/>
      <c r="BL35" s="35"/>
      <c r="BM35" s="35"/>
      <c r="BN35" s="35">
        <f t="shared" si="105"/>
        <v>2.6087800878691622E-3</v>
      </c>
      <c r="BO35" s="35"/>
      <c r="BP35" s="35"/>
      <c r="BQ35" s="35"/>
      <c r="BR35" s="35">
        <f t="shared" ref="BR35:BZ35" si="106">_xlfn.STDEV.P(BR33:BU33)</f>
        <v>1.228319461057947E-2</v>
      </c>
      <c r="BS35" s="35"/>
      <c r="BT35" s="35"/>
      <c r="BU35" s="35"/>
      <c r="BV35" s="35">
        <f t="shared" si="106"/>
        <v>4.5378209171430851E-3</v>
      </c>
      <c r="BW35" s="35"/>
      <c r="BX35" s="35"/>
      <c r="BY35" s="35"/>
      <c r="BZ35" s="35">
        <f t="shared" si="106"/>
        <v>3.0382060860917577E-3</v>
      </c>
      <c r="CA35" s="35"/>
      <c r="CB35" s="35"/>
      <c r="CC35" s="35"/>
    </row>
    <row r="36" spans="1:81" x14ac:dyDescent="0.3">
      <c r="D36" s="8"/>
      <c r="N36" s="21"/>
      <c r="P36" s="22"/>
      <c r="V36" s="24"/>
      <c r="AK36" s="3"/>
      <c r="AL36" s="3"/>
      <c r="AM36" s="3"/>
      <c r="AN36" s="3"/>
      <c r="AO36" s="3"/>
      <c r="AQ36" s="14"/>
      <c r="AS36" s="15"/>
      <c r="AY36" s="18"/>
      <c r="BZ36" s="35">
        <f>BZ30/BZ20*100</f>
        <v>2.4935459266169016</v>
      </c>
    </row>
    <row r="37" spans="1:81" x14ac:dyDescent="0.3">
      <c r="A37" t="s">
        <v>135</v>
      </c>
      <c r="B37" s="35">
        <f>AVERAGE(B31:E31)</f>
        <v>1.3393030582664731</v>
      </c>
      <c r="C37" s="35"/>
      <c r="D37" s="35"/>
      <c r="E37" s="35"/>
      <c r="F37" s="35">
        <f t="shared" ref="F37:BN37" si="107">AVERAGE(F31:I31)</f>
        <v>1.3878558398060445</v>
      </c>
      <c r="G37" s="35"/>
      <c r="H37" s="35"/>
      <c r="I37" s="35"/>
      <c r="J37" s="35">
        <f t="shared" si="107"/>
        <v>1.6300915947876331</v>
      </c>
      <c r="K37" s="35"/>
      <c r="L37" s="35"/>
      <c r="M37" s="35"/>
      <c r="N37" s="35">
        <f t="shared" si="107"/>
        <v>1.6053993550214898</v>
      </c>
      <c r="O37" s="35"/>
      <c r="P37" s="35"/>
      <c r="Q37" s="35"/>
      <c r="R37" s="35">
        <f t="shared" si="107"/>
        <v>1.5049948369545765</v>
      </c>
      <c r="S37" s="35"/>
      <c r="T37" s="35"/>
      <c r="U37" s="35"/>
      <c r="V37" s="35">
        <f t="shared" si="107"/>
        <v>1.4520677790632237</v>
      </c>
      <c r="W37" s="35"/>
      <c r="X37" s="35"/>
      <c r="Y37" s="35"/>
      <c r="Z37" s="35">
        <f t="shared" si="107"/>
        <v>1.2552665274976416</v>
      </c>
      <c r="AA37" s="35"/>
      <c r="AB37" s="35"/>
      <c r="AC37" s="35"/>
      <c r="AD37" s="35">
        <f t="shared" si="107"/>
        <v>1.539785851829512</v>
      </c>
      <c r="AE37" s="35"/>
      <c r="AF37" s="35"/>
      <c r="AG37" s="35"/>
      <c r="AH37" s="35">
        <f t="shared" si="107"/>
        <v>1.0981222322614308</v>
      </c>
      <c r="AI37" s="35"/>
      <c r="AJ37" s="35"/>
      <c r="AK37" s="35"/>
      <c r="AL37" s="35">
        <f t="shared" si="107"/>
        <v>1.2039681281538872</v>
      </c>
      <c r="AM37" s="35"/>
      <c r="AN37" s="35"/>
      <c r="AO37" s="35"/>
      <c r="AP37" s="35">
        <f t="shared" si="107"/>
        <v>1.4362314041446569</v>
      </c>
      <c r="AQ37" s="35"/>
      <c r="AR37" s="35"/>
      <c r="AS37" s="35"/>
      <c r="AT37" s="35">
        <f t="shared" si="107"/>
        <v>1.3440715531820824</v>
      </c>
      <c r="AU37" s="35"/>
      <c r="AV37" s="35"/>
      <c r="AW37" s="35"/>
      <c r="AX37" s="35">
        <f t="shared" si="107"/>
        <v>1.6226531501411769</v>
      </c>
      <c r="AY37" s="35"/>
      <c r="AZ37" s="35"/>
      <c r="BA37" s="35"/>
      <c r="BB37" s="35">
        <f t="shared" si="107"/>
        <v>1.5638162537199163</v>
      </c>
      <c r="BC37" s="35"/>
      <c r="BD37" s="35"/>
      <c r="BE37" s="35"/>
      <c r="BF37" s="35">
        <f t="shared" si="107"/>
        <v>1.8150228160956583</v>
      </c>
      <c r="BG37" s="35"/>
      <c r="BH37" s="35"/>
      <c r="BI37" s="35"/>
      <c r="BJ37" s="35">
        <f t="shared" si="107"/>
        <v>1.9415222684950235</v>
      </c>
      <c r="BK37" s="35"/>
      <c r="BL37" s="35"/>
      <c r="BM37" s="35"/>
      <c r="BN37" s="35">
        <f t="shared" si="107"/>
        <v>1.8913385235717546</v>
      </c>
      <c r="BO37" s="35"/>
      <c r="BP37" s="35"/>
      <c r="BQ37" s="35"/>
      <c r="BR37" s="35">
        <f t="shared" ref="BR37:BV37" si="108">AVERAGE(BR31:BU31)</f>
        <v>2.278810954304384</v>
      </c>
      <c r="BS37" s="35"/>
      <c r="BT37" s="35"/>
      <c r="BU37" s="35"/>
      <c r="BV37" s="35">
        <f t="shared" si="108"/>
        <v>1.63407039181101</v>
      </c>
      <c r="BW37" s="35"/>
      <c r="BX37" s="35"/>
      <c r="BY37" s="35"/>
      <c r="BZ37" s="35">
        <f>AVERAGE(CA31:CC31)</f>
        <v>2.3139936801701775</v>
      </c>
      <c r="CA37" s="35"/>
      <c r="CB37" s="35"/>
      <c r="CC37" s="35"/>
    </row>
    <row r="38" spans="1:81" x14ac:dyDescent="0.3">
      <c r="B38" s="35">
        <f>_xlfn.STDEV.P(B31:E31)</f>
        <v>0.10349798730975687</v>
      </c>
      <c r="C38" s="35"/>
      <c r="D38" s="35"/>
      <c r="E38" s="35"/>
      <c r="F38" s="35">
        <f t="shared" ref="F38:BN38" si="109">_xlfn.STDEV.P(F31:I31)</f>
        <v>2.2723079279970484E-2</v>
      </c>
      <c r="G38" s="35"/>
      <c r="H38" s="35"/>
      <c r="I38" s="35"/>
      <c r="J38" s="35">
        <f t="shared" si="109"/>
        <v>0.15347855798825671</v>
      </c>
      <c r="K38" s="35"/>
      <c r="L38" s="35"/>
      <c r="M38" s="35"/>
      <c r="N38" s="35">
        <f t="shared" si="109"/>
        <v>0.15231157438022963</v>
      </c>
      <c r="O38" s="35"/>
      <c r="P38" s="35"/>
      <c r="Q38" s="35"/>
      <c r="R38" s="35">
        <f t="shared" si="109"/>
        <v>0.21561964060521138</v>
      </c>
      <c r="S38" s="35"/>
      <c r="T38" s="35"/>
      <c r="U38" s="35"/>
      <c r="V38" s="35">
        <f t="shared" si="109"/>
        <v>9.1518502030609183E-2</v>
      </c>
      <c r="W38" s="35"/>
      <c r="X38" s="35"/>
      <c r="Y38" s="35"/>
      <c r="Z38" s="35">
        <f t="shared" si="109"/>
        <v>2.6018198284492724E-2</v>
      </c>
      <c r="AA38" s="35"/>
      <c r="AB38" s="35"/>
      <c r="AC38" s="35"/>
      <c r="AD38" s="35">
        <f t="shared" si="109"/>
        <v>0.12580012422207226</v>
      </c>
      <c r="AE38" s="35"/>
      <c r="AF38" s="35"/>
      <c r="AG38" s="35"/>
      <c r="AH38" s="35">
        <f t="shared" si="109"/>
        <v>0.16451990360017002</v>
      </c>
      <c r="AI38" s="35"/>
      <c r="AJ38" s="35"/>
      <c r="AK38" s="35"/>
      <c r="AL38" s="35">
        <f t="shared" si="109"/>
        <v>9.9354179242986201E-2</v>
      </c>
      <c r="AM38" s="35"/>
      <c r="AN38" s="35"/>
      <c r="AO38" s="35"/>
      <c r="AP38" s="35">
        <f t="shared" si="109"/>
        <v>0.14594454322049144</v>
      </c>
      <c r="AQ38" s="35"/>
      <c r="AR38" s="35"/>
      <c r="AS38" s="35"/>
      <c r="AT38" s="35">
        <f t="shared" si="109"/>
        <v>4.8870145555271964E-2</v>
      </c>
      <c r="AU38" s="35"/>
      <c r="AV38" s="35"/>
      <c r="AW38" s="35"/>
      <c r="AX38" s="35">
        <f t="shared" si="109"/>
        <v>0.14273107685090472</v>
      </c>
      <c r="AY38" s="35"/>
      <c r="AZ38" s="35"/>
      <c r="BA38" s="35"/>
      <c r="BB38" s="35">
        <f t="shared" si="109"/>
        <v>0.13317338179166552</v>
      </c>
      <c r="BC38" s="35"/>
      <c r="BD38" s="35"/>
      <c r="BE38" s="35"/>
      <c r="BF38" s="35">
        <f t="shared" si="109"/>
        <v>9.6695140275892433E-2</v>
      </c>
      <c r="BG38" s="35"/>
      <c r="BH38" s="35"/>
      <c r="BI38" s="35"/>
      <c r="BJ38" s="35">
        <f t="shared" si="109"/>
        <v>0.12380614702596462</v>
      </c>
      <c r="BK38" s="35"/>
      <c r="BL38" s="35"/>
      <c r="BM38" s="35"/>
      <c r="BN38" s="35">
        <f t="shared" si="109"/>
        <v>0.14711474074136485</v>
      </c>
      <c r="BO38" s="35"/>
      <c r="BP38" s="35"/>
      <c r="BQ38" s="35"/>
      <c r="BR38" s="35">
        <f t="shared" ref="BR38:BZ38" si="110">_xlfn.STDEV.P(BR31:BU31)</f>
        <v>0.24093340624556397</v>
      </c>
      <c r="BS38" s="35"/>
      <c r="BT38" s="35"/>
      <c r="BU38" s="35"/>
      <c r="BV38" s="35">
        <f t="shared" si="110"/>
        <v>0.16148745475140694</v>
      </c>
      <c r="BW38" s="35"/>
      <c r="BX38" s="35"/>
      <c r="BY38" s="35"/>
      <c r="BZ38" s="35">
        <f t="shared" si="110"/>
        <v>0.17192574185674575</v>
      </c>
      <c r="CA38" s="35"/>
      <c r="CB38" s="35"/>
      <c r="CC38" s="35"/>
    </row>
    <row r="39" spans="1:81" x14ac:dyDescent="0.3">
      <c r="D39" s="8"/>
      <c r="N39" s="25"/>
      <c r="P39" s="27"/>
      <c r="V39" s="29"/>
      <c r="AQ39" s="14"/>
      <c r="AS39" s="15"/>
      <c r="AY39" s="18"/>
    </row>
    <row r="40" spans="1:81" x14ac:dyDescent="0.3">
      <c r="A40" t="s">
        <v>97</v>
      </c>
      <c r="B40" s="7">
        <f t="shared" ref="B40:AG40" si="111">B4*200/10^6/B3*10^6</f>
        <v>5.0918918918918914E-3</v>
      </c>
      <c r="C40" s="7">
        <f t="shared" si="111"/>
        <v>3.8669950738916257E-3</v>
      </c>
      <c r="D40" s="7">
        <f t="shared" si="111"/>
        <v>2.829736211031175E-3</v>
      </c>
      <c r="E40" s="7">
        <f t="shared" si="111"/>
        <v>3.7585421412300686E-3</v>
      </c>
      <c r="F40" s="7">
        <f t="shared" si="111"/>
        <v>2.7896103896103892E-3</v>
      </c>
      <c r="G40" s="7">
        <f t="shared" si="111"/>
        <v>3.603053435114504E-3</v>
      </c>
      <c r="H40" s="7">
        <f t="shared" si="111"/>
        <v>3.8653846153846151E-3</v>
      </c>
      <c r="I40" s="7">
        <f t="shared" si="111"/>
        <v>2.8039215686274511E-3</v>
      </c>
      <c r="J40" s="7">
        <f t="shared" si="111"/>
        <v>4.0283286118980161E-3</v>
      </c>
      <c r="K40" s="7">
        <f t="shared" si="111"/>
        <v>3.9798488664987411E-3</v>
      </c>
      <c r="L40" s="7">
        <f t="shared" si="111"/>
        <v>3.1503957783641161E-3</v>
      </c>
      <c r="M40" s="7">
        <f t="shared" si="111"/>
        <v>2.4963855421686748E-3</v>
      </c>
      <c r="N40" s="7">
        <f t="shared" si="111"/>
        <v>3.2821917808219174E-3</v>
      </c>
      <c r="O40" s="7">
        <f t="shared" si="111"/>
        <v>3.3433734939759038E-3</v>
      </c>
      <c r="P40" s="7">
        <f t="shared" si="111"/>
        <v>9.9741602067183466E-3</v>
      </c>
      <c r="Q40" s="7">
        <f t="shared" si="111"/>
        <v>2.3627204030226699E-3</v>
      </c>
      <c r="R40" s="7">
        <f t="shared" si="111"/>
        <v>2.5121107266435983E-3</v>
      </c>
      <c r="S40" s="7">
        <f t="shared" si="111"/>
        <v>2.8603896103896105E-3</v>
      </c>
      <c r="T40" s="7">
        <f t="shared" si="111"/>
        <v>1.7432188065099458E-3</v>
      </c>
      <c r="U40" s="7">
        <f t="shared" si="111"/>
        <v>2.5758039816232777E-3</v>
      </c>
      <c r="V40" s="7">
        <f t="shared" si="111"/>
        <v>5.1654676258992812E-3</v>
      </c>
      <c r="W40" s="7">
        <f t="shared" si="111"/>
        <v>2.4423676012461063E-3</v>
      </c>
      <c r="X40" s="7">
        <f t="shared" si="111"/>
        <v>3.0561456752655541E-3</v>
      </c>
      <c r="Y40" s="7">
        <f t="shared" si="111"/>
        <v>3.6798825256975035E-3</v>
      </c>
      <c r="Z40" s="7">
        <f t="shared" si="111"/>
        <v>4.9707006369426755E-3</v>
      </c>
      <c r="AA40" s="7">
        <f t="shared" si="111"/>
        <v>3.3530612244897957E-3</v>
      </c>
      <c r="AB40" s="7">
        <f t="shared" si="111"/>
        <v>4.2433862433862426E-3</v>
      </c>
      <c r="AC40" s="7">
        <f t="shared" si="111"/>
        <v>5.9972640218878244E-3</v>
      </c>
      <c r="AD40" s="7">
        <f t="shared" si="111"/>
        <v>3.6653846153846155E-3</v>
      </c>
      <c r="AE40" s="7">
        <f t="shared" si="111"/>
        <v>8.1631067961165059E-3</v>
      </c>
      <c r="AF40" s="7">
        <f t="shared" si="111"/>
        <v>2.2815533980582521E-3</v>
      </c>
      <c r="AG40" s="7">
        <f t="shared" si="111"/>
        <v>3.2264150943396228E-3</v>
      </c>
      <c r="AH40" s="7">
        <f t="shared" ref="AH40:BM40" si="112">AH4*200/10^6/AH3*10^6</f>
        <v>4.7272727272727275E-3</v>
      </c>
      <c r="AI40" s="7">
        <f t="shared" si="112"/>
        <v>4.4900662251655624E-3</v>
      </c>
      <c r="AJ40" s="7">
        <f t="shared" si="112"/>
        <v>3.1733333333333336E-3</v>
      </c>
      <c r="AK40" s="7">
        <f t="shared" si="112"/>
        <v>3.4703982777179758E-3</v>
      </c>
      <c r="AL40" s="7">
        <f t="shared" si="112"/>
        <v>3.2829808660624366E-3</v>
      </c>
      <c r="AM40" s="7">
        <f t="shared" si="112"/>
        <v>4.5881188118811886E-3</v>
      </c>
      <c r="AN40" s="7">
        <f t="shared" si="112"/>
        <v>2.7469879518072292E-3</v>
      </c>
      <c r="AO40" s="7">
        <f t="shared" si="112"/>
        <v>4.141747572815534E-3</v>
      </c>
      <c r="AP40" s="7">
        <f t="shared" si="112"/>
        <v>2.8818897637795278E-3</v>
      </c>
      <c r="AQ40" s="7">
        <f t="shared" si="112"/>
        <v>3.171503957783641E-3</v>
      </c>
      <c r="AR40" s="7">
        <f t="shared" si="112"/>
        <v>3.5842105263157887E-3</v>
      </c>
      <c r="AS40" s="7">
        <f t="shared" si="112"/>
        <v>3.1581508515815091E-3</v>
      </c>
      <c r="AT40" s="7">
        <f t="shared" si="112"/>
        <v>2.3541147132169577E-3</v>
      </c>
      <c r="AU40" s="7">
        <f t="shared" si="112"/>
        <v>2.3015075376884423E-3</v>
      </c>
      <c r="AV40" s="7">
        <f t="shared" si="112"/>
        <v>2.0581113801452786E-3</v>
      </c>
      <c r="AW40" s="7">
        <f t="shared" si="112"/>
        <v>1.8866213151927434E-3</v>
      </c>
      <c r="AX40" s="7">
        <f t="shared" si="112"/>
        <v>1.8886075949367087E-3</v>
      </c>
      <c r="AY40" s="7">
        <f t="shared" si="112"/>
        <v>2.8585365853658535E-3</v>
      </c>
      <c r="AZ40" s="7">
        <f t="shared" si="112"/>
        <v>2.0096385542168675E-3</v>
      </c>
      <c r="BA40" s="7">
        <f t="shared" si="112"/>
        <v>2.1179039301310047E-3</v>
      </c>
      <c r="BB40" s="7">
        <f t="shared" si="112"/>
        <v>5.0712530712530707E-3</v>
      </c>
      <c r="BC40" s="7">
        <f t="shared" si="112"/>
        <v>2.1954545454545456E-3</v>
      </c>
      <c r="BD40" s="7">
        <f t="shared" si="112"/>
        <v>2.9870689655172415E-3</v>
      </c>
      <c r="BE40" s="7">
        <f t="shared" si="112"/>
        <v>2.0252100840336133E-3</v>
      </c>
      <c r="BF40" s="7">
        <f t="shared" si="112"/>
        <v>2.6735598227474152E-3</v>
      </c>
      <c r="BG40" s="7">
        <f t="shared" si="112"/>
        <v>1.9715099715099716E-3</v>
      </c>
      <c r="BH40" s="7">
        <f t="shared" si="112"/>
        <v>2.46875E-3</v>
      </c>
      <c r="BI40" s="7">
        <f t="shared" si="112"/>
        <v>2.4910344827586209E-3</v>
      </c>
      <c r="BJ40" s="7">
        <f t="shared" si="112"/>
        <v>2.5362318840579713E-3</v>
      </c>
      <c r="BK40" s="7">
        <f t="shared" si="112"/>
        <v>3.0675862068965517E-3</v>
      </c>
      <c r="BL40" s="7">
        <f t="shared" si="112"/>
        <v>3.7257861635220128E-3</v>
      </c>
      <c r="BM40" s="7">
        <f t="shared" si="112"/>
        <v>2.503875968992248E-3</v>
      </c>
      <c r="BN40" s="7">
        <f t="shared" ref="BN40:CC40" si="113">BN4*200/10^6/BN3*10^6</f>
        <v>2.9313304721030045E-3</v>
      </c>
      <c r="BO40" s="7">
        <f t="shared" si="113"/>
        <v>2.5223300970873786E-3</v>
      </c>
      <c r="BP40" s="7">
        <f t="shared" si="113"/>
        <v>3.2769230769230766E-3</v>
      </c>
      <c r="BQ40" s="7">
        <f t="shared" si="113"/>
        <v>1.8540540540540541E-3</v>
      </c>
      <c r="BR40" s="7">
        <f t="shared" si="113"/>
        <v>1.788785046728972E-3</v>
      </c>
      <c r="BS40" s="7">
        <f t="shared" si="113"/>
        <v>3.6684684684684683E-3</v>
      </c>
      <c r="BT40" s="7">
        <f t="shared" si="113"/>
        <v>2.7603773584905663E-3</v>
      </c>
      <c r="BU40" s="7">
        <f t="shared" si="113"/>
        <v>2.5192982456140349E-3</v>
      </c>
      <c r="BV40" s="7">
        <f t="shared" si="113"/>
        <v>3.1693693693693697E-3</v>
      </c>
      <c r="BW40" s="7">
        <f t="shared" si="113"/>
        <v>3.5961538461538466E-3</v>
      </c>
      <c r="BX40" s="7">
        <f t="shared" si="113"/>
        <v>2.2828485456369107E-3</v>
      </c>
      <c r="BY40" s="7">
        <f t="shared" si="113"/>
        <v>3.1419558359621451E-3</v>
      </c>
      <c r="BZ40" s="7">
        <f t="shared" si="113"/>
        <v>3.260273972602739E-3</v>
      </c>
      <c r="CA40" s="7">
        <f t="shared" si="113"/>
        <v>2.7630057803468208E-3</v>
      </c>
      <c r="CB40" s="7">
        <f t="shared" si="113"/>
        <v>2.5621370499419281E-3</v>
      </c>
      <c r="CC40" s="7">
        <f t="shared" si="113"/>
        <v>3.1810650887573967E-3</v>
      </c>
    </row>
    <row r="41" spans="1:81" x14ac:dyDescent="0.3">
      <c r="A41" t="s">
        <v>109</v>
      </c>
      <c r="B41" s="35">
        <f>B40/B20*100</f>
        <v>1.1147928994083043</v>
      </c>
      <c r="C41" s="35">
        <f t="shared" ref="C41:BN41" si="114">C40/C20*100</f>
        <v>1.1716417910448662</v>
      </c>
      <c r="D41" s="35">
        <f t="shared" si="114"/>
        <v>0.77124183006534353</v>
      </c>
      <c r="E41" s="35">
        <f t="shared" si="114"/>
        <v>1.1619718309859344</v>
      </c>
      <c r="F41" s="35">
        <f t="shared" si="114"/>
        <v>0.81363636363637104</v>
      </c>
      <c r="G41" s="35">
        <f t="shared" si="114"/>
        <v>1.0567164179105293</v>
      </c>
      <c r="H41" s="35">
        <f t="shared" si="114"/>
        <v>1.0374193548387496</v>
      </c>
      <c r="I41" s="35">
        <f t="shared" si="114"/>
        <v>0.7999999999999764</v>
      </c>
      <c r="J41" s="35">
        <f t="shared" si="114"/>
        <v>1.0085106382977767</v>
      </c>
      <c r="K41" s="35">
        <f t="shared" si="114"/>
        <v>1.1703703703704031</v>
      </c>
      <c r="L41" s="35">
        <f t="shared" si="114"/>
        <v>0.87153284671541031</v>
      </c>
      <c r="M41" s="35">
        <f t="shared" si="114"/>
        <v>0.78484848484849223</v>
      </c>
      <c r="N41" s="35">
        <f t="shared" si="114"/>
        <v>0.99008264462815354</v>
      </c>
      <c r="O41" s="35">
        <f t="shared" si="114"/>
        <v>0.888000000000019</v>
      </c>
      <c r="P41" s="35">
        <f t="shared" si="114"/>
        <v>3.015625000000123</v>
      </c>
      <c r="Q41" s="35">
        <f t="shared" si="114"/>
        <v>0.66524822695029173</v>
      </c>
      <c r="R41" s="35">
        <f t="shared" si="114"/>
        <v>0.75625000000003073</v>
      </c>
      <c r="S41" s="35">
        <f t="shared" si="114"/>
        <v>0.79369369369373355</v>
      </c>
      <c r="T41" s="35">
        <f t="shared" si="114"/>
        <v>0.38102766798420162</v>
      </c>
      <c r="U41" s="35">
        <f t="shared" si="114"/>
        <v>0.80095238095238463</v>
      </c>
      <c r="V41" s="35">
        <f t="shared" si="114"/>
        <v>1.5211864406778761</v>
      </c>
      <c r="W41" s="35">
        <f t="shared" si="114"/>
        <v>0.68471615720526913</v>
      </c>
      <c r="X41" s="35">
        <f t="shared" si="114"/>
        <v>0.73772893772890502</v>
      </c>
      <c r="Y41" s="35">
        <f t="shared" si="114"/>
        <v>1.0618644067796981</v>
      </c>
      <c r="Z41" s="35">
        <f t="shared" si="114"/>
        <v>1.5861788617886781</v>
      </c>
      <c r="AA41" s="35">
        <f t="shared" si="114"/>
        <v>1.169395017793603</v>
      </c>
      <c r="AB41" s="35">
        <f t="shared" si="114"/>
        <v>1.1457142857143208</v>
      </c>
      <c r="AC41" s="35">
        <f t="shared" si="114"/>
        <v>1.5065292096220093</v>
      </c>
      <c r="AD41" s="35">
        <f t="shared" si="114"/>
        <v>1.1875389408099106</v>
      </c>
      <c r="AE41" s="35">
        <f t="shared" si="114"/>
        <v>2.5325301204819364</v>
      </c>
      <c r="AF41" s="35">
        <f t="shared" si="114"/>
        <v>0.72530864197532885</v>
      </c>
      <c r="AG41" s="35">
        <f t="shared" si="114"/>
        <v>1.0555555555555849</v>
      </c>
      <c r="AH41" s="35">
        <f t="shared" si="114"/>
        <v>1.63779527559056</v>
      </c>
      <c r="AI41" s="35">
        <f t="shared" si="114"/>
        <v>1.6015748031496146</v>
      </c>
      <c r="AJ41" s="35">
        <f t="shared" si="114"/>
        <v>1.061710037174777</v>
      </c>
      <c r="AK41" s="35">
        <f t="shared" si="114"/>
        <v>1.2352490421455931</v>
      </c>
      <c r="AL41" s="35">
        <f t="shared" si="114"/>
        <v>1.1560283687943076</v>
      </c>
      <c r="AM41" s="35">
        <f t="shared" si="114"/>
        <v>1.555033557046873</v>
      </c>
      <c r="AN41" s="35">
        <f t="shared" si="114"/>
        <v>0.92432432432430156</v>
      </c>
      <c r="AO41" s="35">
        <f t="shared" si="114"/>
        <v>1.394117647058795</v>
      </c>
      <c r="AP41" s="35">
        <f t="shared" si="114"/>
        <v>0.66144578313253222</v>
      </c>
      <c r="AQ41" s="35">
        <f t="shared" si="114"/>
        <v>0.59800995024873604</v>
      </c>
      <c r="AR41" s="35">
        <f t="shared" si="114"/>
        <v>0.70937499999994669</v>
      </c>
      <c r="AS41" s="35">
        <f t="shared" si="114"/>
        <v>0.64899999999999958</v>
      </c>
      <c r="AT41" s="35">
        <f t="shared" si="114"/>
        <v>0.49684210526315453</v>
      </c>
      <c r="AU41" s="35">
        <f t="shared" si="114"/>
        <v>0.43004694835681451</v>
      </c>
      <c r="AV41" s="35">
        <f t="shared" si="114"/>
        <v>0.42079207920789313</v>
      </c>
      <c r="AW41" s="35">
        <f t="shared" si="114"/>
        <v>0.41599999999999954</v>
      </c>
      <c r="AX41" s="35">
        <f t="shared" si="114"/>
        <v>0.46049382716044351</v>
      </c>
      <c r="AY41" s="35">
        <f t="shared" si="114"/>
        <v>0.68139534883723152</v>
      </c>
      <c r="AZ41" s="35">
        <f t="shared" si="114"/>
        <v>0.41287128712868576</v>
      </c>
      <c r="BA41" s="35">
        <f t="shared" si="114"/>
        <v>0.54802259887004134</v>
      </c>
      <c r="BB41" s="35">
        <f t="shared" si="114"/>
        <v>1.0584615384614742</v>
      </c>
      <c r="BC41" s="35">
        <f t="shared" si="114"/>
        <v>0.59999999999995868</v>
      </c>
      <c r="BD41" s="35">
        <f t="shared" si="114"/>
        <v>0.7699999999999898</v>
      </c>
      <c r="BE41" s="35">
        <f t="shared" si="114"/>
        <v>0.51005291005292419</v>
      </c>
      <c r="BF41" s="35">
        <f t="shared" si="114"/>
        <v>0.7479338842975618</v>
      </c>
      <c r="BG41" s="35">
        <f t="shared" si="114"/>
        <v>0.54703557312254658</v>
      </c>
      <c r="BH41" s="35">
        <f t="shared" si="114"/>
        <v>0.62450592885377443</v>
      </c>
      <c r="BI41" s="35">
        <f t="shared" si="114"/>
        <v>0.61849315068492439</v>
      </c>
      <c r="BJ41" s="35">
        <f t="shared" si="114"/>
        <v>0.63176895306860603</v>
      </c>
      <c r="BK41" s="35">
        <f t="shared" si="114"/>
        <v>0.79428571428567585</v>
      </c>
      <c r="BL41" s="35">
        <f t="shared" si="114"/>
        <v>1.0466431095406774</v>
      </c>
      <c r="BM41" s="35">
        <f t="shared" si="114"/>
        <v>0.64816053511704652</v>
      </c>
      <c r="BN41" s="35">
        <f t="shared" si="114"/>
        <v>0.8303951367781679</v>
      </c>
      <c r="BO41" s="35">
        <f t="shared" ref="BO41:CA41" si="115">BO40/BO20*100</f>
        <v>0.70406504065036968</v>
      </c>
      <c r="BP41" s="35">
        <f t="shared" si="115"/>
        <v>0.92608695652176276</v>
      </c>
      <c r="BQ41" s="35">
        <f t="shared" si="115"/>
        <v>0.5345454545454672</v>
      </c>
      <c r="BR41" s="35">
        <f t="shared" si="115"/>
        <v>0.50769230769230089</v>
      </c>
      <c r="BS41" s="35">
        <f t="shared" si="115"/>
        <v>1.0576623376623013</v>
      </c>
      <c r="BT41" s="35">
        <f t="shared" si="115"/>
        <v>0.75218508997426003</v>
      </c>
      <c r="BU41" s="35">
        <f t="shared" si="115"/>
        <v>0.75380577427819717</v>
      </c>
      <c r="BV41" s="35">
        <f t="shared" si="115"/>
        <v>1.0628398791540319</v>
      </c>
      <c r="BW41" s="35">
        <f t="shared" si="115"/>
        <v>1.0872093023256171</v>
      </c>
      <c r="BX41" s="35">
        <f t="shared" si="115"/>
        <v>0.71798107255522892</v>
      </c>
      <c r="BY41" s="35">
        <f t="shared" si="115"/>
        <v>0.9546325878594013</v>
      </c>
      <c r="BZ41" s="35">
        <f t="shared" si="115"/>
        <v>1.1544776119402915</v>
      </c>
      <c r="CA41" s="35">
        <f t="shared" si="115"/>
        <v>0.92277992277988996</v>
      </c>
      <c r="CB41" s="35">
        <f t="shared" ref="CB41" si="116">CB40/CB20*100</f>
        <v>0.84846153846148709</v>
      </c>
      <c r="CC41" s="35">
        <f t="shared" ref="CC41" si="117">CC40/CC20*100</f>
        <v>1.0709163346613493</v>
      </c>
    </row>
    <row r="42" spans="1:81" x14ac:dyDescent="0.3">
      <c r="D42" s="8"/>
      <c r="N42" s="25"/>
      <c r="P42" s="27"/>
      <c r="V42" s="29"/>
      <c r="AQ42" s="14"/>
      <c r="AS42" s="15"/>
      <c r="AY42" s="18"/>
    </row>
    <row r="43" spans="1:81" x14ac:dyDescent="0.3">
      <c r="B43" s="35">
        <f>AVERAGE(B41:E41)</f>
        <v>1.054912087876112</v>
      </c>
      <c r="C43" s="35"/>
      <c r="D43" s="35"/>
      <c r="E43" s="35"/>
      <c r="F43" s="35">
        <f t="shared" ref="F43:BN43" si="118">AVERAGE(F41:I41)</f>
        <v>0.92694303409640655</v>
      </c>
      <c r="G43" s="35"/>
      <c r="H43" s="35"/>
      <c r="I43" s="35"/>
      <c r="J43" s="35">
        <f t="shared" si="118"/>
        <v>0.95881558505802056</v>
      </c>
      <c r="K43" s="35"/>
      <c r="L43" s="35"/>
      <c r="M43" s="35"/>
      <c r="N43" s="35">
        <f t="shared" si="118"/>
        <v>1.3897389678946468</v>
      </c>
      <c r="O43" s="35"/>
      <c r="P43" s="35"/>
      <c r="Q43" s="35"/>
      <c r="R43" s="35">
        <f t="shared" si="118"/>
        <v>0.68298093565758755</v>
      </c>
      <c r="S43" s="35"/>
      <c r="T43" s="35"/>
      <c r="U43" s="35"/>
      <c r="V43" s="35">
        <f t="shared" si="118"/>
        <v>1.0013739855979371</v>
      </c>
      <c r="W43" s="35"/>
      <c r="X43" s="35"/>
      <c r="Y43" s="35"/>
      <c r="Z43" s="35">
        <f t="shared" si="118"/>
        <v>1.3519543437296526</v>
      </c>
      <c r="AA43" s="35"/>
      <c r="AB43" s="35"/>
      <c r="AC43" s="35"/>
      <c r="AD43" s="35">
        <f t="shared" si="118"/>
        <v>1.3752333147056901</v>
      </c>
      <c r="AE43" s="35"/>
      <c r="AF43" s="35"/>
      <c r="AG43" s="35"/>
      <c r="AH43" s="35">
        <f t="shared" si="118"/>
        <v>1.3840822895151361</v>
      </c>
      <c r="AI43" s="35"/>
      <c r="AJ43" s="35"/>
      <c r="AK43" s="35"/>
      <c r="AL43" s="35">
        <f t="shared" si="118"/>
        <v>1.2573759743060693</v>
      </c>
      <c r="AM43" s="35"/>
      <c r="AN43" s="35"/>
      <c r="AO43" s="35"/>
      <c r="AP43" s="35">
        <f t="shared" si="118"/>
        <v>0.65445768334530363</v>
      </c>
      <c r="AQ43" s="35"/>
      <c r="AR43" s="35"/>
      <c r="AS43" s="35"/>
      <c r="AT43" s="35">
        <f t="shared" si="118"/>
        <v>0.44092028320696541</v>
      </c>
      <c r="AU43" s="35"/>
      <c r="AV43" s="35"/>
      <c r="AW43" s="35"/>
      <c r="AX43" s="35">
        <f t="shared" si="118"/>
        <v>0.52569576549910058</v>
      </c>
      <c r="AY43" s="35"/>
      <c r="AZ43" s="35"/>
      <c r="BA43" s="35"/>
      <c r="BB43" s="35">
        <f t="shared" si="118"/>
        <v>0.73462861212858666</v>
      </c>
      <c r="BC43" s="35"/>
      <c r="BD43" s="35"/>
      <c r="BE43" s="35"/>
      <c r="BF43" s="35">
        <f t="shared" si="118"/>
        <v>0.63449213423970185</v>
      </c>
      <c r="BG43" s="35"/>
      <c r="BH43" s="35"/>
      <c r="BI43" s="35"/>
      <c r="BJ43" s="35">
        <f t="shared" si="118"/>
        <v>0.78021457800300142</v>
      </c>
      <c r="BK43" s="35"/>
      <c r="BL43" s="35"/>
      <c r="BM43" s="35"/>
      <c r="BN43" s="35">
        <f t="shared" si="118"/>
        <v>0.74877314712394183</v>
      </c>
      <c r="BO43" s="35"/>
      <c r="BP43" s="35"/>
      <c r="BQ43" s="35"/>
      <c r="BR43" s="35">
        <f t="shared" ref="BR43:BZ43" si="119">AVERAGE(BR41:BU41)</f>
        <v>0.76783637740176491</v>
      </c>
      <c r="BS43" s="35"/>
      <c r="BT43" s="35"/>
      <c r="BU43" s="35"/>
      <c r="BV43" s="35">
        <f t="shared" si="119"/>
        <v>0.95566571047356985</v>
      </c>
      <c r="BW43" s="35"/>
      <c r="BX43" s="35"/>
      <c r="BY43" s="35"/>
      <c r="BZ43" s="35">
        <f t="shared" si="119"/>
        <v>0.99915885196075449</v>
      </c>
      <c r="CA43" s="35"/>
      <c r="CB43" s="35"/>
      <c r="CC43" s="35"/>
    </row>
    <row r="44" spans="1:81" x14ac:dyDescent="0.3">
      <c r="B44">
        <f>_xlfn.STDEV.P(B41:E41)</f>
        <v>0.16518333674495525</v>
      </c>
      <c r="C44" s="8"/>
      <c r="D44" s="8"/>
      <c r="E44" s="8"/>
      <c r="F44" s="8">
        <f t="shared" ref="F44:BN44" si="120">_xlfn.STDEV.P(F41:I41)</f>
        <v>0.12041499498368094</v>
      </c>
      <c r="G44" s="8"/>
      <c r="H44" s="8"/>
      <c r="I44" s="8"/>
      <c r="J44" s="8">
        <f t="shared" si="120"/>
        <v>0.14586625198530992</v>
      </c>
      <c r="K44" s="8"/>
      <c r="L44" s="8"/>
      <c r="M44" s="8"/>
      <c r="N44" s="8">
        <f t="shared" si="120"/>
        <v>0.94602581779524531</v>
      </c>
      <c r="O44" s="8"/>
      <c r="P44" s="8"/>
      <c r="Q44" s="8"/>
      <c r="R44" s="8">
        <f t="shared" si="120"/>
        <v>0.17515615058082218</v>
      </c>
      <c r="S44" s="8"/>
      <c r="T44" s="8"/>
      <c r="U44" s="8"/>
      <c r="V44" s="8">
        <f t="shared" si="120"/>
        <v>0.33303339587014563</v>
      </c>
      <c r="W44" s="8"/>
      <c r="X44" s="8"/>
      <c r="Y44" s="8"/>
      <c r="Z44" s="8">
        <f t="shared" si="120"/>
        <v>0.19660708471594862</v>
      </c>
      <c r="AA44" s="8"/>
      <c r="AB44" s="8"/>
      <c r="AC44" s="8"/>
      <c r="AD44" s="8">
        <f t="shared" si="120"/>
        <v>0.68905025661611452</v>
      </c>
      <c r="AE44" s="8"/>
      <c r="AF44" s="8"/>
      <c r="AG44" s="8"/>
      <c r="AH44" s="8">
        <f t="shared" si="120"/>
        <v>0.24379729151075105</v>
      </c>
      <c r="AI44" s="8"/>
      <c r="AJ44" s="8"/>
      <c r="AK44" s="8"/>
      <c r="AL44" s="8">
        <f t="shared" si="120"/>
        <v>0.23900473861874463</v>
      </c>
      <c r="AM44" s="8"/>
      <c r="AN44" s="8"/>
      <c r="AO44" s="8"/>
      <c r="AP44" s="8">
        <f t="shared" si="120"/>
        <v>3.9625995528256262E-2</v>
      </c>
      <c r="AQ44" s="8"/>
      <c r="AR44" s="8"/>
      <c r="AS44" s="8"/>
      <c r="AT44" s="8">
        <f t="shared" si="120"/>
        <v>3.2678910264080263E-2</v>
      </c>
      <c r="AU44" s="8"/>
      <c r="AV44" s="8"/>
      <c r="AW44" s="8"/>
      <c r="AX44" s="8">
        <f t="shared" si="120"/>
        <v>0.10212921156886923</v>
      </c>
      <c r="AY44" s="8"/>
      <c r="AZ44" s="8"/>
      <c r="BA44" s="8"/>
      <c r="BB44" s="8">
        <f t="shared" si="120"/>
        <v>0.20897249126603246</v>
      </c>
      <c r="BC44" s="8"/>
      <c r="BD44" s="8"/>
      <c r="BE44" s="8"/>
      <c r="BF44" s="8">
        <f t="shared" si="120"/>
        <v>7.2238100250879192E-2</v>
      </c>
      <c r="BG44" s="8"/>
      <c r="BH44" s="8"/>
      <c r="BI44" s="8"/>
      <c r="BJ44" s="8">
        <f t="shared" si="120"/>
        <v>0.16632538373493772</v>
      </c>
      <c r="BK44" s="8"/>
      <c r="BL44" s="8"/>
      <c r="BM44" s="8"/>
      <c r="BN44" s="8">
        <f t="shared" si="120"/>
        <v>0.14662422655399696</v>
      </c>
      <c r="BO44" s="8"/>
      <c r="BP44" s="8"/>
      <c r="BQ44" s="8"/>
      <c r="BR44" s="8">
        <f t="shared" ref="BR44:BZ44" si="121">_xlfn.STDEV.P(BR41:BU41)</f>
        <v>0.19501015670221764</v>
      </c>
      <c r="BS44" s="8"/>
      <c r="BT44" s="8"/>
      <c r="BU44" s="8"/>
      <c r="BV44" s="8">
        <f t="shared" si="121"/>
        <v>0.14601804120929235</v>
      </c>
      <c r="BW44" s="8"/>
      <c r="BX44" s="8"/>
      <c r="BY44" s="8"/>
      <c r="BZ44" s="8">
        <f t="shared" si="121"/>
        <v>0.12022528295227591</v>
      </c>
      <c r="CA44" s="8"/>
      <c r="CB44" s="8"/>
      <c r="CC44" s="8"/>
    </row>
    <row r="45" spans="1:81" x14ac:dyDescent="0.3">
      <c r="A45" t="s">
        <v>98</v>
      </c>
      <c r="B45" s="7">
        <f t="shared" ref="B45:AG45" si="122">B5/10^6*50/30*600/B3*10^6</f>
        <v>1.5270270270270267E-2</v>
      </c>
      <c r="C45" s="7">
        <f t="shared" si="122"/>
        <v>1.6330049261083741E-2</v>
      </c>
      <c r="D45" s="7">
        <f t="shared" si="122"/>
        <v>1.3117505995203836E-2</v>
      </c>
      <c r="E45" s="7">
        <f t="shared" si="122"/>
        <v>1.4350797266514807E-2</v>
      </c>
      <c r="F45" s="7">
        <f t="shared" si="122"/>
        <v>1.0467532467532467E-2</v>
      </c>
      <c r="G45" s="7">
        <f t="shared" si="122"/>
        <v>1.0050890585241728E-2</v>
      </c>
      <c r="H45" s="7">
        <f t="shared" si="122"/>
        <v>1.0504807692307695E-2</v>
      </c>
      <c r="I45" s="7">
        <f t="shared" si="122"/>
        <v>1.142156862745098E-2</v>
      </c>
      <c r="J45" s="7">
        <f t="shared" si="122"/>
        <v>1.5127478753541075E-2</v>
      </c>
      <c r="K45" s="7">
        <f t="shared" si="122"/>
        <v>1.438287153652393E-2</v>
      </c>
      <c r="L45" s="7">
        <f t="shared" si="122"/>
        <v>1.245382585751979E-2</v>
      </c>
      <c r="M45" s="7">
        <f t="shared" si="122"/>
        <v>9.9036144578313248E-3</v>
      </c>
      <c r="N45" s="7">
        <f t="shared" si="122"/>
        <v>1.3698630136986299E-2</v>
      </c>
      <c r="O45" s="7">
        <f t="shared" si="122"/>
        <v>1.4819277108433738E-2</v>
      </c>
      <c r="P45" s="7">
        <f t="shared" si="122"/>
        <v>1.297157622739018E-2</v>
      </c>
      <c r="Q45" s="7">
        <f t="shared" si="122"/>
        <v>1.2317380352644835E-2</v>
      </c>
      <c r="R45" s="7">
        <f t="shared" si="122"/>
        <v>1.4411764705882351E-2</v>
      </c>
      <c r="S45" s="7">
        <f t="shared" si="122"/>
        <v>1.2954545454545456E-2</v>
      </c>
      <c r="T45" s="7">
        <f t="shared" si="122"/>
        <v>1.3200723327305606E-2</v>
      </c>
      <c r="U45" s="7">
        <f t="shared" si="122"/>
        <v>1.3384379785604902E-2</v>
      </c>
      <c r="V45" s="7">
        <f t="shared" si="122"/>
        <v>1.5079136690647484E-2</v>
      </c>
      <c r="W45" s="7">
        <f t="shared" si="122"/>
        <v>1.0981308411214955E-2</v>
      </c>
      <c r="X45" s="7">
        <f t="shared" si="122"/>
        <v>1.7207890743550839E-2</v>
      </c>
      <c r="Y45" s="7">
        <f t="shared" si="122"/>
        <v>1.3406754772393538E-2</v>
      </c>
      <c r="Z45" s="7">
        <f t="shared" si="122"/>
        <v>1.373248407643312E-2</v>
      </c>
      <c r="AA45" s="7">
        <f t="shared" si="122"/>
        <v>1.113265306122449E-2</v>
      </c>
      <c r="AB45" s="7">
        <f t="shared" si="122"/>
        <v>1.541005291005291E-2</v>
      </c>
      <c r="AC45" s="7">
        <f t="shared" si="122"/>
        <v>1.255813953488372E-2</v>
      </c>
      <c r="AD45" s="7">
        <f t="shared" si="122"/>
        <v>1.2971153846153846E-2</v>
      </c>
      <c r="AE45" s="7">
        <f t="shared" si="122"/>
        <v>9.9805825242718447E-3</v>
      </c>
      <c r="AF45" s="7">
        <f t="shared" si="122"/>
        <v>9.6407766990291247E-3</v>
      </c>
      <c r="AG45" s="7">
        <f t="shared" si="122"/>
        <v>1.3018867924528303E-2</v>
      </c>
      <c r="AH45" s="7">
        <f t="shared" ref="AH45:BM45" si="123">AH5/10^6*50/30*600/AH3*10^6</f>
        <v>1.0102272727272729E-2</v>
      </c>
      <c r="AI45" s="7">
        <f t="shared" si="123"/>
        <v>8.0242825607064038E-3</v>
      </c>
      <c r="AJ45" s="7">
        <f t="shared" si="123"/>
        <v>1.0022222222222222E-2</v>
      </c>
      <c r="AK45" s="7">
        <f t="shared" si="123"/>
        <v>8.6437029063509158E-3</v>
      </c>
      <c r="AL45" s="7">
        <f t="shared" si="123"/>
        <v>9.053373615307149E-3</v>
      </c>
      <c r="AM45" s="7">
        <f t="shared" si="123"/>
        <v>1.110891089108911E-2</v>
      </c>
      <c r="AN45" s="7">
        <f t="shared" si="123"/>
        <v>9.1265060240963859E-3</v>
      </c>
      <c r="AO45" s="7">
        <f t="shared" si="123"/>
        <v>1.1378640776699029E-2</v>
      </c>
      <c r="AP45" s="7">
        <f t="shared" si="123"/>
        <v>1.1706036745406826E-2</v>
      </c>
      <c r="AQ45" s="7">
        <f t="shared" si="123"/>
        <v>1.3852242744063324E-2</v>
      </c>
      <c r="AR45" s="7">
        <f t="shared" si="123"/>
        <v>1.6157894736842107E-2</v>
      </c>
      <c r="AS45" s="7">
        <f t="shared" si="123"/>
        <v>1.4014598540145985E-2</v>
      </c>
      <c r="AT45" s="7">
        <f t="shared" si="123"/>
        <v>1.4139650872817957E-2</v>
      </c>
      <c r="AU45" s="7">
        <f t="shared" si="123"/>
        <v>1.5050251256281405E-2</v>
      </c>
      <c r="AV45" s="7">
        <f t="shared" si="123"/>
        <v>1.2372881355932206E-2</v>
      </c>
      <c r="AW45" s="7">
        <f t="shared" si="123"/>
        <v>1.08843537414966E-2</v>
      </c>
      <c r="AX45" s="7">
        <f t="shared" si="123"/>
        <v>9.5696202531645562E-3</v>
      </c>
      <c r="AY45" s="7">
        <f t="shared" si="123"/>
        <v>1.0926829268292682E-2</v>
      </c>
      <c r="AZ45" s="7">
        <f t="shared" si="123"/>
        <v>8.8192771084337346E-3</v>
      </c>
      <c r="BA45" s="7">
        <f t="shared" si="123"/>
        <v>7.4235807860261998E-3</v>
      </c>
      <c r="BB45" s="7">
        <f t="shared" si="123"/>
        <v>1.5479115479115482E-2</v>
      </c>
      <c r="BC45" s="7">
        <f t="shared" si="123"/>
        <v>9.5454545454545445E-3</v>
      </c>
      <c r="BD45" s="7">
        <f t="shared" si="123"/>
        <v>1.4525862068965521E-2</v>
      </c>
      <c r="BE45" s="7">
        <f t="shared" si="123"/>
        <v>1.0588235294117648E-2</v>
      </c>
      <c r="BF45" s="7">
        <f t="shared" si="123"/>
        <v>1.066469719350074E-2</v>
      </c>
      <c r="BG45" s="7">
        <f t="shared" si="123"/>
        <v>1.0128205128205127E-2</v>
      </c>
      <c r="BH45" s="7">
        <f t="shared" si="123"/>
        <v>1.1828124999999998E-2</v>
      </c>
      <c r="BI45" s="7">
        <f t="shared" si="123"/>
        <v>1.0951724137931036E-2</v>
      </c>
      <c r="BJ45" s="7">
        <f t="shared" si="123"/>
        <v>8.9710144927536237E-3</v>
      </c>
      <c r="BK45" s="7">
        <f t="shared" si="123"/>
        <v>1.2882758620689655E-2</v>
      </c>
      <c r="BL45" s="7">
        <f t="shared" si="123"/>
        <v>1.2742138364779875E-2</v>
      </c>
      <c r="BM45" s="7">
        <f t="shared" si="123"/>
        <v>1.3695090439276487E-2</v>
      </c>
      <c r="BN45" s="7">
        <f t="shared" ref="BN45:CC45" si="124">BN5/10^6*50/30*600/BN3*10^6</f>
        <v>1.1083690987124466E-2</v>
      </c>
      <c r="BO45" s="7">
        <f t="shared" si="124"/>
        <v>0.01</v>
      </c>
      <c r="BP45" s="7">
        <f t="shared" si="124"/>
        <v>1.2653846153846153E-2</v>
      </c>
      <c r="BQ45" s="7">
        <f t="shared" si="124"/>
        <v>8.8738738738738734E-3</v>
      </c>
      <c r="BR45" s="7">
        <f t="shared" si="124"/>
        <v>9.4579439252336448E-3</v>
      </c>
      <c r="BS45" s="7">
        <f t="shared" si="124"/>
        <v>1.2549549549549548E-2</v>
      </c>
      <c r="BT45" s="7">
        <f t="shared" si="124"/>
        <v>1.0896226415094339E-2</v>
      </c>
      <c r="BU45" s="7">
        <f t="shared" si="124"/>
        <v>1.1438596491228069E-2</v>
      </c>
      <c r="BV45" s="7">
        <f t="shared" si="124"/>
        <v>9.3243243243243228E-3</v>
      </c>
      <c r="BW45" s="7">
        <f t="shared" si="124"/>
        <v>8.7980769230769224E-3</v>
      </c>
      <c r="BX45" s="7">
        <f t="shared" si="124"/>
        <v>7.2517552657973914E-3</v>
      </c>
      <c r="BY45" s="7">
        <f t="shared" si="124"/>
        <v>7.613038906414302E-3</v>
      </c>
      <c r="BZ45" s="7">
        <f t="shared" si="124"/>
        <v>7.8819810326659634E-3</v>
      </c>
      <c r="CA45" s="7">
        <f t="shared" si="124"/>
        <v>6.9942196531791899E-3</v>
      </c>
      <c r="CB45" s="7">
        <f t="shared" si="124"/>
        <v>9.2799070847851359E-3</v>
      </c>
      <c r="CC45" s="7">
        <f t="shared" si="124"/>
        <v>6.9940828402366879E-3</v>
      </c>
    </row>
    <row r="46" spans="1:81" x14ac:dyDescent="0.3">
      <c r="A46" t="s">
        <v>108</v>
      </c>
      <c r="B46" s="35">
        <f>B45/B20*100</f>
        <v>3.3431952662722497</v>
      </c>
      <c r="C46" s="35">
        <f t="shared" ref="C46:BN46" si="125">C45/C20*100</f>
        <v>4.9477611940302308</v>
      </c>
      <c r="D46" s="35">
        <f t="shared" si="125"/>
        <v>3.5751633986927365</v>
      </c>
      <c r="E46" s="35">
        <f t="shared" si="125"/>
        <v>4.4366197183099318</v>
      </c>
      <c r="F46" s="35">
        <f t="shared" si="125"/>
        <v>3.0530303030303312</v>
      </c>
      <c r="G46" s="35">
        <f t="shared" si="125"/>
        <v>2.9477611940300772</v>
      </c>
      <c r="H46" s="35">
        <f t="shared" si="125"/>
        <v>2.8193548387097871</v>
      </c>
      <c r="I46" s="35">
        <f t="shared" si="125"/>
        <v>3.2587412587411624</v>
      </c>
      <c r="J46" s="35">
        <f t="shared" si="125"/>
        <v>3.7872340425528326</v>
      </c>
      <c r="K46" s="35">
        <f t="shared" si="125"/>
        <v>4.2296296296297475</v>
      </c>
      <c r="L46" s="35">
        <f t="shared" si="125"/>
        <v>3.4452554744528787</v>
      </c>
      <c r="M46" s="35">
        <f t="shared" si="125"/>
        <v>3.1136363636363922</v>
      </c>
      <c r="N46" s="35">
        <f t="shared" si="125"/>
        <v>4.1322314049589037</v>
      </c>
      <c r="O46" s="35">
        <f t="shared" si="125"/>
        <v>3.9360000000000848</v>
      </c>
      <c r="P46" s="35">
        <f t="shared" si="125"/>
        <v>3.9218750000001594</v>
      </c>
      <c r="Q46" s="35">
        <f t="shared" si="125"/>
        <v>3.4680851063826497</v>
      </c>
      <c r="R46" s="35">
        <f t="shared" si="125"/>
        <v>4.3385416666668428</v>
      </c>
      <c r="S46" s="35">
        <f t="shared" si="125"/>
        <v>3.594594594594775</v>
      </c>
      <c r="T46" s="35">
        <f t="shared" si="125"/>
        <v>2.8853754940712366</v>
      </c>
      <c r="U46" s="35">
        <f t="shared" si="125"/>
        <v>4.1619047619047809</v>
      </c>
      <c r="V46" s="35">
        <f t="shared" si="125"/>
        <v>4.4406779661014317</v>
      </c>
      <c r="W46" s="35">
        <f t="shared" si="125"/>
        <v>3.0786026200874663</v>
      </c>
      <c r="X46" s="35">
        <f t="shared" si="125"/>
        <v>4.1538461538459703</v>
      </c>
      <c r="Y46" s="35">
        <f t="shared" si="125"/>
        <v>3.8686440677967449</v>
      </c>
      <c r="Z46" s="35">
        <f t="shared" si="125"/>
        <v>4.3821138211383772</v>
      </c>
      <c r="AA46" s="35">
        <f t="shared" si="125"/>
        <v>3.8825622775801003</v>
      </c>
      <c r="AB46" s="35">
        <f t="shared" si="125"/>
        <v>4.1607142857144144</v>
      </c>
      <c r="AC46" s="35">
        <f t="shared" si="125"/>
        <v>3.154639175257766</v>
      </c>
      <c r="AD46" s="35">
        <f t="shared" si="125"/>
        <v>4.2024922118378001</v>
      </c>
      <c r="AE46" s="35">
        <f t="shared" si="125"/>
        <v>3.0963855421686848</v>
      </c>
      <c r="AF46" s="35">
        <f t="shared" si="125"/>
        <v>3.0648148148149001</v>
      </c>
      <c r="AG46" s="35">
        <f t="shared" si="125"/>
        <v>4.2592592592593777</v>
      </c>
      <c r="AH46" s="35">
        <f t="shared" si="125"/>
        <v>3.5000000000000191</v>
      </c>
      <c r="AI46" s="35">
        <f t="shared" si="125"/>
        <v>2.8622047244094646</v>
      </c>
      <c r="AJ46" s="35">
        <f t="shared" si="125"/>
        <v>3.3531598513012915</v>
      </c>
      <c r="AK46" s="35">
        <f t="shared" si="125"/>
        <v>3.0766283524904199</v>
      </c>
      <c r="AL46" s="35">
        <f t="shared" si="125"/>
        <v>3.187943262411296</v>
      </c>
      <c r="AM46" s="35">
        <f t="shared" si="125"/>
        <v>3.7651006711406811</v>
      </c>
      <c r="AN46" s="35">
        <f t="shared" si="125"/>
        <v>3.0709459459458701</v>
      </c>
      <c r="AO46" s="35">
        <f t="shared" si="125"/>
        <v>3.8300653594770457</v>
      </c>
      <c r="AP46" s="35">
        <f t="shared" si="125"/>
        <v>2.6867469879518162</v>
      </c>
      <c r="AQ46" s="35">
        <f t="shared" si="125"/>
        <v>2.611940298507375</v>
      </c>
      <c r="AR46" s="35">
        <f t="shared" si="125"/>
        <v>3.1979166666664276</v>
      </c>
      <c r="AS46" s="35">
        <f t="shared" si="125"/>
        <v>2.8799999999999977</v>
      </c>
      <c r="AT46" s="35">
        <f t="shared" si="125"/>
        <v>2.9842105263157692</v>
      </c>
      <c r="AU46" s="35">
        <f t="shared" si="125"/>
        <v>2.8122065727699983</v>
      </c>
      <c r="AV46" s="35">
        <f t="shared" si="125"/>
        <v>2.5297029702968636</v>
      </c>
      <c r="AW46" s="35">
        <f t="shared" si="125"/>
        <v>2.3999999999999981</v>
      </c>
      <c r="AX46" s="35">
        <f t="shared" si="125"/>
        <v>2.3333333333330786</v>
      </c>
      <c r="AY46" s="35">
        <f t="shared" si="125"/>
        <v>2.6046511627907822</v>
      </c>
      <c r="AZ46" s="35">
        <f t="shared" si="125"/>
        <v>1.8118811881186927</v>
      </c>
      <c r="BA46" s="35">
        <f t="shared" si="125"/>
        <v>1.920903954802206</v>
      </c>
      <c r="BB46" s="35">
        <f t="shared" si="125"/>
        <v>3.230769230769035</v>
      </c>
      <c r="BC46" s="35">
        <f t="shared" si="125"/>
        <v>2.6086956521737328</v>
      </c>
      <c r="BD46" s="35">
        <f t="shared" si="125"/>
        <v>3.7444444444443956</v>
      </c>
      <c r="BE46" s="35">
        <f t="shared" si="125"/>
        <v>2.6666666666667416</v>
      </c>
      <c r="BF46" s="35">
        <f t="shared" si="125"/>
        <v>2.9834710743803301</v>
      </c>
      <c r="BG46" s="35">
        <f t="shared" si="125"/>
        <v>2.810276679841984</v>
      </c>
      <c r="BH46" s="35">
        <f t="shared" si="125"/>
        <v>2.9920948616601715</v>
      </c>
      <c r="BI46" s="35">
        <f t="shared" si="125"/>
        <v>2.7191780821917497</v>
      </c>
      <c r="BJ46" s="35">
        <f t="shared" si="125"/>
        <v>2.2346570397112404</v>
      </c>
      <c r="BK46" s="35">
        <f t="shared" si="125"/>
        <v>3.3357142857141238</v>
      </c>
      <c r="BL46" s="35">
        <f t="shared" si="125"/>
        <v>3.5795053003534987</v>
      </c>
      <c r="BM46" s="35">
        <f t="shared" si="125"/>
        <v>3.5451505016721843</v>
      </c>
      <c r="BN46" s="35">
        <f t="shared" si="125"/>
        <v>3.1398176291795297</v>
      </c>
      <c r="BO46" s="35">
        <f t="shared" ref="BO46:CC46" si="126">BO45/BO20*100</f>
        <v>2.791327913278987</v>
      </c>
      <c r="BP46" s="35">
        <f t="shared" si="126"/>
        <v>3.5760869565218303</v>
      </c>
      <c r="BQ46" s="35">
        <f t="shared" si="126"/>
        <v>2.5584415584416189</v>
      </c>
      <c r="BR46" s="35">
        <f t="shared" si="126"/>
        <v>2.6843501326259585</v>
      </c>
      <c r="BS46" s="35">
        <f t="shared" si="126"/>
        <v>3.6181818181816943</v>
      </c>
      <c r="BT46" s="35">
        <f t="shared" si="126"/>
        <v>2.9691516709510259</v>
      </c>
      <c r="BU46" s="35">
        <f t="shared" si="126"/>
        <v>3.4225721784776084</v>
      </c>
      <c r="BV46" s="35">
        <f t="shared" si="126"/>
        <v>3.1268882175225201</v>
      </c>
      <c r="BW46" s="35">
        <f t="shared" si="126"/>
        <v>2.6598837209303192</v>
      </c>
      <c r="BX46" s="35">
        <f t="shared" si="126"/>
        <v>2.2807570977918736</v>
      </c>
      <c r="BY46" s="35">
        <f t="shared" si="126"/>
        <v>2.3130990415334898</v>
      </c>
      <c r="BZ46" s="35">
        <f t="shared" si="126"/>
        <v>2.7910447761193864</v>
      </c>
      <c r="CA46" s="35">
        <f t="shared" si="126"/>
        <v>2.3359073359072524</v>
      </c>
      <c r="CB46" s="35">
        <f t="shared" si="126"/>
        <v>3.0730769230767372</v>
      </c>
      <c r="CC46" s="35">
        <f t="shared" si="126"/>
        <v>2.3545816733067619</v>
      </c>
    </row>
    <row r="47" spans="1:81" x14ac:dyDescent="0.3">
      <c r="D47" s="8"/>
      <c r="N47" s="26"/>
      <c r="P47" s="28"/>
      <c r="V47" s="30"/>
      <c r="AQ47" s="16"/>
      <c r="AS47" s="17"/>
      <c r="AY47" s="18"/>
    </row>
    <row r="48" spans="1:81" ht="18.600000000000001" customHeight="1" x14ac:dyDescent="0.3">
      <c r="B48" s="35">
        <f>AVERAGE(B46:E46)</f>
        <v>4.0756848943262867</v>
      </c>
      <c r="C48" s="35"/>
      <c r="D48" s="35"/>
      <c r="E48" s="35"/>
      <c r="F48" s="35">
        <f t="shared" ref="F48:BN48" si="127">AVERAGE(F46:I46)</f>
        <v>3.0197218986278394</v>
      </c>
      <c r="G48" s="35"/>
      <c r="H48" s="35"/>
      <c r="I48" s="35"/>
      <c r="J48" s="35">
        <f t="shared" si="127"/>
        <v>3.6439388775679626</v>
      </c>
      <c r="K48" s="35"/>
      <c r="L48" s="35"/>
      <c r="M48" s="35"/>
      <c r="N48" s="35">
        <f t="shared" si="127"/>
        <v>3.8645478778354496</v>
      </c>
      <c r="O48" s="35"/>
      <c r="P48" s="35"/>
      <c r="Q48" s="35"/>
      <c r="R48" s="35">
        <f t="shared" si="127"/>
        <v>3.7451041293094089</v>
      </c>
      <c r="S48" s="35"/>
      <c r="T48" s="35"/>
      <c r="U48" s="35"/>
      <c r="V48" s="35">
        <f t="shared" si="127"/>
        <v>3.8854427019579036</v>
      </c>
      <c r="W48" s="35"/>
      <c r="X48" s="35"/>
      <c r="Y48" s="35"/>
      <c r="Z48" s="35">
        <f t="shared" si="127"/>
        <v>3.8950073899226645</v>
      </c>
      <c r="AA48" s="35"/>
      <c r="AB48" s="35"/>
      <c r="AC48" s="35"/>
      <c r="AD48" s="35">
        <f t="shared" si="127"/>
        <v>3.6557379570201904</v>
      </c>
      <c r="AE48" s="35"/>
      <c r="AF48" s="35"/>
      <c r="AG48" s="35"/>
      <c r="AH48" s="35">
        <f t="shared" si="127"/>
        <v>3.1979982320502991</v>
      </c>
      <c r="AI48" s="35"/>
      <c r="AJ48" s="35"/>
      <c r="AK48" s="35"/>
      <c r="AL48" s="35">
        <f t="shared" si="127"/>
        <v>3.4635138097437235</v>
      </c>
      <c r="AM48" s="35"/>
      <c r="AN48" s="35"/>
      <c r="AO48" s="35"/>
      <c r="AP48" s="35">
        <f t="shared" si="127"/>
        <v>2.8441509882814042</v>
      </c>
      <c r="AQ48" s="35"/>
      <c r="AR48" s="35"/>
      <c r="AS48" s="35"/>
      <c r="AT48" s="35">
        <f t="shared" si="127"/>
        <v>2.6815300173456573</v>
      </c>
      <c r="AU48" s="35"/>
      <c r="AV48" s="35"/>
      <c r="AW48" s="35"/>
      <c r="AX48" s="35">
        <f t="shared" si="127"/>
        <v>2.1676924097611896</v>
      </c>
      <c r="AY48" s="35"/>
      <c r="AZ48" s="35"/>
      <c r="BA48" s="35"/>
      <c r="BB48" s="35">
        <f t="shared" si="127"/>
        <v>3.0626439985134759</v>
      </c>
      <c r="BC48" s="35"/>
      <c r="BD48" s="35"/>
      <c r="BE48" s="35"/>
      <c r="BF48" s="35">
        <f t="shared" si="127"/>
        <v>2.8762551745185592</v>
      </c>
      <c r="BG48" s="35"/>
      <c r="BH48" s="35"/>
      <c r="BI48" s="35"/>
      <c r="BJ48" s="35">
        <f t="shared" si="127"/>
        <v>3.1737567818627617</v>
      </c>
      <c r="BK48" s="35"/>
      <c r="BL48" s="35"/>
      <c r="BM48" s="35"/>
      <c r="BN48" s="35">
        <f t="shared" si="127"/>
        <v>3.0164185143554914</v>
      </c>
      <c r="BO48" s="35"/>
      <c r="BP48" s="35"/>
      <c r="BQ48" s="35"/>
      <c r="BR48" s="35">
        <f t="shared" ref="BR48:BZ48" si="128">AVERAGE(BR46:BU46)</f>
        <v>3.173563950059072</v>
      </c>
      <c r="BS48" s="35"/>
      <c r="BT48" s="35"/>
      <c r="BU48" s="35"/>
      <c r="BV48" s="35">
        <f t="shared" si="128"/>
        <v>2.5951570194445504</v>
      </c>
      <c r="BW48" s="35"/>
      <c r="BX48" s="35"/>
      <c r="BY48" s="35"/>
      <c r="BZ48" s="35">
        <f t="shared" si="128"/>
        <v>2.6386526771025345</v>
      </c>
      <c r="CA48" s="35"/>
      <c r="CB48" s="35"/>
      <c r="CC48" s="35"/>
    </row>
    <row r="49" spans="1:81" s="8" customFormat="1" ht="18.600000000000001" customHeight="1" x14ac:dyDescent="0.3">
      <c r="B49" s="35">
        <f>_xlfn.STDEV.P(B46:E46)</f>
        <v>0.64765998843286365</v>
      </c>
      <c r="C49" s="35"/>
      <c r="D49" s="35"/>
      <c r="E49" s="35"/>
      <c r="F49" s="35">
        <f t="shared" ref="F49:BN49" si="129">_xlfn.STDEV.P(F46:I46)</f>
        <v>0.16090758684663775</v>
      </c>
      <c r="G49" s="35"/>
      <c r="H49" s="35"/>
      <c r="I49" s="35"/>
      <c r="J49" s="35">
        <f t="shared" si="129"/>
        <v>0.41360095874958075</v>
      </c>
      <c r="K49" s="35"/>
      <c r="L49" s="35"/>
      <c r="M49" s="35"/>
      <c r="N49" s="35">
        <f t="shared" si="129"/>
        <v>0.24353080120325929</v>
      </c>
      <c r="O49" s="35"/>
      <c r="P49" s="35"/>
      <c r="Q49" s="35"/>
      <c r="R49" s="35">
        <f t="shared" si="129"/>
        <v>0.56737935377603732</v>
      </c>
      <c r="S49" s="35"/>
      <c r="T49" s="35"/>
      <c r="U49" s="35"/>
      <c r="V49" s="35">
        <f t="shared" si="129"/>
        <v>0.50783848893037087</v>
      </c>
      <c r="W49" s="35"/>
      <c r="X49" s="35"/>
      <c r="Y49" s="35"/>
      <c r="Z49" s="35">
        <f t="shared" si="129"/>
        <v>0.46264803142083738</v>
      </c>
      <c r="AA49" s="35"/>
      <c r="AB49" s="35"/>
      <c r="AC49" s="35"/>
      <c r="AD49" s="35">
        <f t="shared" si="129"/>
        <v>0.57559609567205006</v>
      </c>
      <c r="AE49" s="35"/>
      <c r="AF49" s="35"/>
      <c r="AG49" s="35"/>
      <c r="AH49" s="35">
        <f t="shared" si="129"/>
        <v>0.24635752645873293</v>
      </c>
      <c r="AI49" s="35"/>
      <c r="AJ49" s="35"/>
      <c r="AK49" s="35"/>
      <c r="AL49" s="35">
        <f t="shared" si="129"/>
        <v>0.33740307045989953</v>
      </c>
      <c r="AM49" s="35"/>
      <c r="AN49" s="35"/>
      <c r="AO49" s="35"/>
      <c r="AP49" s="35">
        <f t="shared" si="129"/>
        <v>0.22645812560465955</v>
      </c>
      <c r="AQ49" s="35"/>
      <c r="AR49" s="35"/>
      <c r="AS49" s="35"/>
      <c r="AT49" s="35">
        <f t="shared" si="129"/>
        <v>0.2296750179765861</v>
      </c>
      <c r="AU49" s="35"/>
      <c r="AV49" s="35"/>
      <c r="AW49" s="35"/>
      <c r="AX49" s="35">
        <f t="shared" si="129"/>
        <v>0.31854200443532493</v>
      </c>
      <c r="AY49" s="35"/>
      <c r="AZ49" s="35"/>
      <c r="BA49" s="35"/>
      <c r="BB49" s="35">
        <f t="shared" si="129"/>
        <v>0.46259731145825994</v>
      </c>
      <c r="BC49" s="35"/>
      <c r="BD49" s="35"/>
      <c r="BE49" s="35"/>
      <c r="BF49" s="35">
        <f t="shared" si="129"/>
        <v>0.11612542464278416</v>
      </c>
      <c r="BG49" s="35"/>
      <c r="BH49" s="35"/>
      <c r="BI49" s="35"/>
      <c r="BJ49" s="35">
        <f t="shared" si="129"/>
        <v>0.55015991178341361</v>
      </c>
      <c r="BK49" s="35"/>
      <c r="BL49" s="35"/>
      <c r="BM49" s="35"/>
      <c r="BN49" s="35">
        <f t="shared" si="129"/>
        <v>0.38368762605059797</v>
      </c>
      <c r="BO49" s="35"/>
      <c r="BP49" s="35"/>
      <c r="BQ49" s="35"/>
      <c r="BR49" s="35">
        <f t="shared" ref="BR49:BZ49" si="130">_xlfn.STDEV.P(BR46:BU46)</f>
        <v>0.36769711907073221</v>
      </c>
      <c r="BS49" s="35"/>
      <c r="BT49" s="35"/>
      <c r="BU49" s="35"/>
      <c r="BV49" s="35">
        <f t="shared" si="130"/>
        <v>0.34107610094125373</v>
      </c>
      <c r="BW49" s="35"/>
      <c r="BX49" s="35"/>
      <c r="BY49" s="35"/>
      <c r="BZ49" s="35">
        <f t="shared" si="130"/>
        <v>0.30995921269821919</v>
      </c>
      <c r="CA49" s="35"/>
      <c r="CB49" s="35"/>
      <c r="CC49" s="35"/>
    </row>
    <row r="50" spans="1:81" s="8" customFormat="1" ht="18.600000000000001" customHeight="1" x14ac:dyDescent="0.3">
      <c r="A50" s="8" t="s">
        <v>106</v>
      </c>
      <c r="B50" s="7">
        <f t="shared" ref="B50:AG50" si="131">B8/10^6/B3*10^6/200*400</f>
        <v>4.3810550189885139E-2</v>
      </c>
      <c r="C50" s="7">
        <f t="shared" si="131"/>
        <v>4.1656538895838223E-2</v>
      </c>
      <c r="D50" s="7">
        <f t="shared" si="131"/>
        <v>4.1719226386520383E-2</v>
      </c>
      <c r="E50" s="7">
        <f t="shared" si="131"/>
        <v>4.1658763072725744E-2</v>
      </c>
      <c r="F50" s="7">
        <f t="shared" si="131"/>
        <v>3.751295353086722E-2</v>
      </c>
      <c r="G50" s="7">
        <f t="shared" si="131"/>
        <v>3.4799922269882697E-2</v>
      </c>
      <c r="H50" s="7">
        <f t="shared" si="131"/>
        <v>6.288407436377931E-2</v>
      </c>
      <c r="I50" s="7">
        <f t="shared" si="131"/>
        <v>3.5547063315501622E-2</v>
      </c>
      <c r="J50" s="7">
        <f t="shared" si="131"/>
        <v>4.3791760119687363E-2</v>
      </c>
      <c r="K50" s="7">
        <f t="shared" si="131"/>
        <v>3.2756051401939698E-2</v>
      </c>
      <c r="L50" s="7">
        <f t="shared" si="131"/>
        <v>3.9803855745880107E-2</v>
      </c>
      <c r="M50" s="7">
        <f t="shared" si="131"/>
        <v>3.6195776349972439E-2</v>
      </c>
      <c r="N50" s="7">
        <f t="shared" si="131"/>
        <v>3.7094969485173372E-2</v>
      </c>
      <c r="O50" s="7">
        <f t="shared" si="131"/>
        <v>4.6928065256524099E-2</v>
      </c>
      <c r="P50" s="7">
        <f t="shared" si="131"/>
        <v>4.1355602392132818E-2</v>
      </c>
      <c r="Q50" s="7">
        <f t="shared" si="131"/>
        <v>4.1224068241181064E-2</v>
      </c>
      <c r="R50" s="7">
        <f t="shared" si="131"/>
        <v>3.984454566975363E-2</v>
      </c>
      <c r="S50" s="7">
        <f t="shared" si="131"/>
        <v>4.083187713158052E-2</v>
      </c>
      <c r="T50" s="7">
        <f t="shared" si="131"/>
        <v>4.6200025389248098E-2</v>
      </c>
      <c r="U50" s="7">
        <f t="shared" si="131"/>
        <v>4.0783164974735983E-2</v>
      </c>
      <c r="V50" s="7">
        <f t="shared" si="131"/>
        <v>4.0442466321981577E-2</v>
      </c>
      <c r="W50" s="7">
        <f t="shared" si="131"/>
        <v>4.0548859939566362E-2</v>
      </c>
      <c r="X50" s="7">
        <f t="shared" si="131"/>
        <v>3.7945344080979056E-2</v>
      </c>
      <c r="Y50" s="7">
        <f t="shared" si="131"/>
        <v>4.3181176649551831E-2</v>
      </c>
      <c r="Z50" s="7">
        <f t="shared" si="131"/>
        <v>4.2355812418072861E-2</v>
      </c>
      <c r="AA50" s="7">
        <f t="shared" si="131"/>
        <v>3.4324732316507553E-2</v>
      </c>
      <c r="AB50" s="7">
        <f t="shared" si="131"/>
        <v>4.7237042365199211E-2</v>
      </c>
      <c r="AC50" s="7">
        <f t="shared" si="131"/>
        <v>5.571798056658768E-2</v>
      </c>
      <c r="AD50" s="7">
        <f t="shared" si="131"/>
        <v>3.5238757601322307E-2</v>
      </c>
      <c r="AE50" s="7">
        <f t="shared" si="131"/>
        <v>4.0180425214958064E-2</v>
      </c>
      <c r="AF50" s="7">
        <f t="shared" si="131"/>
        <v>3.9010956340761752E-2</v>
      </c>
      <c r="AG50" s="7">
        <f t="shared" si="131"/>
        <v>3.6874941547740375E-2</v>
      </c>
      <c r="AH50" s="7">
        <f t="shared" ref="AH50:BM50" si="132">AH8/10^6/AH3*10^6/200*400</f>
        <v>4.182460080152068E-2</v>
      </c>
      <c r="AI50" s="7">
        <f t="shared" si="132"/>
        <v>3.7653477453801543E-2</v>
      </c>
      <c r="AJ50" s="7">
        <f t="shared" si="132"/>
        <v>4.1361890148505553E-2</v>
      </c>
      <c r="AK50" s="7">
        <f t="shared" si="132"/>
        <v>3.9981235889100963E-2</v>
      </c>
      <c r="AL50" s="7">
        <f t="shared" si="132"/>
        <v>3.6608212344225781E-2</v>
      </c>
      <c r="AM50" s="7">
        <f t="shared" si="132"/>
        <v>3.4950197548003166E-2</v>
      </c>
      <c r="AN50" s="7">
        <f t="shared" si="132"/>
        <v>3.5004121517927311E-2</v>
      </c>
      <c r="AO50" s="7">
        <f t="shared" si="132"/>
        <v>3.3725286611092427E-2</v>
      </c>
      <c r="AP50" s="7">
        <f t="shared" si="132"/>
        <v>5.3613260635217846E-2</v>
      </c>
      <c r="AQ50" s="7">
        <f t="shared" si="132"/>
        <v>4.7505327568476099E-2</v>
      </c>
      <c r="AR50" s="7">
        <f t="shared" si="132"/>
        <v>5.9777855801132103E-2</v>
      </c>
      <c r="AS50" s="7">
        <f t="shared" si="132"/>
        <v>4.9627171850763992E-2</v>
      </c>
      <c r="AT50" s="7">
        <f t="shared" si="132"/>
        <v>5.7509843698171567E-2</v>
      </c>
      <c r="AU50" s="7">
        <f t="shared" si="132"/>
        <v>5.6530593704049739E-2</v>
      </c>
      <c r="AV50" s="7">
        <f t="shared" si="132"/>
        <v>4.7857654415412246E-2</v>
      </c>
      <c r="AW50" s="7">
        <f t="shared" si="132"/>
        <v>4.5240001566177461E-2</v>
      </c>
      <c r="AX50" s="7">
        <f t="shared" si="132"/>
        <v>4.4259233579013312E-2</v>
      </c>
      <c r="AY50" s="7">
        <f t="shared" si="132"/>
        <v>4.2437623433254683E-2</v>
      </c>
      <c r="AZ50" s="7">
        <f t="shared" si="132"/>
        <v>4.1416316838881494E-2</v>
      </c>
      <c r="BA50" s="7">
        <f t="shared" si="132"/>
        <v>4.0283603632334797E-2</v>
      </c>
      <c r="BB50" s="7">
        <f t="shared" si="132"/>
        <v>4.8113421741190127E-2</v>
      </c>
      <c r="BC50" s="7">
        <f t="shared" si="132"/>
        <v>4.8037234463135459E-2</v>
      </c>
      <c r="BD50" s="7">
        <f t="shared" si="132"/>
        <v>4.0294412677153446E-2</v>
      </c>
      <c r="BE50" s="7">
        <f t="shared" si="132"/>
        <v>4.5071684706367229E-2</v>
      </c>
      <c r="BF50" s="7">
        <f t="shared" si="132"/>
        <v>6.1235435161849927E-2</v>
      </c>
      <c r="BG50" s="7">
        <f t="shared" si="132"/>
        <v>5.4594450214922229E-2</v>
      </c>
      <c r="BH50" s="7">
        <f t="shared" si="132"/>
        <v>5.5017820313098743E-2</v>
      </c>
      <c r="BI50" s="7">
        <f t="shared" si="132"/>
        <v>5.343224468440911E-2</v>
      </c>
      <c r="BJ50" s="7">
        <f t="shared" si="132"/>
        <v>4.4139476571854491E-2</v>
      </c>
      <c r="BK50" s="7">
        <f t="shared" si="132"/>
        <v>5.405698760822731E-2</v>
      </c>
      <c r="BL50" s="7">
        <f t="shared" si="132"/>
        <v>5.0245117950962516E-2</v>
      </c>
      <c r="BM50" s="7">
        <f t="shared" si="132"/>
        <v>4.8396912327209038E-2</v>
      </c>
      <c r="BN50" s="7">
        <f t="shared" ref="BN50:CC50" si="133">BN8/10^6/BN3*10^6/200*400</f>
        <v>5.3258904402772957E-2</v>
      </c>
      <c r="BO50" s="7">
        <f t="shared" si="133"/>
        <v>4.724655976574757E-2</v>
      </c>
      <c r="BP50" s="7">
        <f t="shared" si="133"/>
        <v>5.311837876830635E-2</v>
      </c>
      <c r="BQ50" s="7">
        <f t="shared" si="133"/>
        <v>4.2875520237951888E-2</v>
      </c>
      <c r="BR50" s="7">
        <f t="shared" si="133"/>
        <v>5.5694636157800563E-2</v>
      </c>
      <c r="BS50" s="7">
        <f t="shared" si="133"/>
        <v>5.4382255007587581E-2</v>
      </c>
      <c r="BT50" s="7">
        <f t="shared" si="133"/>
        <v>4.945863295628132E-2</v>
      </c>
      <c r="BU50" s="7">
        <f t="shared" si="133"/>
        <v>4.6684023036701584E-2</v>
      </c>
      <c r="BV50" s="7">
        <f t="shared" si="133"/>
        <v>4.7657433458581269E-2</v>
      </c>
      <c r="BW50" s="7">
        <f t="shared" si="133"/>
        <v>4.0023060718967877E-2</v>
      </c>
      <c r="BX50" s="7">
        <f t="shared" si="133"/>
        <v>3.8282730676062596E-2</v>
      </c>
      <c r="BY50" s="7">
        <f t="shared" si="133"/>
        <v>3.7316545521535648E-2</v>
      </c>
      <c r="BZ50" s="7">
        <f t="shared" si="133"/>
        <v>3.6648811069401696E-2</v>
      </c>
      <c r="CA50" s="7">
        <f t="shared" si="133"/>
        <v>3.6980944583864056E-2</v>
      </c>
      <c r="CB50" s="7">
        <f t="shared" si="133"/>
        <v>3.5417223349852499E-2</v>
      </c>
      <c r="CC50" s="7">
        <f t="shared" si="133"/>
        <v>4.8272378192614915E-2</v>
      </c>
    </row>
    <row r="51" spans="1:81" s="8" customFormat="1" ht="18.600000000000001" customHeight="1" x14ac:dyDescent="0.3">
      <c r="A51" s="8" t="s">
        <v>107</v>
      </c>
      <c r="B51" s="35">
        <f>B50/B20*100</f>
        <v>9.591658917312305</v>
      </c>
      <c r="C51" s="35">
        <f t="shared" ref="C51:E51" si="134">C50/C20*100</f>
        <v>12.621309546053446</v>
      </c>
      <c r="D51" s="35">
        <f t="shared" si="134"/>
        <v>11.370534250443557</v>
      </c>
      <c r="E51" s="35">
        <f t="shared" si="134"/>
        <v>12.879011964033026</v>
      </c>
      <c r="F51" s="35">
        <f t="shared" ref="F51" si="135">F50/F20*100</f>
        <v>10.941278113169707</v>
      </c>
      <c r="G51" s="35">
        <f t="shared" ref="G51:H51" si="136">G50/G20*100</f>
        <v>10.206245859749966</v>
      </c>
      <c r="H51" s="35">
        <f t="shared" si="136"/>
        <v>16.877274151827873</v>
      </c>
      <c r="I51" s="35">
        <f t="shared" ref="I51" si="137">I50/I20*100</f>
        <v>10.142099183723239</v>
      </c>
      <c r="J51" s="35">
        <f t="shared" ref="J51:K51" si="138">J50/J20*100</f>
        <v>10.963469022871047</v>
      </c>
      <c r="K51" s="35">
        <f t="shared" si="138"/>
        <v>9.6327054863484616</v>
      </c>
      <c r="L51" s="35">
        <f t="shared" ref="L51" si="139">L50/L20*100</f>
        <v>11.011431626051079</v>
      </c>
      <c r="M51" s="35">
        <f t="shared" ref="M51:N51" si="140">M50/M20*100</f>
        <v>11.379732716089926</v>
      </c>
      <c r="N51" s="35">
        <f t="shared" si="140"/>
        <v>11.189804844701674</v>
      </c>
      <c r="O51" s="35">
        <f t="shared" ref="O51" si="141">O50/O20*100</f>
        <v>12.464094132133066</v>
      </c>
      <c r="P51" s="35">
        <f t="shared" ref="P51:Q51" si="142">P50/P20*100</f>
        <v>12.503607910746917</v>
      </c>
      <c r="Q51" s="35">
        <f t="shared" si="142"/>
        <v>11.607060348756974</v>
      </c>
      <c r="R51" s="35">
        <f t="shared" ref="R51" si="143">R50/R20*100</f>
        <v>11.994868435999239</v>
      </c>
      <c r="S51" s="35">
        <f t="shared" ref="S51:T51" si="144">S50/S20*100</f>
        <v>11.329926267141829</v>
      </c>
      <c r="T51" s="35">
        <f t="shared" si="144"/>
        <v>10.09826641907312</v>
      </c>
      <c r="U51" s="35">
        <f t="shared" ref="U51" si="145">U50/U20*100</f>
        <v>12.68162225166796</v>
      </c>
      <c r="V51" s="35">
        <f t="shared" ref="V51:W51" si="146">V50/V20*100</f>
        <v>11.909963599057429</v>
      </c>
      <c r="W51" s="35">
        <f t="shared" si="146"/>
        <v>11.367846323669303</v>
      </c>
      <c r="X51" s="35">
        <f t="shared" ref="X51" si="147">X50/X20*100</f>
        <v>9.159700274492339</v>
      </c>
      <c r="Y51" s="35">
        <f t="shared" ref="Y51:Z51" si="148">Y50/Y20*100</f>
        <v>12.46033105862111</v>
      </c>
      <c r="Z51" s="35">
        <f t="shared" si="148"/>
        <v>13.515980791946527</v>
      </c>
      <c r="AA51" s="35">
        <f t="shared" ref="AA51" si="149">AA50/AA20*100</f>
        <v>11.970903085472475</v>
      </c>
      <c r="AB51" s="35">
        <f t="shared" ref="AB51:AC51" si="150">AB50/AB20*100</f>
        <v>12.754001438604179</v>
      </c>
      <c r="AC51" s="35">
        <f t="shared" si="150"/>
        <v>13.996509894905854</v>
      </c>
      <c r="AD51" s="35">
        <f t="shared" ref="AD51" si="151">AD50/AD20*100</f>
        <v>11.416918350583616</v>
      </c>
      <c r="AE51" s="35">
        <f t="shared" ref="AE51:AF51" si="152">AE50/AE20*100</f>
        <v>12.465613846809321</v>
      </c>
      <c r="AF51" s="35">
        <f t="shared" si="152"/>
        <v>12.401631182403001</v>
      </c>
      <c r="AG51" s="35">
        <f t="shared" ref="AG51" si="153">AG50/AG20*100</f>
        <v>12.064024086606755</v>
      </c>
      <c r="AH51" s="35">
        <f t="shared" ref="AH51:AI51" si="154">AH50/AH20*100</f>
        <v>14.490412876117478</v>
      </c>
      <c r="AI51" s="35">
        <f t="shared" si="154"/>
        <v>13.430728572104083</v>
      </c>
      <c r="AJ51" s="35">
        <f t="shared" ref="AJ51" si="155">AJ50/AJ20*100</f>
        <v>13.838550607307418</v>
      </c>
      <c r="AK51" s="35">
        <f t="shared" ref="AK51:AL51" si="156">AK50/AK20*100</f>
        <v>14.230869019530564</v>
      </c>
      <c r="AL51" s="35">
        <f t="shared" si="156"/>
        <v>12.89076413397717</v>
      </c>
      <c r="AM51" s="35">
        <f t="shared" ref="AM51" si="157">AM50/AM20*100</f>
        <v>11.845536752845895</v>
      </c>
      <c r="AN51" s="35">
        <f t="shared" ref="AN51:AO51" si="158">AN50/AN20*100</f>
        <v>11.778413862113087</v>
      </c>
      <c r="AO51" s="35">
        <f t="shared" si="158"/>
        <v>11.351975558635454</v>
      </c>
      <c r="AP51" s="35">
        <f t="shared" ref="AP51" si="159">AP50/AP20*100</f>
        <v>12.305212230131364</v>
      </c>
      <c r="AQ51" s="35">
        <f t="shared" ref="AQ51:AR51" si="160">AQ50/AQ20*100</f>
        <v>8.9574722131601181</v>
      </c>
      <c r="AR51" s="35">
        <f t="shared" si="160"/>
        <v>11.831033960639841</v>
      </c>
      <c r="AS51" s="35">
        <f t="shared" ref="AS51" si="161">AS50/AS20*100</f>
        <v>10.198383815331992</v>
      </c>
      <c r="AT51" s="35">
        <f t="shared" ref="AT51:AU51" si="162">AT50/AT20*100</f>
        <v>12.137603854192969</v>
      </c>
      <c r="AU51" s="35">
        <f t="shared" si="162"/>
        <v>10.562993565357823</v>
      </c>
      <c r="AV51" s="35">
        <f t="shared" ref="AV51" si="163">AV50/AV20*100</f>
        <v>9.7847580562197809</v>
      </c>
      <c r="AW51" s="35">
        <f t="shared" ref="AW51:AX51" si="164">AW50/AW20*100</f>
        <v>9.9754203453421209</v>
      </c>
      <c r="AX51" s="35">
        <f t="shared" si="164"/>
        <v>10.791603249202684</v>
      </c>
      <c r="AY51" s="35">
        <f t="shared" ref="AY51" si="165">AY50/AY20*100</f>
        <v>10.115945120718015</v>
      </c>
      <c r="AZ51" s="35">
        <f t="shared" ref="AZ51:BA51" si="166">AZ50/AZ20*100</f>
        <v>8.5087977664033136</v>
      </c>
      <c r="BA51" s="35">
        <f t="shared" si="166"/>
        <v>10.423666928592555</v>
      </c>
      <c r="BB51" s="35">
        <f t="shared" ref="BB51" si="167">BB50/BB20*100</f>
        <v>10.042134691622151</v>
      </c>
      <c r="BC51" s="35">
        <f t="shared" ref="BC51:BD51" si="168">BC50/BC20*100</f>
        <v>13.128188300483318</v>
      </c>
      <c r="BD51" s="35">
        <f t="shared" si="168"/>
        <v>10.387004156777195</v>
      </c>
      <c r="BE51" s="35">
        <f t="shared" ref="BE51" si="169">BE50/BE20*100</f>
        <v>11.351387259381692</v>
      </c>
      <c r="BF51" s="35">
        <f t="shared" ref="BF51:BG51" si="170">BF50/BF20*100</f>
        <v>17.130739506022596</v>
      </c>
      <c r="BG51" s="35">
        <f t="shared" si="170"/>
        <v>15.148341522085609</v>
      </c>
      <c r="BH51" s="35">
        <f t="shared" ref="BH51" si="171">BH50/BH20*100</f>
        <v>13.917551383551105</v>
      </c>
      <c r="BI51" s="35">
        <f t="shared" ref="BI51:BJ51" si="172">BI50/BI20*100</f>
        <v>13.266567601437041</v>
      </c>
      <c r="BJ51" s="35">
        <f t="shared" si="172"/>
        <v>10.995032070245585</v>
      </c>
      <c r="BK51" s="35">
        <f t="shared" ref="BK51" si="173">BK50/BK20*100</f>
        <v>13.996898577129608</v>
      </c>
      <c r="BL51" s="35">
        <f t="shared" ref="BL51:BM51" si="174">BL50/BL20*100</f>
        <v>14.114794618733844</v>
      </c>
      <c r="BM51" s="35">
        <f t="shared" si="174"/>
        <v>12.52816392684254</v>
      </c>
      <c r="BN51" s="35">
        <f t="shared" ref="BN51" si="175">BN50/BN20*100</f>
        <v>15.087324894646665</v>
      </c>
      <c r="BO51" s="35">
        <f t="shared" ref="BO51:BP51" si="176">BO50/BO20*100</f>
        <v>13.18806410805351</v>
      </c>
      <c r="BP51" s="35">
        <f t="shared" si="176"/>
        <v>15.011715738869572</v>
      </c>
      <c r="BQ51" s="35">
        <f t="shared" ref="BQ51" si="177">BQ50/BQ20*100</f>
        <v>12.361513627046161</v>
      </c>
      <c r="BR51" s="35">
        <f t="shared" ref="BR51:BS51" si="178">BR50/BR20*100</f>
        <v>15.807230951948487</v>
      </c>
      <c r="BS51" s="35">
        <f t="shared" si="178"/>
        <v>15.679039755433807</v>
      </c>
      <c r="BT51" s="35">
        <f t="shared" ref="BT51" si="179">BT50/BT20*100</f>
        <v>13.477159623047788</v>
      </c>
      <c r="BU51" s="35">
        <f t="shared" ref="BU51:BV51" si="180">BU50/BU20*100</f>
        <v>13.968447837752896</v>
      </c>
      <c r="BV51" s="35">
        <f t="shared" si="180"/>
        <v>15.981797927197242</v>
      </c>
      <c r="BW51" s="35">
        <f t="shared" ref="BW51" si="181">BW50/BW20*100</f>
        <v>12.099995101083708</v>
      </c>
      <c r="BX51" s="35">
        <f t="shared" ref="BX51:BY51" si="182">BX50/BX20*100</f>
        <v>12.040341477613778</v>
      </c>
      <c r="BY51" s="35">
        <f t="shared" si="182"/>
        <v>11.338030284657997</v>
      </c>
      <c r="BZ51" s="35">
        <f t="shared" ref="BZ51" si="183">BZ50/BZ20*100</f>
        <v>12.977508098829107</v>
      </c>
      <c r="CA51" s="35">
        <f t="shared" ref="CA51:CB51" si="184">CA50/CA20*100</f>
        <v>12.350778789591223</v>
      </c>
      <c r="CB51" s="35">
        <f t="shared" si="184"/>
        <v>11.72854973239275</v>
      </c>
      <c r="CC51" s="35">
        <f t="shared" ref="CC51" si="185">CC50/CC20*100</f>
        <v>16.251059590740795</v>
      </c>
    </row>
    <row r="52" spans="1:81" s="8" customFormat="1" ht="18.600000000000001" customHeight="1" x14ac:dyDescent="0.3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</row>
    <row r="53" spans="1:81" s="8" customFormat="1" ht="18.600000000000001" customHeight="1" x14ac:dyDescent="0.3">
      <c r="B53" s="35">
        <f>AVERAGE(B51:E51)</f>
        <v>11.615628669460584</v>
      </c>
      <c r="C53" s="35"/>
      <c r="D53" s="35"/>
      <c r="E53" s="35"/>
      <c r="F53" s="35">
        <f t="shared" ref="F53:BN53" si="186">AVERAGE(F51:I51)</f>
        <v>12.041724327117697</v>
      </c>
      <c r="G53" s="35"/>
      <c r="H53" s="35"/>
      <c r="I53" s="35"/>
      <c r="J53" s="35">
        <f t="shared" si="186"/>
        <v>10.746834712840128</v>
      </c>
      <c r="K53" s="35"/>
      <c r="L53" s="35"/>
      <c r="M53" s="35"/>
      <c r="N53" s="35">
        <f t="shared" si="186"/>
        <v>11.941141809084657</v>
      </c>
      <c r="O53" s="35"/>
      <c r="P53" s="35"/>
      <c r="Q53" s="35"/>
      <c r="R53" s="35">
        <f t="shared" si="186"/>
        <v>11.526170843470537</v>
      </c>
      <c r="S53" s="35"/>
      <c r="T53" s="35"/>
      <c r="U53" s="35"/>
      <c r="V53" s="35">
        <f t="shared" si="186"/>
        <v>11.224460313960044</v>
      </c>
      <c r="W53" s="35"/>
      <c r="X53" s="35"/>
      <c r="Y53" s="35"/>
      <c r="Z53" s="35">
        <f t="shared" si="186"/>
        <v>13.059348802732259</v>
      </c>
      <c r="AA53" s="35"/>
      <c r="AB53" s="35"/>
      <c r="AC53" s="35"/>
      <c r="AD53" s="35">
        <f t="shared" si="186"/>
        <v>12.087046866600675</v>
      </c>
      <c r="AE53" s="35"/>
      <c r="AF53" s="35"/>
      <c r="AG53" s="35"/>
      <c r="AH53" s="35">
        <f t="shared" si="186"/>
        <v>13.997640268764886</v>
      </c>
      <c r="AI53" s="35"/>
      <c r="AJ53" s="35"/>
      <c r="AK53" s="35"/>
      <c r="AL53" s="35">
        <f t="shared" si="186"/>
        <v>11.966672576892902</v>
      </c>
      <c r="AM53" s="35"/>
      <c r="AN53" s="35"/>
      <c r="AO53" s="35"/>
      <c r="AP53" s="35">
        <f t="shared" si="186"/>
        <v>10.82302555481583</v>
      </c>
      <c r="AQ53" s="35"/>
      <c r="AR53" s="35"/>
      <c r="AS53" s="35"/>
      <c r="AT53" s="35">
        <f t="shared" si="186"/>
        <v>10.615193955278174</v>
      </c>
      <c r="AU53" s="35"/>
      <c r="AV53" s="35"/>
      <c r="AW53" s="35"/>
      <c r="AX53" s="35">
        <f t="shared" si="186"/>
        <v>9.9600032662291405</v>
      </c>
      <c r="AY53" s="35"/>
      <c r="AZ53" s="35"/>
      <c r="BA53" s="35"/>
      <c r="BB53" s="35">
        <f t="shared" si="186"/>
        <v>11.22717860206609</v>
      </c>
      <c r="BC53" s="35"/>
      <c r="BD53" s="35"/>
      <c r="BE53" s="35"/>
      <c r="BF53" s="35">
        <f t="shared" si="186"/>
        <v>14.865800003274089</v>
      </c>
      <c r="BG53" s="35"/>
      <c r="BH53" s="35"/>
      <c r="BI53" s="35"/>
      <c r="BJ53" s="35">
        <f t="shared" si="186"/>
        <v>12.908722298237894</v>
      </c>
      <c r="BK53" s="35"/>
      <c r="BL53" s="35"/>
      <c r="BM53" s="35"/>
      <c r="BN53" s="35">
        <f t="shared" si="186"/>
        <v>13.912154592153978</v>
      </c>
      <c r="BO53" s="35"/>
      <c r="BP53" s="35"/>
      <c r="BQ53" s="35"/>
      <c r="BR53" s="35">
        <f t="shared" ref="BR53:BZ53" si="187">AVERAGE(BR51:BU51)</f>
        <v>14.732969542045746</v>
      </c>
      <c r="BS53" s="35"/>
      <c r="BT53" s="35"/>
      <c r="BU53" s="35"/>
      <c r="BV53" s="35">
        <f t="shared" si="187"/>
        <v>12.865041197638181</v>
      </c>
      <c r="BW53" s="35"/>
      <c r="BX53" s="35"/>
      <c r="BY53" s="35"/>
      <c r="BZ53" s="35">
        <f t="shared" si="187"/>
        <v>13.326974052888469</v>
      </c>
      <c r="CA53" s="35"/>
      <c r="CB53" s="35"/>
      <c r="CC53" s="35"/>
    </row>
    <row r="54" spans="1:81" x14ac:dyDescent="0.3">
      <c r="B54">
        <f>_xlfn.STDEV.P(B51:E51)</f>
        <v>1.3003899613571366</v>
      </c>
      <c r="C54" s="8"/>
      <c r="D54" s="8"/>
      <c r="E54" s="8"/>
      <c r="F54" s="8">
        <f t="shared" ref="F54:BN54" si="188">_xlfn.STDEV.P(F51:I51)</f>
        <v>2.8094074493847461</v>
      </c>
      <c r="G54" s="8"/>
      <c r="H54" s="8"/>
      <c r="I54" s="8"/>
      <c r="J54" s="8">
        <f t="shared" si="188"/>
        <v>0.66309610287722176</v>
      </c>
      <c r="K54" s="8"/>
      <c r="L54" s="8"/>
      <c r="M54" s="8"/>
      <c r="N54" s="8">
        <f t="shared" si="188"/>
        <v>0.5625755291255965</v>
      </c>
      <c r="O54" s="8"/>
      <c r="P54" s="8"/>
      <c r="Q54" s="8"/>
      <c r="R54" s="8">
        <f t="shared" si="188"/>
        <v>0.95291242631468531</v>
      </c>
      <c r="S54" s="8"/>
      <c r="T54" s="8"/>
      <c r="U54" s="8"/>
      <c r="V54" s="8">
        <f t="shared" si="188"/>
        <v>1.2531046264928942</v>
      </c>
      <c r="W54" s="8"/>
      <c r="X54" s="8"/>
      <c r="Y54" s="8"/>
      <c r="Z54" s="8">
        <f t="shared" si="188"/>
        <v>0.76888470827213684</v>
      </c>
      <c r="AA54" s="8"/>
      <c r="AB54" s="8"/>
      <c r="AC54" s="8"/>
      <c r="AD54" s="8">
        <f t="shared" si="188"/>
        <v>0.41589617894102632</v>
      </c>
      <c r="AE54" s="8"/>
      <c r="AF54" s="8"/>
      <c r="AG54" s="8"/>
      <c r="AH54" s="8">
        <f t="shared" si="188"/>
        <v>0.40122278254551808</v>
      </c>
      <c r="AI54" s="8"/>
      <c r="AJ54" s="8"/>
      <c r="AK54" s="8"/>
      <c r="AL54" s="8">
        <f t="shared" si="188"/>
        <v>0.56610795385843127</v>
      </c>
      <c r="AM54" s="8"/>
      <c r="AN54" s="8"/>
      <c r="AO54" s="8"/>
      <c r="AP54" s="8">
        <f t="shared" si="188"/>
        <v>1.3307352159579737</v>
      </c>
      <c r="AQ54" s="8"/>
      <c r="AR54" s="8"/>
      <c r="AS54" s="8"/>
      <c r="AT54" s="8">
        <f t="shared" si="188"/>
        <v>0.92457974716044966</v>
      </c>
      <c r="AU54" s="8"/>
      <c r="AV54" s="8"/>
      <c r="AW54" s="8"/>
      <c r="AX54" s="8">
        <f t="shared" si="188"/>
        <v>0.87132912670586316</v>
      </c>
      <c r="AY54" s="8"/>
      <c r="AZ54" s="8"/>
      <c r="BA54" s="8"/>
      <c r="BB54" s="8">
        <f t="shared" si="188"/>
        <v>1.1978614102041569</v>
      </c>
      <c r="BC54" s="8"/>
      <c r="BD54" s="8"/>
      <c r="BE54" s="8"/>
      <c r="BF54" s="8">
        <f t="shared" si="188"/>
        <v>1.471946023199816</v>
      </c>
      <c r="BG54" s="8"/>
      <c r="BH54" s="8"/>
      <c r="BI54" s="8"/>
      <c r="BJ54" s="8">
        <f t="shared" si="188"/>
        <v>1.2694263486868234</v>
      </c>
      <c r="BK54" s="8"/>
      <c r="BL54" s="8"/>
      <c r="BM54" s="8"/>
      <c r="BN54" s="8">
        <f t="shared" si="188"/>
        <v>1.1746121048097768</v>
      </c>
      <c r="BO54" s="8"/>
      <c r="BP54" s="8"/>
      <c r="BQ54" s="8"/>
      <c r="BR54" s="8">
        <f t="shared" ref="BR54:BZ54" si="189">_xlfn.STDEV.P(BR51:BU51)</f>
        <v>1.0259920095272257</v>
      </c>
      <c r="BS54" s="8"/>
      <c r="BT54" s="8"/>
      <c r="BU54" s="8"/>
      <c r="BV54" s="8">
        <f t="shared" si="189"/>
        <v>1.8242368265711753</v>
      </c>
      <c r="BW54" s="8"/>
      <c r="BX54" s="8"/>
      <c r="BY54" s="8"/>
      <c r="BZ54" s="8">
        <f t="shared" si="189"/>
        <v>1.7450157725762725</v>
      </c>
      <c r="CA54" s="8"/>
      <c r="CB54" s="8"/>
      <c r="CC54" s="8"/>
    </row>
    <row r="55" spans="1:81" x14ac:dyDescent="0.3">
      <c r="A55" t="s">
        <v>99</v>
      </c>
      <c r="B55" s="35">
        <f>100-B27-B37-B43-B48-B53</f>
        <v>22.774428614740863</v>
      </c>
      <c r="C55" s="35"/>
      <c r="D55" s="35"/>
      <c r="E55" s="35"/>
      <c r="F55" s="35">
        <f>100-F27-F37-F43-F48-F53</f>
        <v>15.429378681961255</v>
      </c>
      <c r="G55" s="35"/>
      <c r="H55" s="35"/>
      <c r="I55" s="35"/>
      <c r="J55" s="35">
        <f>100-J27-J37-J43-J48-J53</f>
        <v>17.704004584614303</v>
      </c>
      <c r="K55" s="35"/>
      <c r="L55" s="35"/>
      <c r="M55" s="35"/>
      <c r="N55" s="35">
        <f>100-N27-N37-N43-N48-N53</f>
        <v>11.960431551443444</v>
      </c>
      <c r="O55" s="35"/>
      <c r="P55" s="35"/>
      <c r="Q55" s="35"/>
      <c r="R55" s="35">
        <f>100-R27-R37-R43-R48-R53</f>
        <v>13.278499374149378</v>
      </c>
      <c r="S55" s="35"/>
      <c r="T55" s="35"/>
      <c r="U55" s="35"/>
      <c r="V55" s="35">
        <f>100-V27-V37-V43-V48-V53</f>
        <v>17.116433845058946</v>
      </c>
      <c r="W55" s="35"/>
      <c r="X55" s="35"/>
      <c r="Y55" s="35"/>
      <c r="Z55" s="35">
        <f>100-Z27-Z37-Z43-Z48-Z53</f>
        <v>10.291896880432667</v>
      </c>
      <c r="AA55" s="35"/>
      <c r="AB55" s="35"/>
      <c r="AC55" s="35"/>
      <c r="AD55" s="35">
        <f>100-AD27-AD37-AD43-AD48-AD53</f>
        <v>11.650548665881574</v>
      </c>
      <c r="AE55" s="35"/>
      <c r="AF55" s="35"/>
      <c r="AG55" s="35"/>
      <c r="AH55" s="35">
        <f>100-AH27-AH37-AH43-AH48-AH53</f>
        <v>22.37715295510861</v>
      </c>
      <c r="AI55" s="35"/>
      <c r="AJ55" s="35"/>
      <c r="AK55" s="35"/>
      <c r="AL55" s="35">
        <f>100-AL27-AL37-AL43-AL48-AL53</f>
        <v>21.67704253370178</v>
      </c>
      <c r="AM55" s="35"/>
      <c r="AN55" s="35"/>
      <c r="AO55" s="35"/>
      <c r="AP55" s="35">
        <f>100-AP27-AP37-AP43-AP48-AP53</f>
        <v>33.004041512913325</v>
      </c>
      <c r="AQ55" s="35"/>
      <c r="AR55" s="35"/>
      <c r="AS55" s="35"/>
      <c r="AT55" s="35">
        <f>100-AT27-AT37-AT43-AT48-AT53</f>
        <v>30.94798138142599</v>
      </c>
      <c r="AU55" s="35"/>
      <c r="AV55" s="35"/>
      <c r="AW55" s="35"/>
      <c r="AX55" s="35">
        <f>100-AX27-AX37-AX43-AX48-AX53</f>
        <v>32.374665619650784</v>
      </c>
      <c r="AY55" s="35"/>
      <c r="AZ55" s="35"/>
      <c r="BA55" s="35"/>
      <c r="BB55" s="35">
        <f>100-BB27-BB37-BB43-BB48-BB53</f>
        <v>25.379296370702193</v>
      </c>
      <c r="BC55" s="35"/>
      <c r="BD55" s="35"/>
      <c r="BE55" s="35"/>
      <c r="BF55" s="35">
        <f>100-BF27-BF37-BF43-BF48-BF53</f>
        <v>15.534203773100447</v>
      </c>
      <c r="BG55" s="35"/>
      <c r="BH55" s="35"/>
      <c r="BI55" s="35"/>
      <c r="BJ55" s="35">
        <f>100-BJ27-BJ37-BJ43-BJ48-BJ53</f>
        <v>12.279014746747158</v>
      </c>
      <c r="BK55" s="35"/>
      <c r="BL55" s="35"/>
      <c r="BM55" s="35"/>
      <c r="BN55" s="35">
        <f>100-BN27-BN37-BN43-BN48-BN53</f>
        <v>19.757888555591062</v>
      </c>
      <c r="BO55" s="35"/>
      <c r="BP55" s="35"/>
      <c r="BQ55" s="35"/>
      <c r="BR55" s="35">
        <f>100-BR27-BR37-BR43-BR48-BR53</f>
        <v>16.418040585272486</v>
      </c>
      <c r="BS55" s="35"/>
      <c r="BT55" s="35"/>
      <c r="BU55" s="35"/>
      <c r="BV55" s="35">
        <f>100-BV27-BV37-BV43-BV48-BV53</f>
        <v>17.253908572727401</v>
      </c>
      <c r="BW55" s="35"/>
      <c r="BX55" s="35"/>
      <c r="BY55" s="35"/>
      <c r="BZ55" s="35">
        <f>100-BZ27-BZ37-BZ43-BZ48-BZ53</f>
        <v>18.864085320314324</v>
      </c>
      <c r="CA55" s="35"/>
      <c r="CB55" s="35"/>
      <c r="CC55" s="35"/>
    </row>
    <row r="56" spans="1:81" x14ac:dyDescent="0.3">
      <c r="D56" s="8"/>
      <c r="N56" s="26"/>
      <c r="P56" s="28"/>
      <c r="V56" s="30"/>
      <c r="AQ56" s="16"/>
      <c r="AS56" s="17"/>
      <c r="AY56" s="18"/>
    </row>
    <row r="57" spans="1:81" s="8" customFormat="1" x14ac:dyDescent="0.3">
      <c r="A57" s="8" t="s">
        <v>93</v>
      </c>
      <c r="B57" s="7">
        <v>0.45675675675674798</v>
      </c>
      <c r="C57" s="7">
        <v>0.33004926108371846</v>
      </c>
      <c r="D57" s="7">
        <v>0.36690647482015143</v>
      </c>
      <c r="E57" s="7">
        <v>0.32346241457858244</v>
      </c>
      <c r="F57" s="7">
        <v>0.3428571428571397</v>
      </c>
      <c r="G57" s="7">
        <v>0.34096692111956661</v>
      </c>
      <c r="H57" s="7">
        <v>0.37259615384613948</v>
      </c>
      <c r="I57" s="7">
        <v>0.35049019607844173</v>
      </c>
      <c r="J57" s="7">
        <v>0.39943342776207746</v>
      </c>
      <c r="K57" s="7">
        <v>0.34005037783374364</v>
      </c>
      <c r="L57" s="7">
        <v>0.36147757255933277</v>
      </c>
      <c r="M57" s="7">
        <v>0.31807228915662356</v>
      </c>
      <c r="N57" s="7">
        <v>0.33150684931505026</v>
      </c>
      <c r="O57" s="7">
        <v>0.37650602409637751</v>
      </c>
      <c r="P57" s="7">
        <v>0.33074935400515448</v>
      </c>
      <c r="Q57" s="7">
        <v>0.35516372795973133</v>
      </c>
      <c r="R57" s="7">
        <v>0.33217993079583419</v>
      </c>
      <c r="S57" s="7">
        <v>0.36038961038959233</v>
      </c>
      <c r="T57" s="7">
        <v>0.45750452079564574</v>
      </c>
      <c r="U57" s="7">
        <v>0.32159264931087145</v>
      </c>
      <c r="V57" s="7">
        <v>0.33956834532376112</v>
      </c>
      <c r="W57" s="7">
        <v>0.35669781931462669</v>
      </c>
      <c r="X57" s="7">
        <v>0.4142640364188348</v>
      </c>
      <c r="Y57" s="7">
        <v>0.34654919236415827</v>
      </c>
      <c r="Z57" s="7">
        <v>0.31337579617833206</v>
      </c>
      <c r="AA57" s="7">
        <v>0.28673469387754885</v>
      </c>
      <c r="AB57" s="7">
        <v>0.37037037037035897</v>
      </c>
      <c r="AC57" s="7">
        <v>0.39808481532147311</v>
      </c>
      <c r="AD57" s="7">
        <v>0.30865384615386127</v>
      </c>
      <c r="AE57" s="7">
        <v>0.32233009708737759</v>
      </c>
      <c r="AF57" s="7">
        <v>0.31456310679610772</v>
      </c>
      <c r="AG57" s="7">
        <v>0.30566037735848206</v>
      </c>
      <c r="AH57" s="7">
        <v>0.28863636363636208</v>
      </c>
      <c r="AI57" s="7">
        <v>0.28035320088300075</v>
      </c>
      <c r="AJ57" s="7">
        <v>0.29888888888887322</v>
      </c>
      <c r="AK57" s="7">
        <v>0.28094725511302493</v>
      </c>
      <c r="AL57" s="7">
        <v>0.2839879154078595</v>
      </c>
      <c r="AM57" s="7">
        <v>0.29504950495051535</v>
      </c>
      <c r="AN57" s="7">
        <v>0.29718875502008768</v>
      </c>
      <c r="AO57" s="7">
        <v>0.29708737864078277</v>
      </c>
      <c r="AP57" s="7">
        <v>0.43569553805774142</v>
      </c>
      <c r="AQ57" s="7">
        <v>0.53034300791558509</v>
      </c>
      <c r="AR57" s="7">
        <v>0.50526315789477472</v>
      </c>
      <c r="AS57" s="7">
        <v>0.48661800486618045</v>
      </c>
      <c r="AT57" s="7">
        <v>0.47381546134663666</v>
      </c>
      <c r="AU57" s="7">
        <v>0.5351758793969762</v>
      </c>
      <c r="AV57" s="7">
        <v>0.48910411622279248</v>
      </c>
      <c r="AW57" s="7">
        <v>0.45351473922902535</v>
      </c>
      <c r="AX57" s="7">
        <v>0.41012658227852578</v>
      </c>
      <c r="AY57" s="7">
        <v>0.41951219512193755</v>
      </c>
      <c r="AZ57" s="7">
        <v>0.48674698795183918</v>
      </c>
      <c r="BA57" s="7">
        <v>0.38646288209608065</v>
      </c>
      <c r="BB57" s="7">
        <v>0.47911547911550817</v>
      </c>
      <c r="BC57" s="7">
        <v>0.36590909090911616</v>
      </c>
      <c r="BD57" s="7">
        <v>0.38793103448276378</v>
      </c>
      <c r="BE57" s="7">
        <v>0.3970588235294007</v>
      </c>
      <c r="BF57" s="7">
        <v>0.35745937961593305</v>
      </c>
      <c r="BG57" s="7">
        <v>0.36039886039884922</v>
      </c>
      <c r="BH57" s="7">
        <v>0.39531249999998769</v>
      </c>
      <c r="BI57" s="7">
        <v>0.40275862068965984</v>
      </c>
      <c r="BJ57" s="7">
        <v>0.40144927536231001</v>
      </c>
      <c r="BK57" s="7">
        <v>0.38620689655174284</v>
      </c>
      <c r="BL57" s="7">
        <v>0.35597484276728153</v>
      </c>
      <c r="BM57" s="7">
        <v>0.38630490956072971</v>
      </c>
      <c r="BN57" s="7">
        <v>0.35300429184547133</v>
      </c>
      <c r="BO57" s="7">
        <v>0.35825242718448475</v>
      </c>
      <c r="BP57" s="7">
        <v>0.35384615384614476</v>
      </c>
      <c r="BQ57" s="7">
        <v>0.34684684684683864</v>
      </c>
      <c r="BR57" s="7">
        <v>0.35233644859813562</v>
      </c>
      <c r="BS57" s="7">
        <v>0.34684684684685868</v>
      </c>
      <c r="BT57" s="7">
        <v>0.36698113207548783</v>
      </c>
      <c r="BU57" s="7">
        <v>0.33421052631579745</v>
      </c>
      <c r="BV57" s="7">
        <v>0.29819819819821136</v>
      </c>
      <c r="BW57" s="7">
        <v>0.33076923076921994</v>
      </c>
      <c r="BX57" s="7">
        <v>0.3179538615847437</v>
      </c>
      <c r="BY57" s="7">
        <v>0.32912723449001863</v>
      </c>
      <c r="BZ57" s="7">
        <v>0.2824025289778731</v>
      </c>
      <c r="CA57" s="7">
        <v>0.29942196531792975</v>
      </c>
      <c r="CB57" s="7">
        <v>0.30197444831593007</v>
      </c>
      <c r="CC57" s="7">
        <v>0.29704142011834467</v>
      </c>
    </row>
    <row r="58" spans="1:81" s="8" customFormat="1" x14ac:dyDescent="0.3">
      <c r="A58" s="8" t="s">
        <v>111</v>
      </c>
      <c r="B58" s="7">
        <v>0.18081081081081082</v>
      </c>
      <c r="C58" s="7">
        <v>0.19064039408866998</v>
      </c>
      <c r="D58" s="7">
        <v>0.17625899280575538</v>
      </c>
      <c r="E58" s="7">
        <v>0.2316628701594533</v>
      </c>
      <c r="F58" s="7">
        <v>0.23610389610389609</v>
      </c>
      <c r="G58" s="7">
        <v>0.2213740458015267</v>
      </c>
      <c r="H58" s="7">
        <v>0.24735576923076921</v>
      </c>
      <c r="I58" s="7">
        <v>0.24044117647058821</v>
      </c>
      <c r="J58" s="7">
        <v>0.24730878186968841</v>
      </c>
      <c r="K58" s="7">
        <v>0.23123425692695215</v>
      </c>
      <c r="L58" s="7">
        <v>0.23984168865435357</v>
      </c>
      <c r="M58" s="7">
        <v>0.20674698795180721</v>
      </c>
      <c r="N58" s="7">
        <v>0.23178082191780822</v>
      </c>
      <c r="O58" s="7">
        <v>0.25843373493975902</v>
      </c>
      <c r="P58" s="7">
        <v>0.23255813953488372</v>
      </c>
      <c r="Q58" s="7">
        <v>0.24181360201511332</v>
      </c>
      <c r="R58" s="7">
        <v>0.22768166089965397</v>
      </c>
      <c r="S58" s="7">
        <v>0.25</v>
      </c>
      <c r="T58" s="7">
        <v>0.26184448462929472</v>
      </c>
      <c r="U58" s="7">
        <v>0.26339969372128635</v>
      </c>
      <c r="V58" s="7">
        <v>0.25266187050359712</v>
      </c>
      <c r="W58" s="7">
        <v>0.22056074766355138</v>
      </c>
      <c r="X58" s="7">
        <v>0.23854324734446131</v>
      </c>
      <c r="Y58" s="7">
        <v>0.23377386196769459</v>
      </c>
      <c r="Z58" s="7">
        <v>0.22611464968152867</v>
      </c>
      <c r="AA58" s="7">
        <v>0.18367346938775508</v>
      </c>
      <c r="AB58" s="7">
        <v>0.24007936507936509</v>
      </c>
      <c r="AC58" s="7">
        <v>0.31668946648426816</v>
      </c>
      <c r="AD58" s="7">
        <v>0.22115384615384612</v>
      </c>
      <c r="AE58" s="7">
        <v>0.21941747572815531</v>
      </c>
      <c r="AF58" s="7">
        <v>0.21165048543689322</v>
      </c>
      <c r="AG58" s="7">
        <v>0.21933962264150947</v>
      </c>
      <c r="AH58" s="7">
        <v>0.16704545454545452</v>
      </c>
      <c r="AI58" s="7">
        <v>0.16357615894039734</v>
      </c>
      <c r="AJ58" s="7">
        <v>0.16400000000000001</v>
      </c>
      <c r="AK58" s="7">
        <v>0.17050592034445644</v>
      </c>
      <c r="AL58" s="7">
        <v>0.18308157099697886</v>
      </c>
      <c r="AM58" s="7">
        <v>0.17584158415841586</v>
      </c>
      <c r="AN58" s="7">
        <v>0.17951807228915662</v>
      </c>
      <c r="AO58" s="7">
        <v>0.17009708737864077</v>
      </c>
      <c r="AP58" s="7">
        <v>0.23307086614173228</v>
      </c>
      <c r="AQ58" s="7">
        <v>0.24300791556728232</v>
      </c>
      <c r="AR58" s="7">
        <v>0.21315789473684213</v>
      </c>
      <c r="AS58" s="7">
        <v>0.30875912408759121</v>
      </c>
      <c r="AT58" s="7">
        <v>0.23117206982543642</v>
      </c>
      <c r="AU58" s="7">
        <v>0.30075376884422111</v>
      </c>
      <c r="AV58" s="7">
        <v>0.27167070217917677</v>
      </c>
      <c r="AW58" s="7">
        <v>0.25102040816326532</v>
      </c>
      <c r="AX58" s="7">
        <v>0.3136708860759494</v>
      </c>
      <c r="AY58" s="7">
        <v>0.19390243902439028</v>
      </c>
      <c r="AZ58" s="7">
        <v>0.20385542168674697</v>
      </c>
      <c r="BA58" s="7">
        <v>0.18864628820960699</v>
      </c>
      <c r="BB58" s="7">
        <v>0.1312039312039312</v>
      </c>
      <c r="BC58" s="7">
        <v>0.22704545454545452</v>
      </c>
      <c r="BD58" s="7">
        <v>0.23146551724137934</v>
      </c>
      <c r="BE58" s="7">
        <v>0.20798319327731093</v>
      </c>
      <c r="BF58" s="7">
        <v>0.2134416543574594</v>
      </c>
      <c r="BG58" s="7">
        <v>0.22435897435897437</v>
      </c>
      <c r="BH58" s="7">
        <v>0.25937499999999997</v>
      </c>
      <c r="BI58" s="7">
        <v>0.27999999999999997</v>
      </c>
      <c r="BJ58" s="7">
        <v>0.27753623188405796</v>
      </c>
      <c r="BK58" s="7">
        <v>0.25172413793103449</v>
      </c>
      <c r="BL58" s="7">
        <v>0.25786163522012578</v>
      </c>
      <c r="BM58" s="7">
        <v>0.3210594315245478</v>
      </c>
      <c r="BN58" s="7">
        <v>0.20815450643776823</v>
      </c>
      <c r="BO58" s="7">
        <v>0.22135922330097085</v>
      </c>
      <c r="BP58" s="7">
        <v>0.21778846153846154</v>
      </c>
      <c r="BQ58" s="7">
        <v>0.20945945945945948</v>
      </c>
      <c r="BR58" s="7">
        <v>0.23411214953271028</v>
      </c>
      <c r="BS58" s="7">
        <v>0.25900900900900903</v>
      </c>
      <c r="BT58" s="7">
        <v>0.14716981132075474</v>
      </c>
      <c r="BU58" s="7">
        <v>0.23157894736842105</v>
      </c>
      <c r="BV58" s="7">
        <v>0.2237837837837838</v>
      </c>
      <c r="BW58" s="7">
        <v>0.18865384615384614</v>
      </c>
      <c r="BX58" s="7">
        <v>0.19197592778335004</v>
      </c>
      <c r="BY58" s="7">
        <v>0.21829652996845428</v>
      </c>
      <c r="BZ58" s="7">
        <v>0.19030558482613277</v>
      </c>
      <c r="CA58" s="7">
        <v>0.17895953757225433</v>
      </c>
      <c r="CB58" s="7">
        <v>0.17839721254355403</v>
      </c>
      <c r="CC58" s="7">
        <v>0.1817751479289941</v>
      </c>
    </row>
    <row r="59" spans="1:81" s="8" customFormat="1" x14ac:dyDescent="0.3">
      <c r="A59" s="8" t="s">
        <v>136</v>
      </c>
      <c r="B59" s="7">
        <v>5.6020487492568711E-3</v>
      </c>
      <c r="C59" s="7">
        <v>4.9779718955283454E-3</v>
      </c>
      <c r="D59" s="7">
        <v>4.8128445917828624E-3</v>
      </c>
      <c r="E59" s="7">
        <v>4.2397542484264722E-3</v>
      </c>
      <c r="F59" s="7">
        <v>4.8344210780758992E-3</v>
      </c>
      <c r="G59" s="7">
        <v>4.6164142468762669E-3</v>
      </c>
      <c r="H59" s="7">
        <v>5.2424544810331609E-3</v>
      </c>
      <c r="I59" s="7">
        <v>4.8383707684991652E-3</v>
      </c>
      <c r="J59" s="7">
        <v>5.6987431342128579E-3</v>
      </c>
      <c r="K59" s="7">
        <v>5.5407092960315721E-3</v>
      </c>
      <c r="L59" s="7">
        <v>5.8038564393787179E-3</v>
      </c>
      <c r="M59" s="7">
        <v>5.9119727641530591E-3</v>
      </c>
      <c r="N59" s="7">
        <v>5.9363306008184671E-3</v>
      </c>
      <c r="O59" s="7">
        <v>5.9742636649247859E-3</v>
      </c>
      <c r="P59" s="7">
        <v>5.5259945211282441E-3</v>
      </c>
      <c r="Q59" s="7">
        <v>4.8777184400961701E-3</v>
      </c>
      <c r="R59" s="7">
        <v>4.8058439061899267E-3</v>
      </c>
      <c r="S59" s="7">
        <v>5.3639488918676729E-3</v>
      </c>
      <c r="T59" s="7">
        <v>5.6860543270618449E-3</v>
      </c>
      <c r="U59" s="7">
        <v>5.9237493259305897E-3</v>
      </c>
      <c r="V59" s="7">
        <v>4.5581132386814729E-3</v>
      </c>
      <c r="W59" s="7">
        <v>5.3151020938866662E-3</v>
      </c>
      <c r="X59" s="7">
        <v>5.7770965083228697E-3</v>
      </c>
      <c r="Y59" s="7">
        <v>5.4800359667045708E-3</v>
      </c>
      <c r="Z59" s="7">
        <v>3.9157784316050017E-3</v>
      </c>
      <c r="AA59" s="7">
        <v>3.688164493095602E-3</v>
      </c>
      <c r="AB59" s="7">
        <v>4.7001316036849022E-3</v>
      </c>
      <c r="AC59" s="7">
        <v>4.8415856327971704E-3</v>
      </c>
      <c r="AD59" s="7">
        <v>4.171366798270351E-3</v>
      </c>
      <c r="AE59" s="7">
        <v>5.0880065418530745E-3</v>
      </c>
      <c r="AF59" s="7">
        <v>4.8050859987186431E-3</v>
      </c>
      <c r="AG59" s="7">
        <v>5.201183368983388E-3</v>
      </c>
      <c r="AH59" s="7">
        <v>2.8147379035703911E-3</v>
      </c>
      <c r="AI59" s="7">
        <v>2.7547128935504236E-3</v>
      </c>
      <c r="AJ59" s="7">
        <v>3.1595329113659628E-3</v>
      </c>
      <c r="AK59" s="7">
        <v>3.8703990062636711E-3</v>
      </c>
      <c r="AL59" s="7">
        <v>3.0387557800258891E-3</v>
      </c>
      <c r="AM59" s="7">
        <v>3.8624843871866025E-3</v>
      </c>
      <c r="AN59" s="7">
        <v>3.8318341989880926E-3</v>
      </c>
      <c r="AO59" s="7">
        <v>3.4087362213132263E-3</v>
      </c>
      <c r="AP59" s="7">
        <v>7.3030916256731299E-3</v>
      </c>
      <c r="AQ59" s="7">
        <v>7.180412133333927E-3</v>
      </c>
      <c r="AR59" s="7">
        <v>7.1862538466866549E-3</v>
      </c>
      <c r="AS59" s="7">
        <v>6.2897138248824737E-3</v>
      </c>
      <c r="AT59" s="7">
        <v>6.4348435172643693E-3</v>
      </c>
      <c r="AU59" s="7">
        <v>7.1092442849706311E-3</v>
      </c>
      <c r="AV59" s="7">
        <v>6.2478746983608037E-3</v>
      </c>
      <c r="AW59" s="7">
        <v>6.4053947705547077E-3</v>
      </c>
      <c r="AX59" s="7">
        <v>6.9966516024473997E-3</v>
      </c>
      <c r="AY59" s="7">
        <v>5.9611425217467066E-3</v>
      </c>
      <c r="AZ59" s="7">
        <v>7.6221411307950352E-3</v>
      </c>
      <c r="BA59" s="7">
        <v>6.9475744447482076E-3</v>
      </c>
      <c r="BB59" s="7">
        <v>6.6402350666310067E-3</v>
      </c>
      <c r="BC59" s="7">
        <v>6.2704028440069039E-3</v>
      </c>
      <c r="BD59" s="7">
        <v>6.4728105490402003E-3</v>
      </c>
      <c r="BE59" s="7">
        <v>5.9047871827806134E-3</v>
      </c>
      <c r="BF59" s="7">
        <v>6.0539361276414098E-3</v>
      </c>
      <c r="BG59" s="7">
        <v>6.5279605606734757E-3</v>
      </c>
      <c r="BH59" s="7">
        <v>7.7625611017108466E-3</v>
      </c>
      <c r="BI59" s="7">
        <v>7.2155123791742019E-3</v>
      </c>
      <c r="BJ59" s="7">
        <v>7.0706327603259839E-3</v>
      </c>
      <c r="BK59" s="7">
        <v>7.5202105658958443E-3</v>
      </c>
      <c r="BL59" s="7">
        <v>6.9289990434197573E-3</v>
      </c>
      <c r="BM59" s="7">
        <v>8.1553963097530033E-3</v>
      </c>
      <c r="BN59" s="7">
        <v>6.6164942747152285E-3</v>
      </c>
      <c r="BO59" s="7">
        <v>5.9413314058230525E-3</v>
      </c>
      <c r="BP59" s="7">
        <v>7.0637554774610626E-3</v>
      </c>
      <c r="BQ59" s="7">
        <v>7.062900463915691E-3</v>
      </c>
      <c r="BR59" s="7">
        <v>7.1160871009061152E-3</v>
      </c>
      <c r="BS59" s="7">
        <v>7.261915045332982E-3</v>
      </c>
      <c r="BT59" s="7">
        <v>8.7129798124913529E-3</v>
      </c>
      <c r="BU59" s="7">
        <v>8.7818248384638978E-3</v>
      </c>
      <c r="BV59" s="7">
        <v>4.1835405625591749E-3</v>
      </c>
      <c r="BW59" s="7">
        <v>5.3509190565028137E-3</v>
      </c>
      <c r="BX59" s="7">
        <v>5.9069858569881471E-3</v>
      </c>
      <c r="BY59" s="7">
        <v>5.4563041960758486E-3</v>
      </c>
      <c r="BZ59" s="7">
        <v>0</v>
      </c>
      <c r="CA59" s="7">
        <v>6.9551080378227456E-3</v>
      </c>
      <c r="CB59" s="7">
        <v>7.6097368821565099E-3</v>
      </c>
      <c r="CC59" s="7">
        <v>6.2353225180245874E-3</v>
      </c>
    </row>
    <row r="60" spans="1:81" s="8" customFormat="1" x14ac:dyDescent="0.3">
      <c r="A60" s="8" t="s">
        <v>97</v>
      </c>
      <c r="B60" s="7">
        <v>5.0918918918918914E-3</v>
      </c>
      <c r="C60" s="7">
        <v>3.8669950738916257E-3</v>
      </c>
      <c r="D60" s="7">
        <v>2.829736211031175E-3</v>
      </c>
      <c r="E60" s="7">
        <v>3.7585421412300686E-3</v>
      </c>
      <c r="F60" s="7">
        <v>2.7896103896103892E-3</v>
      </c>
      <c r="G60" s="7">
        <v>3.603053435114504E-3</v>
      </c>
      <c r="H60" s="7">
        <v>3.8653846153846151E-3</v>
      </c>
      <c r="I60" s="7">
        <v>2.8039215686274511E-3</v>
      </c>
      <c r="J60" s="7">
        <v>4.0283286118980161E-3</v>
      </c>
      <c r="K60" s="7">
        <v>3.9798488664987411E-3</v>
      </c>
      <c r="L60" s="7">
        <v>3.1503957783641161E-3</v>
      </c>
      <c r="M60" s="7">
        <v>2.4963855421686748E-3</v>
      </c>
      <c r="N60" s="7">
        <v>3.2821917808219174E-3</v>
      </c>
      <c r="O60" s="7">
        <v>3.3433734939759038E-3</v>
      </c>
      <c r="P60" s="7">
        <v>9.9741602067183466E-3</v>
      </c>
      <c r="Q60" s="7">
        <v>2.3627204030226699E-3</v>
      </c>
      <c r="R60" s="7">
        <v>2.5121107266435983E-3</v>
      </c>
      <c r="S60" s="7">
        <v>2.8603896103896105E-3</v>
      </c>
      <c r="T60" s="7">
        <v>1.7432188065099458E-3</v>
      </c>
      <c r="U60" s="7">
        <v>2.5758039816232777E-3</v>
      </c>
      <c r="V60" s="7">
        <v>5.1654676258992812E-3</v>
      </c>
      <c r="W60" s="7">
        <v>2.4423676012461063E-3</v>
      </c>
      <c r="X60" s="7">
        <v>3.0561456752655541E-3</v>
      </c>
      <c r="Y60" s="7">
        <v>3.6798825256975035E-3</v>
      </c>
      <c r="Z60" s="7">
        <v>4.9707006369426755E-3</v>
      </c>
      <c r="AA60" s="7">
        <v>3.3530612244897957E-3</v>
      </c>
      <c r="AB60" s="7">
        <v>4.2433862433862426E-3</v>
      </c>
      <c r="AC60" s="7">
        <v>5.9972640218878244E-3</v>
      </c>
      <c r="AD60" s="7">
        <v>3.6653846153846155E-3</v>
      </c>
      <c r="AE60" s="7">
        <v>8.1631067961165059E-3</v>
      </c>
      <c r="AF60" s="7">
        <v>2.2815533980582521E-3</v>
      </c>
      <c r="AG60" s="7">
        <v>3.2264150943396228E-3</v>
      </c>
      <c r="AH60" s="7">
        <v>4.7272727272727275E-3</v>
      </c>
      <c r="AI60" s="7">
        <v>4.4900662251655624E-3</v>
      </c>
      <c r="AJ60" s="7">
        <v>3.1733333333333336E-3</v>
      </c>
      <c r="AK60" s="7">
        <v>3.4703982777179758E-3</v>
      </c>
      <c r="AL60" s="7">
        <v>3.2829808660624366E-3</v>
      </c>
      <c r="AM60" s="7">
        <v>4.5881188118811886E-3</v>
      </c>
      <c r="AN60" s="7">
        <v>2.7469879518072292E-3</v>
      </c>
      <c r="AO60" s="7">
        <v>4.141747572815534E-3</v>
      </c>
      <c r="AP60" s="7">
        <v>2.8818897637795278E-3</v>
      </c>
      <c r="AQ60" s="7">
        <v>3.171503957783641E-3</v>
      </c>
      <c r="AR60" s="7">
        <v>3.5842105263157887E-3</v>
      </c>
      <c r="AS60" s="7">
        <v>3.1581508515815091E-3</v>
      </c>
      <c r="AT60" s="7">
        <v>2.3541147132169577E-3</v>
      </c>
      <c r="AU60" s="7">
        <v>2.3015075376884423E-3</v>
      </c>
      <c r="AV60" s="7">
        <v>2.0581113801452786E-3</v>
      </c>
      <c r="AW60" s="7">
        <v>1.8866213151927434E-3</v>
      </c>
      <c r="AX60" s="7">
        <v>1.8886075949367087E-3</v>
      </c>
      <c r="AY60" s="7">
        <v>2.8585365853658535E-3</v>
      </c>
      <c r="AZ60" s="7">
        <v>2.0096385542168675E-3</v>
      </c>
      <c r="BA60" s="7">
        <v>2.1179039301310047E-3</v>
      </c>
      <c r="BB60" s="7">
        <v>5.0712530712530707E-3</v>
      </c>
      <c r="BC60" s="7">
        <v>2.1954545454545456E-3</v>
      </c>
      <c r="BD60" s="7">
        <v>2.9870689655172415E-3</v>
      </c>
      <c r="BE60" s="7">
        <v>2.0252100840336133E-3</v>
      </c>
      <c r="BF60" s="7">
        <v>2.6735598227474152E-3</v>
      </c>
      <c r="BG60" s="7">
        <v>1.9715099715099716E-3</v>
      </c>
      <c r="BH60" s="7">
        <v>2.46875E-3</v>
      </c>
      <c r="BI60" s="7">
        <v>2.4910344827586209E-3</v>
      </c>
      <c r="BJ60" s="7">
        <v>2.5362318840579713E-3</v>
      </c>
      <c r="BK60" s="7">
        <v>3.0675862068965517E-3</v>
      </c>
      <c r="BL60" s="7">
        <v>3.7257861635220128E-3</v>
      </c>
      <c r="BM60" s="7">
        <v>2.503875968992248E-3</v>
      </c>
      <c r="BN60" s="7">
        <v>2.9313304721030045E-3</v>
      </c>
      <c r="BO60" s="7">
        <v>2.5223300970873786E-3</v>
      </c>
      <c r="BP60" s="7">
        <v>3.2769230769230766E-3</v>
      </c>
      <c r="BQ60" s="7">
        <v>1.8540540540540541E-3</v>
      </c>
      <c r="BR60" s="7">
        <v>1.788785046728972E-3</v>
      </c>
      <c r="BS60" s="7">
        <v>3.6684684684684683E-3</v>
      </c>
      <c r="BT60" s="7">
        <v>2.7603773584905663E-3</v>
      </c>
      <c r="BU60" s="7">
        <v>2.5192982456140349E-3</v>
      </c>
      <c r="BV60" s="7">
        <v>3.1693693693693697E-3</v>
      </c>
      <c r="BW60" s="7">
        <v>3.5961538461538466E-3</v>
      </c>
      <c r="BX60" s="7">
        <v>2.2828485456369107E-3</v>
      </c>
      <c r="BY60" s="7">
        <v>3.1419558359621451E-3</v>
      </c>
      <c r="BZ60" s="7">
        <v>3.260273972602739E-3</v>
      </c>
      <c r="CA60" s="7">
        <v>2.7630057803468208E-3</v>
      </c>
      <c r="CB60" s="7">
        <v>2.5621370499419281E-3</v>
      </c>
      <c r="CC60" s="7">
        <v>3.1810650887573967E-3</v>
      </c>
    </row>
    <row r="61" spans="1:81" s="8" customFormat="1" x14ac:dyDescent="0.3">
      <c r="A61" s="8" t="s">
        <v>98</v>
      </c>
      <c r="B61" s="7">
        <v>1.5270270270270267E-2</v>
      </c>
      <c r="C61" s="7">
        <v>1.6330049261083741E-2</v>
      </c>
      <c r="D61" s="7">
        <v>1.3117505995203836E-2</v>
      </c>
      <c r="E61" s="7">
        <v>1.4350797266514807E-2</v>
      </c>
      <c r="F61" s="7">
        <v>1.0467532467532467E-2</v>
      </c>
      <c r="G61" s="7">
        <v>1.0050890585241728E-2</v>
      </c>
      <c r="H61" s="7">
        <v>1.0504807692307695E-2</v>
      </c>
      <c r="I61" s="7">
        <v>1.142156862745098E-2</v>
      </c>
      <c r="J61" s="7">
        <v>1.5127478753541075E-2</v>
      </c>
      <c r="K61" s="7">
        <v>1.438287153652393E-2</v>
      </c>
      <c r="L61" s="7">
        <v>1.245382585751979E-2</v>
      </c>
      <c r="M61" s="7">
        <v>9.9036144578313248E-3</v>
      </c>
      <c r="N61" s="7">
        <v>1.3698630136986299E-2</v>
      </c>
      <c r="O61" s="7">
        <v>1.4819277108433738E-2</v>
      </c>
      <c r="P61" s="7">
        <v>1.297157622739018E-2</v>
      </c>
      <c r="Q61" s="7">
        <v>1.2317380352644835E-2</v>
      </c>
      <c r="R61" s="7">
        <v>1.4411764705882351E-2</v>
      </c>
      <c r="S61" s="7">
        <v>1.2954545454545456E-2</v>
      </c>
      <c r="T61" s="7">
        <v>1.3200723327305606E-2</v>
      </c>
      <c r="U61" s="7">
        <v>1.3384379785604902E-2</v>
      </c>
      <c r="V61" s="7">
        <v>1.5079136690647484E-2</v>
      </c>
      <c r="W61" s="7">
        <v>1.0981308411214955E-2</v>
      </c>
      <c r="X61" s="7">
        <v>1.7207890743550839E-2</v>
      </c>
      <c r="Y61" s="7">
        <v>1.3406754772393538E-2</v>
      </c>
      <c r="Z61" s="7">
        <v>1.373248407643312E-2</v>
      </c>
      <c r="AA61" s="7">
        <v>1.113265306122449E-2</v>
      </c>
      <c r="AB61" s="7">
        <v>1.541005291005291E-2</v>
      </c>
      <c r="AC61" s="7">
        <v>1.255813953488372E-2</v>
      </c>
      <c r="AD61" s="7">
        <v>1.2971153846153846E-2</v>
      </c>
      <c r="AE61" s="7">
        <v>9.9805825242718447E-3</v>
      </c>
      <c r="AF61" s="7">
        <v>9.6407766990291247E-3</v>
      </c>
      <c r="AG61" s="7">
        <v>1.3018867924528303E-2</v>
      </c>
      <c r="AH61" s="7">
        <v>1.0102272727272729E-2</v>
      </c>
      <c r="AI61" s="7">
        <v>8.0242825607064038E-3</v>
      </c>
      <c r="AJ61" s="7">
        <v>1.0022222222222222E-2</v>
      </c>
      <c r="AK61" s="7">
        <v>8.6437029063509158E-3</v>
      </c>
      <c r="AL61" s="7">
        <v>9.053373615307149E-3</v>
      </c>
      <c r="AM61" s="7">
        <v>1.110891089108911E-2</v>
      </c>
      <c r="AN61" s="7">
        <v>9.1265060240963859E-3</v>
      </c>
      <c r="AO61" s="7">
        <v>1.1378640776699029E-2</v>
      </c>
      <c r="AP61" s="7">
        <v>1.1706036745406826E-2</v>
      </c>
      <c r="AQ61" s="7">
        <v>1.3852242744063324E-2</v>
      </c>
      <c r="AR61" s="7">
        <v>1.6157894736842107E-2</v>
      </c>
      <c r="AS61" s="7">
        <v>1.4014598540145985E-2</v>
      </c>
      <c r="AT61" s="7">
        <v>1.4139650872817957E-2</v>
      </c>
      <c r="AU61" s="7">
        <v>1.5050251256281405E-2</v>
      </c>
      <c r="AV61" s="7">
        <v>1.2372881355932206E-2</v>
      </c>
      <c r="AW61" s="7">
        <v>1.08843537414966E-2</v>
      </c>
      <c r="AX61" s="7">
        <v>9.5696202531645562E-3</v>
      </c>
      <c r="AY61" s="7">
        <v>1.0926829268292682E-2</v>
      </c>
      <c r="AZ61" s="7">
        <v>8.8192771084337346E-3</v>
      </c>
      <c r="BA61" s="7">
        <v>7.4235807860261998E-3</v>
      </c>
      <c r="BB61" s="7">
        <v>1.5479115479115482E-2</v>
      </c>
      <c r="BC61" s="7">
        <v>9.5454545454545445E-3</v>
      </c>
      <c r="BD61" s="7">
        <v>1.4525862068965521E-2</v>
      </c>
      <c r="BE61" s="7">
        <v>1.0588235294117648E-2</v>
      </c>
      <c r="BF61" s="7">
        <v>1.066469719350074E-2</v>
      </c>
      <c r="BG61" s="7">
        <v>1.0128205128205127E-2</v>
      </c>
      <c r="BH61" s="7">
        <v>1.1828124999999998E-2</v>
      </c>
      <c r="BI61" s="7">
        <v>1.0951724137931036E-2</v>
      </c>
      <c r="BJ61" s="7">
        <v>8.9710144927536237E-3</v>
      </c>
      <c r="BK61" s="7">
        <v>1.2882758620689655E-2</v>
      </c>
      <c r="BL61" s="7">
        <v>1.2742138364779875E-2</v>
      </c>
      <c r="BM61" s="7">
        <v>1.3695090439276487E-2</v>
      </c>
      <c r="BN61" s="7">
        <v>1.1083690987124466E-2</v>
      </c>
      <c r="BO61" s="7">
        <v>0.01</v>
      </c>
      <c r="BP61" s="7">
        <v>1.2653846153846153E-2</v>
      </c>
      <c r="BQ61" s="7">
        <v>8.8738738738738734E-3</v>
      </c>
      <c r="BR61" s="7">
        <v>9.4579439252336448E-3</v>
      </c>
      <c r="BS61" s="7">
        <v>1.2549549549549548E-2</v>
      </c>
      <c r="BT61" s="7">
        <v>1.0896226415094339E-2</v>
      </c>
      <c r="BU61" s="7">
        <v>1.1438596491228069E-2</v>
      </c>
      <c r="BV61" s="7">
        <v>9.3243243243243228E-3</v>
      </c>
      <c r="BW61" s="7">
        <v>8.7980769230769224E-3</v>
      </c>
      <c r="BX61" s="7">
        <v>7.2517552657973914E-3</v>
      </c>
      <c r="BY61" s="7">
        <v>7.613038906414302E-3</v>
      </c>
      <c r="BZ61" s="7">
        <v>7.8819810326659634E-3</v>
      </c>
      <c r="CA61" s="7">
        <v>6.9942196531791899E-3</v>
      </c>
      <c r="CB61" s="7">
        <v>9.2799070847851359E-3</v>
      </c>
      <c r="CC61" s="7">
        <v>6.9940828402366879E-3</v>
      </c>
    </row>
    <row r="62" spans="1:81" s="8" customFormat="1" ht="18.600000000000001" customHeight="1" x14ac:dyDescent="0.3">
      <c r="A62" s="8" t="s">
        <v>106</v>
      </c>
      <c r="B62" s="7">
        <v>4.3810550189885139E-2</v>
      </c>
      <c r="C62" s="7">
        <v>4.1656538895838223E-2</v>
      </c>
      <c r="D62" s="7">
        <v>4.1719226386520383E-2</v>
      </c>
      <c r="E62" s="7">
        <v>4.1658763072725744E-2</v>
      </c>
      <c r="F62" s="7">
        <v>3.751295353086722E-2</v>
      </c>
      <c r="G62" s="7">
        <v>3.4799922269882697E-2</v>
      </c>
      <c r="H62" s="7">
        <v>6.288407436377931E-2</v>
      </c>
      <c r="I62" s="7">
        <v>3.5547063315501622E-2</v>
      </c>
      <c r="J62" s="7">
        <v>4.3791760119687363E-2</v>
      </c>
      <c r="K62" s="7">
        <v>3.2756051401939698E-2</v>
      </c>
      <c r="L62" s="7">
        <v>3.9803855745880107E-2</v>
      </c>
      <c r="M62" s="7">
        <v>3.6195776349972439E-2</v>
      </c>
      <c r="N62" s="7">
        <v>3.7094969485173372E-2</v>
      </c>
      <c r="O62" s="7">
        <v>4.6928065256524099E-2</v>
      </c>
      <c r="P62" s="7">
        <v>4.1355602392132818E-2</v>
      </c>
      <c r="Q62" s="7">
        <v>4.1224068241181064E-2</v>
      </c>
      <c r="R62" s="7">
        <v>3.984454566975363E-2</v>
      </c>
      <c r="S62" s="7">
        <v>4.083187713158052E-2</v>
      </c>
      <c r="T62" s="7">
        <v>4.6200025389248098E-2</v>
      </c>
      <c r="U62" s="7">
        <v>4.0783164974735983E-2</v>
      </c>
      <c r="V62" s="7">
        <v>4.0442466321981577E-2</v>
      </c>
      <c r="W62" s="7">
        <v>4.0548859939566362E-2</v>
      </c>
      <c r="X62" s="7">
        <v>3.7945344080979056E-2</v>
      </c>
      <c r="Y62" s="7">
        <v>4.3181176649551831E-2</v>
      </c>
      <c r="Z62" s="7">
        <v>4.2355812418072861E-2</v>
      </c>
      <c r="AA62" s="7">
        <v>3.4324732316507553E-2</v>
      </c>
      <c r="AB62" s="7">
        <v>4.7237042365199211E-2</v>
      </c>
      <c r="AC62" s="7">
        <v>5.571798056658768E-2</v>
      </c>
      <c r="AD62" s="7">
        <v>3.5238757601322307E-2</v>
      </c>
      <c r="AE62" s="7">
        <v>4.0180425214958064E-2</v>
      </c>
      <c r="AF62" s="7">
        <v>3.9010956340761752E-2</v>
      </c>
      <c r="AG62" s="7">
        <v>3.6874941547740375E-2</v>
      </c>
      <c r="AH62" s="7">
        <v>4.182460080152068E-2</v>
      </c>
      <c r="AI62" s="7">
        <v>3.7653477453801543E-2</v>
      </c>
      <c r="AJ62" s="7">
        <v>4.1361890148505553E-2</v>
      </c>
      <c r="AK62" s="7">
        <v>3.9981235889100963E-2</v>
      </c>
      <c r="AL62" s="7">
        <v>3.6608212344225781E-2</v>
      </c>
      <c r="AM62" s="7">
        <v>3.4950197548003166E-2</v>
      </c>
      <c r="AN62" s="7">
        <v>3.5004121517927311E-2</v>
      </c>
      <c r="AO62" s="7">
        <v>3.3725286611092427E-2</v>
      </c>
      <c r="AP62" s="7">
        <v>5.3613260635217846E-2</v>
      </c>
      <c r="AQ62" s="7">
        <v>4.7505327568476099E-2</v>
      </c>
      <c r="AR62" s="7">
        <v>5.9777855801132103E-2</v>
      </c>
      <c r="AS62" s="7">
        <v>4.9627171850763992E-2</v>
      </c>
      <c r="AT62" s="7">
        <v>5.7509843698171567E-2</v>
      </c>
      <c r="AU62" s="7">
        <v>5.6530593704049739E-2</v>
      </c>
      <c r="AV62" s="7">
        <v>4.7857654415412246E-2</v>
      </c>
      <c r="AW62" s="7">
        <v>4.5240001566177461E-2</v>
      </c>
      <c r="AX62" s="7">
        <v>4.4259233579013312E-2</v>
      </c>
      <c r="AY62" s="7">
        <v>4.2437623433254683E-2</v>
      </c>
      <c r="AZ62" s="7">
        <v>4.1416316838881494E-2</v>
      </c>
      <c r="BA62" s="7">
        <v>4.0283603632334797E-2</v>
      </c>
      <c r="BB62" s="7">
        <v>4.8113421741190127E-2</v>
      </c>
      <c r="BC62" s="7">
        <v>4.8037234463135459E-2</v>
      </c>
      <c r="BD62" s="7">
        <v>4.0294412677153446E-2</v>
      </c>
      <c r="BE62" s="7">
        <v>4.5071684706367229E-2</v>
      </c>
      <c r="BF62" s="7">
        <v>6.1235435161849927E-2</v>
      </c>
      <c r="BG62" s="7">
        <v>5.4594450214922229E-2</v>
      </c>
      <c r="BH62" s="7">
        <v>5.5017820313098743E-2</v>
      </c>
      <c r="BI62" s="7">
        <v>5.343224468440911E-2</v>
      </c>
      <c r="BJ62" s="7">
        <v>4.4139476571854491E-2</v>
      </c>
      <c r="BK62" s="7">
        <v>5.405698760822731E-2</v>
      </c>
      <c r="BL62" s="7">
        <v>5.0245117950962516E-2</v>
      </c>
      <c r="BM62" s="7">
        <v>4.8396912327209038E-2</v>
      </c>
      <c r="BN62" s="7">
        <v>5.3258904402772957E-2</v>
      </c>
      <c r="BO62" s="7">
        <v>4.724655976574757E-2</v>
      </c>
      <c r="BP62" s="7">
        <v>5.311837876830635E-2</v>
      </c>
      <c r="BQ62" s="7">
        <v>4.2875520237951888E-2</v>
      </c>
      <c r="BR62" s="7">
        <v>5.5694636157800563E-2</v>
      </c>
      <c r="BS62" s="7">
        <v>5.4382255007587581E-2</v>
      </c>
      <c r="BT62" s="7">
        <v>4.945863295628132E-2</v>
      </c>
      <c r="BU62" s="7">
        <v>4.6684023036701584E-2</v>
      </c>
      <c r="BV62" s="7">
        <v>4.7657433458581269E-2</v>
      </c>
      <c r="BW62" s="7">
        <v>4.0023060718967877E-2</v>
      </c>
      <c r="BX62" s="7">
        <v>3.8282730676062596E-2</v>
      </c>
      <c r="BY62" s="7">
        <v>3.7316545521535648E-2</v>
      </c>
      <c r="BZ62" s="7">
        <v>3.6648811069401696E-2</v>
      </c>
      <c r="CA62" s="7">
        <v>3.6980944583864056E-2</v>
      </c>
      <c r="CB62" s="7">
        <v>3.5417223349852499E-2</v>
      </c>
      <c r="CC62" s="7">
        <v>4.8272378192614915E-2</v>
      </c>
    </row>
    <row r="63" spans="1:81" s="8" customFormat="1" x14ac:dyDescent="0.3">
      <c r="A63" s="8" t="s">
        <v>171</v>
      </c>
      <c r="B63" s="7">
        <f>B57-B58-B59-B60-B61-B62</f>
        <v>0.20617118484463295</v>
      </c>
      <c r="C63" s="7">
        <f t="shared" ref="C63:BN63" si="190">C57-C58-C59-C60-C61-C62</f>
        <v>7.2577311868706557E-2</v>
      </c>
      <c r="D63" s="7">
        <f t="shared" si="190"/>
        <v>0.12816816882985782</v>
      </c>
      <c r="E63" s="7">
        <f t="shared" si="190"/>
        <v>2.7791687690232034E-2</v>
      </c>
      <c r="F63" s="7">
        <f t="shared" si="190"/>
        <v>5.1148729287157628E-2</v>
      </c>
      <c r="G63" s="7">
        <f t="shared" si="190"/>
        <v>6.6522594780924718E-2</v>
      </c>
      <c r="H63" s="7">
        <f t="shared" si="190"/>
        <v>4.2743663462865469E-2</v>
      </c>
      <c r="I63" s="7">
        <f t="shared" si="190"/>
        <v>5.5438095327774294E-2</v>
      </c>
      <c r="J63" s="7">
        <f t="shared" si="190"/>
        <v>8.3478335273049764E-2</v>
      </c>
      <c r="K63" s="7">
        <f t="shared" si="190"/>
        <v>5.2156639805797558E-2</v>
      </c>
      <c r="L63" s="7">
        <f t="shared" si="190"/>
        <v>6.042395008383647E-2</v>
      </c>
      <c r="M63" s="7">
        <f t="shared" si="190"/>
        <v>5.6817552090690851E-2</v>
      </c>
      <c r="N63" s="7">
        <f t="shared" si="190"/>
        <v>3.9713905393441988E-2</v>
      </c>
      <c r="O63" s="7">
        <f t="shared" si="190"/>
        <v>4.7007309632759967E-2</v>
      </c>
      <c r="P63" s="7">
        <f t="shared" si="190"/>
        <v>2.8363881122901183E-2</v>
      </c>
      <c r="Q63" s="7">
        <f t="shared" si="190"/>
        <v>5.2568238507673282E-2</v>
      </c>
      <c r="R63" s="7">
        <f t="shared" si="190"/>
        <v>4.2924004887710705E-2</v>
      </c>
      <c r="S63" s="7">
        <f t="shared" si="190"/>
        <v>4.837884930120908E-2</v>
      </c>
      <c r="T63" s="7">
        <f t="shared" si="190"/>
        <v>0.12883001431622554</v>
      </c>
      <c r="U63" s="7">
        <f t="shared" si="190"/>
        <v>-4.4741424783096562E-3</v>
      </c>
      <c r="V63" s="7">
        <f t="shared" si="190"/>
        <v>2.1661290942954194E-2</v>
      </c>
      <c r="W63" s="7">
        <f t="shared" si="190"/>
        <v>7.6849433605161208E-2</v>
      </c>
      <c r="X63" s="7">
        <f t="shared" si="190"/>
        <v>0.1117343120662552</v>
      </c>
      <c r="Y63" s="7">
        <f t="shared" si="190"/>
        <v>4.7027480482116232E-2</v>
      </c>
      <c r="Z63" s="7">
        <f t="shared" si="190"/>
        <v>2.228637093374973E-2</v>
      </c>
      <c r="AA63" s="7">
        <f t="shared" si="190"/>
        <v>5.0562613394476333E-2</v>
      </c>
      <c r="AB63" s="7">
        <f t="shared" si="190"/>
        <v>5.8700392168670609E-2</v>
      </c>
      <c r="AC63" s="7">
        <f t="shared" si="190"/>
        <v>2.2803790810485558E-3</v>
      </c>
      <c r="AD63" s="7">
        <f t="shared" si="190"/>
        <v>3.1453337138884041E-2</v>
      </c>
      <c r="AE63" s="7">
        <f t="shared" si="190"/>
        <v>3.9500500282022781E-2</v>
      </c>
      <c r="AF63" s="7">
        <f t="shared" si="190"/>
        <v>4.7174248922646711E-2</v>
      </c>
      <c r="AG63" s="7">
        <f t="shared" si="190"/>
        <v>2.7999346781380913E-2</v>
      </c>
      <c r="AH63" s="7">
        <f t="shared" si="190"/>
        <v>6.2122024931271023E-2</v>
      </c>
      <c r="AI63" s="7">
        <f t="shared" si="190"/>
        <v>6.3854502809379474E-2</v>
      </c>
      <c r="AJ63" s="7">
        <f t="shared" si="190"/>
        <v>7.7171910273446123E-2</v>
      </c>
      <c r="AK63" s="7">
        <f t="shared" si="190"/>
        <v>5.4475598689134971E-2</v>
      </c>
      <c r="AL63" s="7">
        <f t="shared" si="190"/>
        <v>4.8923021805259377E-2</v>
      </c>
      <c r="AM63" s="7">
        <f t="shared" si="190"/>
        <v>6.4698209153939423E-2</v>
      </c>
      <c r="AN63" s="7">
        <f t="shared" si="190"/>
        <v>6.696123303811205E-2</v>
      </c>
      <c r="AO63" s="7">
        <f t="shared" si="190"/>
        <v>7.4335880080221794E-2</v>
      </c>
      <c r="AP63" s="7">
        <f t="shared" si="190"/>
        <v>0.12712039314593179</v>
      </c>
      <c r="AQ63" s="7">
        <f t="shared" si="190"/>
        <v>0.2156256059446458</v>
      </c>
      <c r="AR63" s="7">
        <f t="shared" si="190"/>
        <v>0.20539904824695598</v>
      </c>
      <c r="AS63" s="7">
        <f t="shared" si="190"/>
        <v>0.10476924571121532</v>
      </c>
      <c r="AT63" s="7">
        <f t="shared" si="190"/>
        <v>0.16220493871972941</v>
      </c>
      <c r="AU63" s="7">
        <f t="shared" si="190"/>
        <v>0.15343051376976491</v>
      </c>
      <c r="AV63" s="7">
        <f t="shared" si="190"/>
        <v>0.14889689219376517</v>
      </c>
      <c r="AW63" s="7">
        <f t="shared" si="190"/>
        <v>0.13807795967233852</v>
      </c>
      <c r="AX63" s="7">
        <f t="shared" si="190"/>
        <v>3.3741583173014393E-2</v>
      </c>
      <c r="AY63" s="7">
        <f t="shared" si="190"/>
        <v>0.16342562428888732</v>
      </c>
      <c r="AZ63" s="7">
        <f t="shared" si="190"/>
        <v>0.2230241926327651</v>
      </c>
      <c r="BA63" s="7">
        <f t="shared" si="190"/>
        <v>0.14104393109323346</v>
      </c>
      <c r="BB63" s="7">
        <f t="shared" si="190"/>
        <v>0.27260752255338727</v>
      </c>
      <c r="BC63" s="7">
        <f t="shared" si="190"/>
        <v>7.2815089965610175E-2</v>
      </c>
      <c r="BD63" s="7">
        <f t="shared" si="190"/>
        <v>9.2185362980708035E-2</v>
      </c>
      <c r="BE63" s="7">
        <f t="shared" si="190"/>
        <v>0.12548571298479066</v>
      </c>
      <c r="BF63" s="7">
        <f t="shared" si="190"/>
        <v>6.3390096952734148E-2</v>
      </c>
      <c r="BG63" s="7">
        <f t="shared" si="190"/>
        <v>6.2817760164564057E-2</v>
      </c>
      <c r="BH63" s="7">
        <f t="shared" si="190"/>
        <v>5.8860243585178156E-2</v>
      </c>
      <c r="BI63" s="7">
        <f t="shared" si="190"/>
        <v>4.8668105005386909E-2</v>
      </c>
      <c r="BJ63" s="7">
        <f t="shared" si="190"/>
        <v>6.1195687769259974E-2</v>
      </c>
      <c r="BK63" s="7">
        <f t="shared" si="190"/>
        <v>5.6955215618998974E-2</v>
      </c>
      <c r="BL63" s="7">
        <f t="shared" si="190"/>
        <v>2.4471166024471587E-2</v>
      </c>
      <c r="BM63" s="7">
        <f t="shared" si="190"/>
        <v>-7.5057970090488674E-3</v>
      </c>
      <c r="BN63" s="7">
        <f t="shared" si="190"/>
        <v>7.0959365270987451E-2</v>
      </c>
      <c r="BO63" s="7">
        <f t="shared" ref="BO63:CC63" si="191">BO57-BO58-BO59-BO60-BO61-BO62</f>
        <v>7.118298261485588E-2</v>
      </c>
      <c r="BP63" s="7">
        <f t="shared" si="191"/>
        <v>5.9944788831146574E-2</v>
      </c>
      <c r="BQ63" s="7">
        <f t="shared" si="191"/>
        <v>7.6721038757583654E-2</v>
      </c>
      <c r="BR63" s="7">
        <f t="shared" si="191"/>
        <v>4.4166846834756045E-2</v>
      </c>
      <c r="BS63" s="7">
        <f t="shared" si="191"/>
        <v>9.9756497669110725E-3</v>
      </c>
      <c r="BT63" s="7">
        <f t="shared" si="191"/>
        <v>0.14798310421237548</v>
      </c>
      <c r="BU63" s="7">
        <f t="shared" si="191"/>
        <v>3.3207836335368814E-2</v>
      </c>
      <c r="BV63" s="7">
        <f t="shared" si="191"/>
        <v>1.0079746699593412E-2</v>
      </c>
      <c r="BW63" s="7">
        <f t="shared" si="191"/>
        <v>8.4347174070672326E-2</v>
      </c>
      <c r="BX63" s="7">
        <f t="shared" si="191"/>
        <v>7.2253613456908602E-2</v>
      </c>
      <c r="BY63" s="7">
        <f t="shared" si="191"/>
        <v>5.7302860061576401E-2</v>
      </c>
      <c r="BZ63" s="7">
        <f t="shared" si="191"/>
        <v>4.4305878077069927E-2</v>
      </c>
      <c r="CA63" s="7">
        <f t="shared" si="191"/>
        <v>6.6769149690462617E-2</v>
      </c>
      <c r="CB63" s="7">
        <f t="shared" si="191"/>
        <v>6.8708231405639947E-2</v>
      </c>
      <c r="CC63" s="7">
        <f t="shared" si="191"/>
        <v>5.0583423549716983E-2</v>
      </c>
    </row>
    <row r="64" spans="1:81" x14ac:dyDescent="0.3">
      <c r="D64" s="8"/>
      <c r="N64" s="31"/>
      <c r="P64" s="31"/>
      <c r="V64" s="34"/>
      <c r="AQ64" s="16"/>
      <c r="AS64" s="17"/>
      <c r="AY64" s="18"/>
    </row>
    <row r="65" spans="1:81" x14ac:dyDescent="0.3">
      <c r="A65" s="8" t="s">
        <v>110</v>
      </c>
      <c r="B65" s="7">
        <f>B57*1000</f>
        <v>456.75675675674796</v>
      </c>
      <c r="C65" s="7">
        <f t="shared" ref="C65:BN66" si="192">C57*1000</f>
        <v>330.04926108371848</v>
      </c>
      <c r="D65" s="7">
        <f t="shared" si="192"/>
        <v>366.9064748201514</v>
      </c>
      <c r="E65" s="7">
        <f t="shared" si="192"/>
        <v>323.46241457858241</v>
      </c>
      <c r="F65" s="7">
        <f t="shared" si="192"/>
        <v>342.85714285713971</v>
      </c>
      <c r="G65" s="7">
        <f t="shared" si="192"/>
        <v>340.96692111956662</v>
      </c>
      <c r="H65" s="7">
        <f t="shared" si="192"/>
        <v>372.59615384613949</v>
      </c>
      <c r="I65" s="7">
        <f t="shared" si="192"/>
        <v>350.49019607844173</v>
      </c>
      <c r="J65" s="7">
        <f t="shared" si="192"/>
        <v>399.43342776207749</v>
      </c>
      <c r="K65" s="7">
        <f t="shared" si="192"/>
        <v>340.05037783374365</v>
      </c>
      <c r="L65" s="7">
        <f t="shared" si="192"/>
        <v>361.47757255933277</v>
      </c>
      <c r="M65" s="7">
        <f t="shared" si="192"/>
        <v>318.07228915662358</v>
      </c>
      <c r="N65" s="7">
        <f t="shared" si="192"/>
        <v>331.50684931505026</v>
      </c>
      <c r="O65" s="7">
        <f t="shared" si="192"/>
        <v>376.50602409637753</v>
      </c>
      <c r="P65" s="7">
        <f t="shared" si="192"/>
        <v>330.74935400515449</v>
      </c>
      <c r="Q65" s="7">
        <f t="shared" si="192"/>
        <v>355.16372795973132</v>
      </c>
      <c r="R65" s="7">
        <f t="shared" si="192"/>
        <v>332.1799307958342</v>
      </c>
      <c r="S65" s="7">
        <f t="shared" si="192"/>
        <v>360.38961038959235</v>
      </c>
      <c r="T65" s="7">
        <f t="shared" si="192"/>
        <v>457.50452079564576</v>
      </c>
      <c r="U65" s="7">
        <f t="shared" si="192"/>
        <v>321.59264931087142</v>
      </c>
      <c r="V65" s="7">
        <f t="shared" si="192"/>
        <v>339.56834532376115</v>
      </c>
      <c r="W65" s="7">
        <f t="shared" si="192"/>
        <v>356.69781931462671</v>
      </c>
      <c r="X65" s="7">
        <f t="shared" si="192"/>
        <v>414.26403641883479</v>
      </c>
      <c r="Y65" s="7">
        <f t="shared" si="192"/>
        <v>346.54919236415827</v>
      </c>
      <c r="Z65" s="7">
        <f t="shared" si="192"/>
        <v>313.37579617833205</v>
      </c>
      <c r="AA65" s="7">
        <f t="shared" si="192"/>
        <v>286.73469387754886</v>
      </c>
      <c r="AB65" s="7">
        <f t="shared" si="192"/>
        <v>370.37037037035896</v>
      </c>
      <c r="AC65" s="7">
        <f t="shared" si="192"/>
        <v>398.08481532147312</v>
      </c>
      <c r="AD65" s="7">
        <f t="shared" si="192"/>
        <v>308.65384615386125</v>
      </c>
      <c r="AE65" s="7">
        <f t="shared" si="192"/>
        <v>322.33009708737757</v>
      </c>
      <c r="AF65" s="7">
        <f t="shared" si="192"/>
        <v>314.56310679610772</v>
      </c>
      <c r="AG65" s="7">
        <f t="shared" si="192"/>
        <v>305.66037735848204</v>
      </c>
      <c r="AH65" s="7">
        <f t="shared" si="192"/>
        <v>288.63636363636209</v>
      </c>
      <c r="AI65" s="7">
        <f t="shared" si="192"/>
        <v>280.35320088300074</v>
      </c>
      <c r="AJ65" s="7">
        <f t="shared" si="192"/>
        <v>298.88888888887323</v>
      </c>
      <c r="AK65" s="7">
        <f t="shared" si="192"/>
        <v>280.94725511302494</v>
      </c>
      <c r="AL65" s="7">
        <f t="shared" si="192"/>
        <v>283.98791540785953</v>
      </c>
      <c r="AM65" s="7">
        <f t="shared" si="192"/>
        <v>295.04950495051537</v>
      </c>
      <c r="AN65" s="7">
        <f t="shared" si="192"/>
        <v>297.18875502008768</v>
      </c>
      <c r="AO65" s="7">
        <f t="shared" si="192"/>
        <v>297.08737864078279</v>
      </c>
      <c r="AP65" s="7">
        <f t="shared" si="192"/>
        <v>435.69553805774143</v>
      </c>
      <c r="AQ65" s="7">
        <f t="shared" si="192"/>
        <v>530.34300791558508</v>
      </c>
      <c r="AR65" s="7">
        <f t="shared" si="192"/>
        <v>505.26315789477474</v>
      </c>
      <c r="AS65" s="7">
        <f t="shared" si="192"/>
        <v>486.61800486618046</v>
      </c>
      <c r="AT65" s="7">
        <f t="shared" si="192"/>
        <v>473.81546134663665</v>
      </c>
      <c r="AU65" s="7">
        <f t="shared" si="192"/>
        <v>535.17587939697614</v>
      </c>
      <c r="AV65" s="7">
        <f t="shared" si="192"/>
        <v>489.10411622279247</v>
      </c>
      <c r="AW65" s="7">
        <f t="shared" si="192"/>
        <v>453.51473922902534</v>
      </c>
      <c r="AX65" s="7">
        <f t="shared" si="192"/>
        <v>410.1265822785258</v>
      </c>
      <c r="AY65" s="7">
        <f t="shared" si="192"/>
        <v>419.51219512193757</v>
      </c>
      <c r="AZ65" s="7">
        <f t="shared" si="192"/>
        <v>486.74698795183917</v>
      </c>
      <c r="BA65" s="7">
        <f t="shared" si="192"/>
        <v>386.46288209608065</v>
      </c>
      <c r="BB65" s="7">
        <f t="shared" si="192"/>
        <v>479.11547911550815</v>
      </c>
      <c r="BC65" s="7">
        <f t="shared" si="192"/>
        <v>365.90909090911617</v>
      </c>
      <c r="BD65" s="7">
        <f t="shared" si="192"/>
        <v>387.93103448276378</v>
      </c>
      <c r="BE65" s="7">
        <f t="shared" si="192"/>
        <v>397.05882352940068</v>
      </c>
      <c r="BF65" s="7">
        <f t="shared" si="192"/>
        <v>357.45937961593307</v>
      </c>
      <c r="BG65" s="7">
        <f t="shared" si="192"/>
        <v>360.39886039884919</v>
      </c>
      <c r="BH65" s="7">
        <f t="shared" si="192"/>
        <v>395.31249999998766</v>
      </c>
      <c r="BI65" s="7">
        <f t="shared" si="192"/>
        <v>402.75862068965984</v>
      </c>
      <c r="BJ65" s="7">
        <f t="shared" si="192"/>
        <v>401.44927536231</v>
      </c>
      <c r="BK65" s="7">
        <f t="shared" si="192"/>
        <v>386.20689655174283</v>
      </c>
      <c r="BL65" s="7">
        <f t="shared" si="192"/>
        <v>355.97484276728153</v>
      </c>
      <c r="BM65" s="7">
        <f t="shared" si="192"/>
        <v>386.3049095607297</v>
      </c>
      <c r="BN65" s="7">
        <f t="shared" si="192"/>
        <v>353.00429184547136</v>
      </c>
      <c r="BO65" s="7">
        <f t="shared" ref="BO65:CC69" si="193">BO57*1000</f>
        <v>358.25242718448476</v>
      </c>
      <c r="BP65" s="7">
        <f t="shared" si="193"/>
        <v>353.84615384614477</v>
      </c>
      <c r="BQ65" s="7">
        <f t="shared" si="193"/>
        <v>346.84684684683862</v>
      </c>
      <c r="BR65" s="7">
        <f t="shared" si="193"/>
        <v>352.33644859813563</v>
      </c>
      <c r="BS65" s="7">
        <f t="shared" si="193"/>
        <v>346.84684684685868</v>
      </c>
      <c r="BT65" s="7">
        <f t="shared" si="193"/>
        <v>366.98113207548784</v>
      </c>
      <c r="BU65" s="7">
        <f t="shared" si="193"/>
        <v>334.21052631579744</v>
      </c>
      <c r="BV65" s="7">
        <f t="shared" si="193"/>
        <v>298.19819819821134</v>
      </c>
      <c r="BW65" s="7">
        <f t="shared" si="193"/>
        <v>330.76923076921992</v>
      </c>
      <c r="BX65" s="7">
        <f t="shared" si="193"/>
        <v>317.95386158474372</v>
      </c>
      <c r="BY65" s="7">
        <f t="shared" si="193"/>
        <v>329.12723449001862</v>
      </c>
      <c r="BZ65" s="7">
        <f t="shared" si="193"/>
        <v>282.40252897787309</v>
      </c>
      <c r="CA65" s="7">
        <f t="shared" si="193"/>
        <v>299.42196531792973</v>
      </c>
      <c r="CB65" s="7">
        <f t="shared" si="193"/>
        <v>301.97444831593009</v>
      </c>
      <c r="CC65" s="7">
        <f t="shared" si="193"/>
        <v>297.04142011834466</v>
      </c>
    </row>
    <row r="66" spans="1:81" x14ac:dyDescent="0.3">
      <c r="A66" s="8" t="s">
        <v>172</v>
      </c>
      <c r="B66" s="7">
        <f t="shared" ref="B66:Q71" si="194">B58*1000</f>
        <v>180.81081081081084</v>
      </c>
      <c r="C66" s="7">
        <f t="shared" si="194"/>
        <v>190.64039408866998</v>
      </c>
      <c r="D66" s="7">
        <f t="shared" si="194"/>
        <v>176.25899280575538</v>
      </c>
      <c r="E66" s="7">
        <f t="shared" si="194"/>
        <v>231.66287015945329</v>
      </c>
      <c r="F66" s="7">
        <f t="shared" si="194"/>
        <v>236.10389610389609</v>
      </c>
      <c r="G66" s="7">
        <f t="shared" si="194"/>
        <v>221.37404580152671</v>
      </c>
      <c r="H66" s="7">
        <f t="shared" si="194"/>
        <v>247.35576923076923</v>
      </c>
      <c r="I66" s="7">
        <f t="shared" si="194"/>
        <v>240.4411764705882</v>
      </c>
      <c r="J66" s="7">
        <f t="shared" si="194"/>
        <v>247.3087818696884</v>
      </c>
      <c r="K66" s="7">
        <f t="shared" si="194"/>
        <v>231.23425692695216</v>
      </c>
      <c r="L66" s="7">
        <f t="shared" si="194"/>
        <v>239.84168865435356</v>
      </c>
      <c r="M66" s="7">
        <f t="shared" si="194"/>
        <v>206.7469879518072</v>
      </c>
      <c r="N66" s="7">
        <f t="shared" si="194"/>
        <v>231.78082191780823</v>
      </c>
      <c r="O66" s="7">
        <f t="shared" si="194"/>
        <v>258.43373493975901</v>
      </c>
      <c r="P66" s="7">
        <f t="shared" si="194"/>
        <v>232.55813953488371</v>
      </c>
      <c r="Q66" s="7">
        <f t="shared" si="194"/>
        <v>241.8136020151133</v>
      </c>
      <c r="R66" s="7">
        <f t="shared" si="192"/>
        <v>227.68166089965396</v>
      </c>
      <c r="S66" s="7">
        <f t="shared" si="192"/>
        <v>250</v>
      </c>
      <c r="T66" s="7">
        <f t="shared" si="192"/>
        <v>261.8444846292947</v>
      </c>
      <c r="U66" s="7">
        <f t="shared" si="192"/>
        <v>263.39969372128633</v>
      </c>
      <c r="V66" s="7">
        <f t="shared" si="192"/>
        <v>252.66187050359713</v>
      </c>
      <c r="W66" s="7">
        <f t="shared" si="192"/>
        <v>220.56074766355138</v>
      </c>
      <c r="X66" s="7">
        <f t="shared" si="192"/>
        <v>238.54324734446129</v>
      </c>
      <c r="Y66" s="7">
        <f t="shared" si="192"/>
        <v>233.77386196769459</v>
      </c>
      <c r="Z66" s="7">
        <f t="shared" si="192"/>
        <v>226.11464968152868</v>
      </c>
      <c r="AA66" s="7">
        <f t="shared" si="192"/>
        <v>183.67346938775509</v>
      </c>
      <c r="AB66" s="7">
        <f t="shared" si="192"/>
        <v>240.07936507936509</v>
      </c>
      <c r="AC66" s="7">
        <f t="shared" si="192"/>
        <v>316.68946648426817</v>
      </c>
      <c r="AD66" s="7">
        <f t="shared" si="192"/>
        <v>221.1538461538461</v>
      </c>
      <c r="AE66" s="7">
        <f t="shared" si="192"/>
        <v>219.41747572815532</v>
      </c>
      <c r="AF66" s="7">
        <f t="shared" si="192"/>
        <v>211.65048543689321</v>
      </c>
      <c r="AG66" s="7">
        <f t="shared" si="192"/>
        <v>219.33962264150946</v>
      </c>
      <c r="AH66" s="7">
        <f t="shared" si="192"/>
        <v>167.04545454545453</v>
      </c>
      <c r="AI66" s="7">
        <f t="shared" si="192"/>
        <v>163.57615894039733</v>
      </c>
      <c r="AJ66" s="7">
        <f t="shared" si="192"/>
        <v>164</v>
      </c>
      <c r="AK66" s="7">
        <f t="shared" si="192"/>
        <v>170.50592034445643</v>
      </c>
      <c r="AL66" s="7">
        <f t="shared" si="192"/>
        <v>183.08157099697885</v>
      </c>
      <c r="AM66" s="7">
        <f t="shared" si="192"/>
        <v>175.84158415841586</v>
      </c>
      <c r="AN66" s="7">
        <f t="shared" si="192"/>
        <v>179.51807228915661</v>
      </c>
      <c r="AO66" s="7">
        <f t="shared" si="192"/>
        <v>170.09708737864077</v>
      </c>
      <c r="AP66" s="7">
        <f t="shared" si="192"/>
        <v>233.07086614173227</v>
      </c>
      <c r="AQ66" s="7">
        <f t="shared" si="192"/>
        <v>243.00791556728231</v>
      </c>
      <c r="AR66" s="7">
        <f t="shared" si="192"/>
        <v>213.15789473684214</v>
      </c>
      <c r="AS66" s="7">
        <f t="shared" si="192"/>
        <v>308.7591240875912</v>
      </c>
      <c r="AT66" s="7">
        <f t="shared" si="192"/>
        <v>231.17206982543641</v>
      </c>
      <c r="AU66" s="7">
        <f t="shared" si="192"/>
        <v>300.7537688442211</v>
      </c>
      <c r="AV66" s="7">
        <f t="shared" si="192"/>
        <v>271.67070217917677</v>
      </c>
      <c r="AW66" s="7">
        <f t="shared" si="192"/>
        <v>251.02040816326533</v>
      </c>
      <c r="AX66" s="7">
        <f t="shared" si="192"/>
        <v>313.6708860759494</v>
      </c>
      <c r="AY66" s="7">
        <f t="shared" si="192"/>
        <v>193.90243902439028</v>
      </c>
      <c r="AZ66" s="7">
        <f t="shared" si="192"/>
        <v>203.85542168674698</v>
      </c>
      <c r="BA66" s="7">
        <f t="shared" si="192"/>
        <v>188.64628820960701</v>
      </c>
      <c r="BB66" s="7">
        <f t="shared" si="192"/>
        <v>131.20393120393121</v>
      </c>
      <c r="BC66" s="7">
        <f t="shared" si="192"/>
        <v>227.04545454545453</v>
      </c>
      <c r="BD66" s="7">
        <f t="shared" si="192"/>
        <v>231.46551724137933</v>
      </c>
      <c r="BE66" s="7">
        <f t="shared" si="192"/>
        <v>207.98319327731093</v>
      </c>
      <c r="BF66" s="7">
        <f t="shared" si="192"/>
        <v>213.44165435745941</v>
      </c>
      <c r="BG66" s="7">
        <f t="shared" si="192"/>
        <v>224.35897435897436</v>
      </c>
      <c r="BH66" s="7">
        <f t="shared" si="192"/>
        <v>259.37499999999994</v>
      </c>
      <c r="BI66" s="7">
        <f t="shared" si="192"/>
        <v>279.99999999999994</v>
      </c>
      <c r="BJ66" s="7">
        <f t="shared" si="192"/>
        <v>277.53623188405794</v>
      </c>
      <c r="BK66" s="7">
        <f t="shared" si="192"/>
        <v>251.72413793103448</v>
      </c>
      <c r="BL66" s="7">
        <f t="shared" si="192"/>
        <v>257.86163522012578</v>
      </c>
      <c r="BM66" s="7">
        <f t="shared" si="192"/>
        <v>321.05943152454779</v>
      </c>
      <c r="BN66" s="7">
        <f t="shared" si="192"/>
        <v>208.15450643776822</v>
      </c>
      <c r="BO66" s="7">
        <f t="shared" si="193"/>
        <v>221.35922330097085</v>
      </c>
      <c r="BP66" s="7">
        <f t="shared" si="193"/>
        <v>217.78846153846155</v>
      </c>
      <c r="BQ66" s="7">
        <f t="shared" si="193"/>
        <v>209.45945945945948</v>
      </c>
      <c r="BR66" s="7">
        <f t="shared" si="193"/>
        <v>234.11214953271028</v>
      </c>
      <c r="BS66" s="7">
        <f t="shared" si="193"/>
        <v>259.00900900900905</v>
      </c>
      <c r="BT66" s="7">
        <f t="shared" si="193"/>
        <v>147.16981132075475</v>
      </c>
      <c r="BU66" s="7">
        <f t="shared" si="193"/>
        <v>231.57894736842104</v>
      </c>
      <c r="BV66" s="7">
        <f t="shared" si="193"/>
        <v>223.7837837837838</v>
      </c>
      <c r="BW66" s="7">
        <f t="shared" si="193"/>
        <v>188.65384615384613</v>
      </c>
      <c r="BX66" s="7">
        <f t="shared" si="193"/>
        <v>191.97592778335004</v>
      </c>
      <c r="BY66" s="7">
        <f t="shared" si="193"/>
        <v>218.29652996845428</v>
      </c>
      <c r="BZ66" s="7">
        <f t="shared" si="193"/>
        <v>190.30558482613279</v>
      </c>
      <c r="CA66" s="7">
        <f t="shared" si="193"/>
        <v>178.95953757225433</v>
      </c>
      <c r="CB66" s="7">
        <f t="shared" si="193"/>
        <v>178.39721254355405</v>
      </c>
      <c r="CC66" s="7">
        <f t="shared" si="193"/>
        <v>181.7751479289941</v>
      </c>
    </row>
    <row r="67" spans="1:81" x14ac:dyDescent="0.3">
      <c r="A67" s="8" t="s">
        <v>173</v>
      </c>
      <c r="B67" s="7">
        <f t="shared" si="194"/>
        <v>5.6020487492568707</v>
      </c>
      <c r="C67" s="7">
        <f t="shared" ref="C67:BN70" si="195">C59*1000</f>
        <v>4.977971895528345</v>
      </c>
      <c r="D67" s="7">
        <f t="shared" si="195"/>
        <v>4.8128445917828628</v>
      </c>
      <c r="E67" s="7">
        <f t="shared" si="195"/>
        <v>4.2397542484264719</v>
      </c>
      <c r="F67" s="7">
        <f t="shared" si="195"/>
        <v>4.8344210780758994</v>
      </c>
      <c r="G67" s="7">
        <f t="shared" si="195"/>
        <v>4.6164142468762668</v>
      </c>
      <c r="H67" s="7">
        <f t="shared" si="195"/>
        <v>5.2424544810331613</v>
      </c>
      <c r="I67" s="7">
        <f t="shared" si="195"/>
        <v>4.838370768499165</v>
      </c>
      <c r="J67" s="7">
        <f t="shared" si="195"/>
        <v>5.6987431342128581</v>
      </c>
      <c r="K67" s="7">
        <f t="shared" si="195"/>
        <v>5.5407092960315723</v>
      </c>
      <c r="L67" s="7">
        <f t="shared" si="195"/>
        <v>5.803856439378718</v>
      </c>
      <c r="M67" s="7">
        <f t="shared" si="195"/>
        <v>5.9119727641530595</v>
      </c>
      <c r="N67" s="7">
        <f t="shared" si="195"/>
        <v>5.9363306008184669</v>
      </c>
      <c r="O67" s="7">
        <f t="shared" si="195"/>
        <v>5.974263664924786</v>
      </c>
      <c r="P67" s="7">
        <f t="shared" si="195"/>
        <v>5.5259945211282444</v>
      </c>
      <c r="Q67" s="7">
        <f t="shared" si="195"/>
        <v>4.8777184400961699</v>
      </c>
      <c r="R67" s="7">
        <f t="shared" si="195"/>
        <v>4.805843906189927</v>
      </c>
      <c r="S67" s="7">
        <f t="shared" si="195"/>
        <v>5.3639488918676728</v>
      </c>
      <c r="T67" s="7">
        <f t="shared" si="195"/>
        <v>5.6860543270618447</v>
      </c>
      <c r="U67" s="7">
        <f t="shared" si="195"/>
        <v>5.92374932593059</v>
      </c>
      <c r="V67" s="7">
        <f t="shared" si="195"/>
        <v>4.5581132386814733</v>
      </c>
      <c r="W67" s="7">
        <f t="shared" si="195"/>
        <v>5.315102093886666</v>
      </c>
      <c r="X67" s="7">
        <f t="shared" si="195"/>
        <v>5.7770965083228694</v>
      </c>
      <c r="Y67" s="7">
        <f t="shared" si="195"/>
        <v>5.4800359667045706</v>
      </c>
      <c r="Z67" s="7">
        <f t="shared" si="195"/>
        <v>3.9157784316050015</v>
      </c>
      <c r="AA67" s="7">
        <f t="shared" si="195"/>
        <v>3.6881644930956021</v>
      </c>
      <c r="AB67" s="7">
        <f t="shared" si="195"/>
        <v>4.7001316036849019</v>
      </c>
      <c r="AC67" s="7">
        <f t="shared" si="195"/>
        <v>4.8415856327971705</v>
      </c>
      <c r="AD67" s="7">
        <f t="shared" si="195"/>
        <v>4.1713667982703511</v>
      </c>
      <c r="AE67" s="7">
        <f t="shared" si="195"/>
        <v>5.0880065418530744</v>
      </c>
      <c r="AF67" s="7">
        <f t="shared" si="195"/>
        <v>4.8050859987186429</v>
      </c>
      <c r="AG67" s="7">
        <f t="shared" si="195"/>
        <v>5.2011833689833882</v>
      </c>
      <c r="AH67" s="7">
        <f t="shared" si="195"/>
        <v>2.814737903570391</v>
      </c>
      <c r="AI67" s="7">
        <f t="shared" si="195"/>
        <v>2.7547128935504235</v>
      </c>
      <c r="AJ67" s="7">
        <f t="shared" si="195"/>
        <v>3.1595329113659627</v>
      </c>
      <c r="AK67" s="7">
        <f t="shared" si="195"/>
        <v>3.8703990062636713</v>
      </c>
      <c r="AL67" s="7">
        <f t="shared" si="195"/>
        <v>3.0387557800258893</v>
      </c>
      <c r="AM67" s="7">
        <f t="shared" si="195"/>
        <v>3.8624843871866026</v>
      </c>
      <c r="AN67" s="7">
        <f t="shared" si="195"/>
        <v>3.8318341989880924</v>
      </c>
      <c r="AO67" s="7">
        <f t="shared" si="195"/>
        <v>3.4087362213132262</v>
      </c>
      <c r="AP67" s="7">
        <f t="shared" si="195"/>
        <v>7.3030916256731295</v>
      </c>
      <c r="AQ67" s="7">
        <f t="shared" si="195"/>
        <v>7.1804121333339266</v>
      </c>
      <c r="AR67" s="7">
        <f t="shared" si="195"/>
        <v>7.1862538466866548</v>
      </c>
      <c r="AS67" s="7">
        <f t="shared" si="195"/>
        <v>6.2897138248824733</v>
      </c>
      <c r="AT67" s="7">
        <f t="shared" si="195"/>
        <v>6.434843517264369</v>
      </c>
      <c r="AU67" s="7">
        <f t="shared" si="195"/>
        <v>7.1092442849706314</v>
      </c>
      <c r="AV67" s="7">
        <f t="shared" si="195"/>
        <v>6.2478746983608033</v>
      </c>
      <c r="AW67" s="7">
        <f t="shared" si="195"/>
        <v>6.4053947705547074</v>
      </c>
      <c r="AX67" s="7">
        <f t="shared" si="195"/>
        <v>6.9966516024473995</v>
      </c>
      <c r="AY67" s="7">
        <f t="shared" si="195"/>
        <v>5.9611425217467069</v>
      </c>
      <c r="AZ67" s="7">
        <f t="shared" si="195"/>
        <v>7.6221411307950353</v>
      </c>
      <c r="BA67" s="7">
        <f t="shared" si="195"/>
        <v>6.9475744447482075</v>
      </c>
      <c r="BB67" s="7">
        <f t="shared" si="195"/>
        <v>6.640235066631007</v>
      </c>
      <c r="BC67" s="7">
        <f t="shared" si="195"/>
        <v>6.2704028440069042</v>
      </c>
      <c r="BD67" s="7">
        <f t="shared" si="195"/>
        <v>6.4728105490401999</v>
      </c>
      <c r="BE67" s="7">
        <f t="shared" si="195"/>
        <v>5.9047871827806135</v>
      </c>
      <c r="BF67" s="7">
        <f t="shared" si="195"/>
        <v>6.0539361276414096</v>
      </c>
      <c r="BG67" s="7">
        <f t="shared" si="195"/>
        <v>6.5279605606734759</v>
      </c>
      <c r="BH67" s="7">
        <f t="shared" si="195"/>
        <v>7.7625611017108467</v>
      </c>
      <c r="BI67" s="7">
        <f t="shared" si="195"/>
        <v>7.2155123791742017</v>
      </c>
      <c r="BJ67" s="7">
        <f t="shared" si="195"/>
        <v>7.0706327603259842</v>
      </c>
      <c r="BK67" s="7">
        <f t="shared" si="195"/>
        <v>7.5202105658958445</v>
      </c>
      <c r="BL67" s="7">
        <f t="shared" si="195"/>
        <v>6.9289990434197577</v>
      </c>
      <c r="BM67" s="7">
        <f t="shared" si="195"/>
        <v>8.1553963097530033</v>
      </c>
      <c r="BN67" s="7">
        <f t="shared" si="195"/>
        <v>6.6164942747152287</v>
      </c>
      <c r="BO67" s="7">
        <f t="shared" si="193"/>
        <v>5.9413314058230524</v>
      </c>
      <c r="BP67" s="7">
        <f t="shared" si="193"/>
        <v>7.0637554774610622</v>
      </c>
      <c r="BQ67" s="7">
        <f t="shared" si="193"/>
        <v>7.0629004639156907</v>
      </c>
      <c r="BR67" s="7">
        <f t="shared" si="193"/>
        <v>7.1160871009061148</v>
      </c>
      <c r="BS67" s="7">
        <f t="shared" si="193"/>
        <v>7.2619150453329819</v>
      </c>
      <c r="BT67" s="7">
        <f t="shared" si="193"/>
        <v>8.7129798124913531</v>
      </c>
      <c r="BU67" s="7">
        <f t="shared" si="193"/>
        <v>8.7818248384638977</v>
      </c>
      <c r="BV67" s="7">
        <f t="shared" si="193"/>
        <v>4.1835405625591751</v>
      </c>
      <c r="BW67" s="7">
        <f t="shared" si="193"/>
        <v>5.3509190565028133</v>
      </c>
      <c r="BX67" s="7">
        <f t="shared" si="193"/>
        <v>5.9069858569881468</v>
      </c>
      <c r="BY67" s="7">
        <f t="shared" si="193"/>
        <v>5.4563041960758483</v>
      </c>
      <c r="BZ67" s="7">
        <f t="shared" si="193"/>
        <v>0</v>
      </c>
      <c r="CA67" s="7">
        <f t="shared" si="193"/>
        <v>6.9551080378227459</v>
      </c>
      <c r="CB67" s="7">
        <f t="shared" si="193"/>
        <v>7.6097368821565103</v>
      </c>
      <c r="CC67" s="7">
        <f t="shared" si="193"/>
        <v>6.2353225180245877</v>
      </c>
    </row>
    <row r="68" spans="1:81" x14ac:dyDescent="0.3">
      <c r="A68" s="8" t="s">
        <v>174</v>
      </c>
      <c r="B68" s="7">
        <f t="shared" si="194"/>
        <v>5.0918918918918914</v>
      </c>
      <c r="C68" s="7">
        <f t="shared" si="195"/>
        <v>3.8669950738916259</v>
      </c>
      <c r="D68" s="7">
        <f t="shared" si="195"/>
        <v>2.8297362110311748</v>
      </c>
      <c r="E68" s="7">
        <f t="shared" si="195"/>
        <v>3.7585421412300684</v>
      </c>
      <c r="F68" s="7">
        <f t="shared" si="195"/>
        <v>2.789610389610389</v>
      </c>
      <c r="G68" s="7">
        <f t="shared" si="195"/>
        <v>3.603053435114504</v>
      </c>
      <c r="H68" s="7">
        <f t="shared" si="195"/>
        <v>3.865384615384615</v>
      </c>
      <c r="I68" s="7">
        <f t="shared" si="195"/>
        <v>2.8039215686274512</v>
      </c>
      <c r="J68" s="7">
        <f t="shared" si="195"/>
        <v>4.0283286118980159</v>
      </c>
      <c r="K68" s="7">
        <f t="shared" si="195"/>
        <v>3.9798488664987413</v>
      </c>
      <c r="L68" s="7">
        <f t="shared" si="195"/>
        <v>3.1503957783641159</v>
      </c>
      <c r="M68" s="7">
        <f t="shared" si="195"/>
        <v>2.4963855421686749</v>
      </c>
      <c r="N68" s="7">
        <f t="shared" si="195"/>
        <v>3.2821917808219174</v>
      </c>
      <c r="O68" s="7">
        <f t="shared" si="195"/>
        <v>3.3433734939759039</v>
      </c>
      <c r="P68" s="7">
        <f t="shared" si="195"/>
        <v>9.9741602067183468</v>
      </c>
      <c r="Q68" s="7">
        <f t="shared" si="195"/>
        <v>2.3627204030226698</v>
      </c>
      <c r="R68" s="7">
        <f t="shared" si="195"/>
        <v>2.5121107266435985</v>
      </c>
      <c r="S68" s="7">
        <f t="shared" si="195"/>
        <v>2.8603896103896105</v>
      </c>
      <c r="T68" s="7">
        <f t="shared" si="195"/>
        <v>1.7432188065099459</v>
      </c>
      <c r="U68" s="7">
        <f t="shared" si="195"/>
        <v>2.5758039816232778</v>
      </c>
      <c r="V68" s="7">
        <f t="shared" si="195"/>
        <v>5.1654676258992813</v>
      </c>
      <c r="W68" s="7">
        <f t="shared" si="195"/>
        <v>2.4423676012461062</v>
      </c>
      <c r="X68" s="7">
        <f t="shared" si="195"/>
        <v>3.056145675265554</v>
      </c>
      <c r="Y68" s="7">
        <f t="shared" si="195"/>
        <v>3.6798825256975034</v>
      </c>
      <c r="Z68" s="7">
        <f t="shared" si="195"/>
        <v>4.9707006369426754</v>
      </c>
      <c r="AA68" s="7">
        <f t="shared" si="195"/>
        <v>3.3530612244897959</v>
      </c>
      <c r="AB68" s="7">
        <f t="shared" si="195"/>
        <v>4.2433862433862428</v>
      </c>
      <c r="AC68" s="7">
        <f t="shared" si="195"/>
        <v>5.9972640218878244</v>
      </c>
      <c r="AD68" s="7">
        <f t="shared" si="195"/>
        <v>3.6653846153846157</v>
      </c>
      <c r="AE68" s="7">
        <f t="shared" si="195"/>
        <v>8.1631067961165051</v>
      </c>
      <c r="AF68" s="7">
        <f t="shared" si="195"/>
        <v>2.2815533980582523</v>
      </c>
      <c r="AG68" s="7">
        <f t="shared" si="195"/>
        <v>3.2264150943396226</v>
      </c>
      <c r="AH68" s="7">
        <f t="shared" si="195"/>
        <v>4.7272727272727275</v>
      </c>
      <c r="AI68" s="7">
        <f t="shared" si="195"/>
        <v>4.4900662251655623</v>
      </c>
      <c r="AJ68" s="7">
        <f t="shared" si="195"/>
        <v>3.1733333333333338</v>
      </c>
      <c r="AK68" s="7">
        <f t="shared" si="195"/>
        <v>3.4703982777179756</v>
      </c>
      <c r="AL68" s="7">
        <f t="shared" si="195"/>
        <v>3.2829808660624367</v>
      </c>
      <c r="AM68" s="7">
        <f t="shared" si="195"/>
        <v>4.5881188118811886</v>
      </c>
      <c r="AN68" s="7">
        <f t="shared" si="195"/>
        <v>2.7469879518072293</v>
      </c>
      <c r="AO68" s="7">
        <f t="shared" si="195"/>
        <v>4.1417475728155342</v>
      </c>
      <c r="AP68" s="7">
        <f t="shared" si="195"/>
        <v>2.8818897637795278</v>
      </c>
      <c r="AQ68" s="7">
        <f t="shared" si="195"/>
        <v>3.1715039577836408</v>
      </c>
      <c r="AR68" s="7">
        <f t="shared" si="195"/>
        <v>3.5842105263157888</v>
      </c>
      <c r="AS68" s="7">
        <f t="shared" si="195"/>
        <v>3.1581508515815089</v>
      </c>
      <c r="AT68" s="7">
        <f t="shared" si="195"/>
        <v>2.3541147132169575</v>
      </c>
      <c r="AU68" s="7">
        <f t="shared" si="195"/>
        <v>2.3015075376884422</v>
      </c>
      <c r="AV68" s="7">
        <f t="shared" si="195"/>
        <v>2.0581113801452786</v>
      </c>
      <c r="AW68" s="7">
        <f t="shared" si="195"/>
        <v>1.8866213151927433</v>
      </c>
      <c r="AX68" s="7">
        <f t="shared" si="195"/>
        <v>1.8886075949367087</v>
      </c>
      <c r="AY68" s="7">
        <f t="shared" si="195"/>
        <v>2.8585365853658535</v>
      </c>
      <c r="AZ68" s="7">
        <f t="shared" si="195"/>
        <v>2.0096385542168673</v>
      </c>
      <c r="BA68" s="7">
        <f t="shared" si="195"/>
        <v>2.1179039301310048</v>
      </c>
      <c r="BB68" s="7">
        <f t="shared" si="195"/>
        <v>5.0712530712530706</v>
      </c>
      <c r="BC68" s="7">
        <f t="shared" si="195"/>
        <v>2.1954545454545458</v>
      </c>
      <c r="BD68" s="7">
        <f t="shared" si="195"/>
        <v>2.9870689655172415</v>
      </c>
      <c r="BE68" s="7">
        <f t="shared" si="195"/>
        <v>2.0252100840336134</v>
      </c>
      <c r="BF68" s="7">
        <f t="shared" si="195"/>
        <v>2.6735598227474151</v>
      </c>
      <c r="BG68" s="7">
        <f t="shared" si="195"/>
        <v>1.9715099715099715</v>
      </c>
      <c r="BH68" s="7">
        <f t="shared" si="195"/>
        <v>2.46875</v>
      </c>
      <c r="BI68" s="7">
        <f t="shared" si="195"/>
        <v>2.491034482758621</v>
      </c>
      <c r="BJ68" s="7">
        <f t="shared" si="195"/>
        <v>2.5362318840579712</v>
      </c>
      <c r="BK68" s="7">
        <f t="shared" si="195"/>
        <v>3.0675862068965518</v>
      </c>
      <c r="BL68" s="7">
        <f t="shared" si="195"/>
        <v>3.7257861635220126</v>
      </c>
      <c r="BM68" s="7">
        <f t="shared" si="195"/>
        <v>2.5038759689922481</v>
      </c>
      <c r="BN68" s="7">
        <f t="shared" si="195"/>
        <v>2.9313304721030047</v>
      </c>
      <c r="BO68" s="7">
        <f t="shared" si="193"/>
        <v>2.5223300970873788</v>
      </c>
      <c r="BP68" s="7">
        <f t="shared" si="193"/>
        <v>3.2769230769230764</v>
      </c>
      <c r="BQ68" s="7">
        <f t="shared" si="193"/>
        <v>1.8540540540540542</v>
      </c>
      <c r="BR68" s="7">
        <f t="shared" si="193"/>
        <v>1.7887850467289721</v>
      </c>
      <c r="BS68" s="7">
        <f t="shared" si="193"/>
        <v>3.6684684684684683</v>
      </c>
      <c r="BT68" s="7">
        <f t="shared" si="193"/>
        <v>2.7603773584905662</v>
      </c>
      <c r="BU68" s="7">
        <f t="shared" si="193"/>
        <v>2.5192982456140349</v>
      </c>
      <c r="BV68" s="7">
        <f t="shared" si="193"/>
        <v>3.1693693693693699</v>
      </c>
      <c r="BW68" s="7">
        <f t="shared" si="193"/>
        <v>3.5961538461538467</v>
      </c>
      <c r="BX68" s="7">
        <f t="shared" si="193"/>
        <v>2.2828485456369108</v>
      </c>
      <c r="BY68" s="7">
        <f t="shared" si="193"/>
        <v>3.1419558359621451</v>
      </c>
      <c r="BZ68" s="7">
        <f t="shared" si="193"/>
        <v>3.260273972602739</v>
      </c>
      <c r="CA68" s="7">
        <f t="shared" si="193"/>
        <v>2.7630057803468207</v>
      </c>
      <c r="CB68" s="7">
        <f t="shared" si="193"/>
        <v>2.5621370499419283</v>
      </c>
      <c r="CC68" s="7">
        <f t="shared" si="193"/>
        <v>3.1810650887573968</v>
      </c>
    </row>
    <row r="69" spans="1:81" x14ac:dyDescent="0.3">
      <c r="A69" s="8" t="s">
        <v>175</v>
      </c>
      <c r="B69" s="7">
        <f t="shared" si="194"/>
        <v>15.270270270270267</v>
      </c>
      <c r="C69" s="7">
        <f t="shared" si="195"/>
        <v>16.33004926108374</v>
      </c>
      <c r="D69" s="7">
        <f t="shared" si="195"/>
        <v>13.117505995203835</v>
      </c>
      <c r="E69" s="7">
        <f t="shared" si="195"/>
        <v>14.350797266514807</v>
      </c>
      <c r="F69" s="7">
        <f t="shared" si="195"/>
        <v>10.467532467532468</v>
      </c>
      <c r="G69" s="7">
        <f t="shared" si="195"/>
        <v>10.050890585241728</v>
      </c>
      <c r="H69" s="7">
        <f t="shared" si="195"/>
        <v>10.504807692307695</v>
      </c>
      <c r="I69" s="7">
        <f t="shared" si="195"/>
        <v>11.421568627450981</v>
      </c>
      <c r="J69" s="7">
        <f t="shared" si="195"/>
        <v>15.127478753541075</v>
      </c>
      <c r="K69" s="7">
        <f t="shared" si="195"/>
        <v>14.382871536523929</v>
      </c>
      <c r="L69" s="7">
        <f t="shared" si="195"/>
        <v>12.453825857519789</v>
      </c>
      <c r="M69" s="7">
        <f t="shared" si="195"/>
        <v>9.9036144578313241</v>
      </c>
      <c r="N69" s="7">
        <f t="shared" si="195"/>
        <v>13.698630136986299</v>
      </c>
      <c r="O69" s="7">
        <f t="shared" si="195"/>
        <v>14.819277108433738</v>
      </c>
      <c r="P69" s="7">
        <f t="shared" si="195"/>
        <v>12.97157622739018</v>
      </c>
      <c r="Q69" s="7">
        <f t="shared" si="195"/>
        <v>12.317380352644834</v>
      </c>
      <c r="R69" s="7">
        <f t="shared" si="195"/>
        <v>14.411764705882351</v>
      </c>
      <c r="S69" s="7">
        <f t="shared" si="195"/>
        <v>12.954545454545457</v>
      </c>
      <c r="T69" s="7">
        <f t="shared" si="195"/>
        <v>13.200723327305605</v>
      </c>
      <c r="U69" s="7">
        <f t="shared" si="195"/>
        <v>13.384379785604903</v>
      </c>
      <c r="V69" s="7">
        <f t="shared" si="195"/>
        <v>15.079136690647484</v>
      </c>
      <c r="W69" s="7">
        <f t="shared" si="195"/>
        <v>10.981308411214956</v>
      </c>
      <c r="X69" s="7">
        <f t="shared" si="195"/>
        <v>17.207890743550838</v>
      </c>
      <c r="Y69" s="7">
        <f t="shared" si="195"/>
        <v>13.406754772393539</v>
      </c>
      <c r="Z69" s="7">
        <f t="shared" si="195"/>
        <v>13.732484076433121</v>
      </c>
      <c r="AA69" s="7">
        <f t="shared" si="195"/>
        <v>11.13265306122449</v>
      </c>
      <c r="AB69" s="7">
        <f t="shared" si="195"/>
        <v>15.41005291005291</v>
      </c>
      <c r="AC69" s="7">
        <f t="shared" si="195"/>
        <v>12.55813953488372</v>
      </c>
      <c r="AD69" s="7">
        <f t="shared" si="195"/>
        <v>12.971153846153845</v>
      </c>
      <c r="AE69" s="7">
        <f t="shared" si="195"/>
        <v>9.9805825242718456</v>
      </c>
      <c r="AF69" s="7">
        <f t="shared" si="195"/>
        <v>9.640776699029125</v>
      </c>
      <c r="AG69" s="7">
        <f t="shared" si="195"/>
        <v>13.018867924528303</v>
      </c>
      <c r="AH69" s="7">
        <f t="shared" si="195"/>
        <v>10.102272727272728</v>
      </c>
      <c r="AI69" s="7">
        <f t="shared" si="195"/>
        <v>8.0242825607064034</v>
      </c>
      <c r="AJ69" s="7">
        <f t="shared" si="195"/>
        <v>10.022222222222222</v>
      </c>
      <c r="AK69" s="7">
        <f t="shared" si="195"/>
        <v>8.6437029063509154</v>
      </c>
      <c r="AL69" s="7">
        <f t="shared" si="195"/>
        <v>9.0533736153071498</v>
      </c>
      <c r="AM69" s="7">
        <f t="shared" si="195"/>
        <v>11.10891089108911</v>
      </c>
      <c r="AN69" s="7">
        <f t="shared" si="195"/>
        <v>9.1265060240963862</v>
      </c>
      <c r="AO69" s="7">
        <f t="shared" si="195"/>
        <v>11.378640776699029</v>
      </c>
      <c r="AP69" s="7">
        <f t="shared" si="195"/>
        <v>11.706036745406825</v>
      </c>
      <c r="AQ69" s="7">
        <f t="shared" si="195"/>
        <v>13.852242744063323</v>
      </c>
      <c r="AR69" s="7">
        <f t="shared" si="195"/>
        <v>16.157894736842106</v>
      </c>
      <c r="AS69" s="7">
        <f t="shared" si="195"/>
        <v>14.014598540145984</v>
      </c>
      <c r="AT69" s="7">
        <f t="shared" si="195"/>
        <v>14.139650872817956</v>
      </c>
      <c r="AU69" s="7">
        <f t="shared" si="195"/>
        <v>15.050251256281404</v>
      </c>
      <c r="AV69" s="7">
        <f t="shared" si="195"/>
        <v>12.372881355932206</v>
      </c>
      <c r="AW69" s="7">
        <f t="shared" si="195"/>
        <v>10.8843537414966</v>
      </c>
      <c r="AX69" s="7">
        <f t="shared" si="195"/>
        <v>9.5696202531645564</v>
      </c>
      <c r="AY69" s="7">
        <f t="shared" si="195"/>
        <v>10.926829268292682</v>
      </c>
      <c r="AZ69" s="7">
        <f t="shared" si="195"/>
        <v>8.8192771084337345</v>
      </c>
      <c r="BA69" s="7">
        <f t="shared" si="195"/>
        <v>7.4235807860262</v>
      </c>
      <c r="BB69" s="7">
        <f t="shared" si="195"/>
        <v>15.479115479115482</v>
      </c>
      <c r="BC69" s="7">
        <f t="shared" si="195"/>
        <v>9.545454545454545</v>
      </c>
      <c r="BD69" s="7">
        <f t="shared" si="195"/>
        <v>14.525862068965521</v>
      </c>
      <c r="BE69" s="7">
        <f t="shared" si="195"/>
        <v>10.588235294117649</v>
      </c>
      <c r="BF69" s="7">
        <f t="shared" si="195"/>
        <v>10.664697193500741</v>
      </c>
      <c r="BG69" s="7">
        <f t="shared" si="195"/>
        <v>10.128205128205126</v>
      </c>
      <c r="BH69" s="7">
        <f t="shared" si="195"/>
        <v>11.828124999999998</v>
      </c>
      <c r="BI69" s="7">
        <f t="shared" si="195"/>
        <v>10.951724137931036</v>
      </c>
      <c r="BJ69" s="7">
        <f t="shared" si="195"/>
        <v>8.9710144927536231</v>
      </c>
      <c r="BK69" s="7">
        <f t="shared" si="195"/>
        <v>12.882758620689655</v>
      </c>
      <c r="BL69" s="7">
        <f t="shared" si="195"/>
        <v>12.742138364779874</v>
      </c>
      <c r="BM69" s="7">
        <f t="shared" si="195"/>
        <v>13.695090439276488</v>
      </c>
      <c r="BN69" s="7">
        <f t="shared" si="195"/>
        <v>11.083690987124466</v>
      </c>
      <c r="BO69" s="7">
        <f t="shared" si="193"/>
        <v>10</v>
      </c>
      <c r="BP69" s="7">
        <f t="shared" si="193"/>
        <v>12.653846153846153</v>
      </c>
      <c r="BQ69" s="7">
        <f t="shared" si="193"/>
        <v>8.8738738738738743</v>
      </c>
      <c r="BR69" s="7">
        <f t="shared" si="193"/>
        <v>9.4579439252336446</v>
      </c>
      <c r="BS69" s="7">
        <f t="shared" si="193"/>
        <v>12.549549549549548</v>
      </c>
      <c r="BT69" s="7">
        <f t="shared" si="193"/>
        <v>10.89622641509434</v>
      </c>
      <c r="BU69" s="7">
        <f t="shared" si="193"/>
        <v>11.438596491228068</v>
      </c>
      <c r="BV69" s="7">
        <f t="shared" si="193"/>
        <v>9.3243243243243228</v>
      </c>
      <c r="BW69" s="7">
        <f t="shared" si="193"/>
        <v>8.7980769230769216</v>
      </c>
      <c r="BX69" s="7">
        <f t="shared" si="193"/>
        <v>7.2517552657973914</v>
      </c>
      <c r="BY69" s="7">
        <f t="shared" si="193"/>
        <v>7.6130389064143023</v>
      </c>
      <c r="BZ69" s="7">
        <f t="shared" si="193"/>
        <v>7.8819810326659638</v>
      </c>
      <c r="CA69" s="7">
        <f t="shared" si="193"/>
        <v>6.99421965317919</v>
      </c>
      <c r="CB69" s="7">
        <f t="shared" si="193"/>
        <v>9.2799070847851368</v>
      </c>
      <c r="CC69" s="7">
        <f t="shared" si="193"/>
        <v>6.9940828402366879</v>
      </c>
    </row>
    <row r="70" spans="1:81" x14ac:dyDescent="0.3">
      <c r="A70" s="8" t="s">
        <v>176</v>
      </c>
      <c r="B70" s="7">
        <f t="shared" si="194"/>
        <v>43.810550189885141</v>
      </c>
      <c r="C70" s="7">
        <f t="shared" si="195"/>
        <v>41.656538895838224</v>
      </c>
      <c r="D70" s="7">
        <f t="shared" si="195"/>
        <v>41.719226386520383</v>
      </c>
      <c r="E70" s="7">
        <f t="shared" si="195"/>
        <v>41.658763072725741</v>
      </c>
      <c r="F70" s="7">
        <f t="shared" si="195"/>
        <v>37.512953530867222</v>
      </c>
      <c r="G70" s="7">
        <f t="shared" si="195"/>
        <v>34.7999222698827</v>
      </c>
      <c r="H70" s="7">
        <f t="shared" si="195"/>
        <v>62.884074363779312</v>
      </c>
      <c r="I70" s="7">
        <f t="shared" si="195"/>
        <v>35.547063315501624</v>
      </c>
      <c r="J70" s="7">
        <f t="shared" si="195"/>
        <v>43.79176011968736</v>
      </c>
      <c r="K70" s="7">
        <f t="shared" si="195"/>
        <v>32.7560514019397</v>
      </c>
      <c r="L70" s="7">
        <f t="shared" si="195"/>
        <v>39.803855745880107</v>
      </c>
      <c r="M70" s="7">
        <f t="shared" si="195"/>
        <v>36.195776349972441</v>
      </c>
      <c r="N70" s="7">
        <f t="shared" si="195"/>
        <v>37.094969485173372</v>
      </c>
      <c r="O70" s="7">
        <f t="shared" si="195"/>
        <v>46.9280652565241</v>
      </c>
      <c r="P70" s="7">
        <f t="shared" si="195"/>
        <v>41.355602392132816</v>
      </c>
      <c r="Q70" s="7">
        <f t="shared" si="195"/>
        <v>41.224068241181065</v>
      </c>
      <c r="R70" s="7">
        <f t="shared" si="195"/>
        <v>39.844545669753629</v>
      </c>
      <c r="S70" s="7">
        <f t="shared" si="195"/>
        <v>40.831877131580519</v>
      </c>
      <c r="T70" s="7">
        <f t="shared" si="195"/>
        <v>46.200025389248097</v>
      </c>
      <c r="U70" s="7">
        <f t="shared" si="195"/>
        <v>40.783164974735982</v>
      </c>
      <c r="V70" s="7">
        <f t="shared" si="195"/>
        <v>40.442466321981577</v>
      </c>
      <c r="W70" s="7">
        <f t="shared" si="195"/>
        <v>40.548859939566363</v>
      </c>
      <c r="X70" s="7">
        <f t="shared" si="195"/>
        <v>37.945344080979055</v>
      </c>
      <c r="Y70" s="7">
        <f t="shared" si="195"/>
        <v>43.18117664955183</v>
      </c>
      <c r="Z70" s="7">
        <f t="shared" si="195"/>
        <v>42.355812418072858</v>
      </c>
      <c r="AA70" s="7">
        <f t="shared" si="195"/>
        <v>34.32473231650755</v>
      </c>
      <c r="AB70" s="7">
        <f t="shared" si="195"/>
        <v>47.237042365199208</v>
      </c>
      <c r="AC70" s="7">
        <f t="shared" si="195"/>
        <v>55.717980566587677</v>
      </c>
      <c r="AD70" s="7">
        <f t="shared" si="195"/>
        <v>35.238757601322305</v>
      </c>
      <c r="AE70" s="7">
        <f t="shared" si="195"/>
        <v>40.180425214958063</v>
      </c>
      <c r="AF70" s="7">
        <f t="shared" si="195"/>
        <v>39.010956340761751</v>
      </c>
      <c r="AG70" s="7">
        <f t="shared" si="195"/>
        <v>36.874941547740377</v>
      </c>
      <c r="AH70" s="7">
        <f t="shared" si="195"/>
        <v>41.824600801520681</v>
      </c>
      <c r="AI70" s="7">
        <f t="shared" si="195"/>
        <v>37.653477453801543</v>
      </c>
      <c r="AJ70" s="7">
        <f t="shared" si="195"/>
        <v>41.361890148505552</v>
      </c>
      <c r="AK70" s="7">
        <f t="shared" si="195"/>
        <v>39.981235889100965</v>
      </c>
      <c r="AL70" s="7">
        <f t="shared" si="195"/>
        <v>36.608212344225784</v>
      </c>
      <c r="AM70" s="7">
        <f t="shared" si="195"/>
        <v>34.950197548003167</v>
      </c>
      <c r="AN70" s="7">
        <f t="shared" si="195"/>
        <v>35.00412151792731</v>
      </c>
      <c r="AO70" s="7">
        <f t="shared" si="195"/>
        <v>33.725286611092429</v>
      </c>
      <c r="AP70" s="7">
        <f t="shared" si="195"/>
        <v>53.613260635217848</v>
      </c>
      <c r="AQ70" s="7">
        <f t="shared" si="195"/>
        <v>47.505327568476098</v>
      </c>
      <c r="AR70" s="7">
        <f t="shared" si="195"/>
        <v>59.777855801132105</v>
      </c>
      <c r="AS70" s="7">
        <f t="shared" si="195"/>
        <v>49.627171850763993</v>
      </c>
      <c r="AT70" s="7">
        <f t="shared" si="195"/>
        <v>57.509843698171565</v>
      </c>
      <c r="AU70" s="7">
        <f t="shared" si="195"/>
        <v>56.530593704049743</v>
      </c>
      <c r="AV70" s="7">
        <f t="shared" si="195"/>
        <v>47.857654415412249</v>
      </c>
      <c r="AW70" s="7">
        <f t="shared" si="195"/>
        <v>45.240001566177462</v>
      </c>
      <c r="AX70" s="7">
        <f t="shared" si="195"/>
        <v>44.259233579013312</v>
      </c>
      <c r="AY70" s="7">
        <f t="shared" si="195"/>
        <v>42.437623433254686</v>
      </c>
      <c r="AZ70" s="7">
        <f t="shared" si="195"/>
        <v>41.416316838881492</v>
      </c>
      <c r="BA70" s="7">
        <f t="shared" si="195"/>
        <v>40.283603632334795</v>
      </c>
      <c r="BB70" s="7">
        <f t="shared" si="195"/>
        <v>48.113421741190123</v>
      </c>
      <c r="BC70" s="7">
        <f t="shared" si="195"/>
        <v>48.037234463135462</v>
      </c>
      <c r="BD70" s="7">
        <f t="shared" si="195"/>
        <v>40.294412677153446</v>
      </c>
      <c r="BE70" s="7">
        <f t="shared" si="195"/>
        <v>45.071684706367229</v>
      </c>
      <c r="BF70" s="7">
        <f t="shared" si="195"/>
        <v>61.235435161849928</v>
      </c>
      <c r="BG70" s="7">
        <f t="shared" si="195"/>
        <v>54.594450214922226</v>
      </c>
      <c r="BH70" s="7">
        <f t="shared" si="195"/>
        <v>55.017820313098746</v>
      </c>
      <c r="BI70" s="7">
        <f t="shared" si="195"/>
        <v>53.432244684409106</v>
      </c>
      <c r="BJ70" s="7">
        <f t="shared" si="195"/>
        <v>44.139476571854495</v>
      </c>
      <c r="BK70" s="7">
        <f t="shared" si="195"/>
        <v>54.05698760822731</v>
      </c>
      <c r="BL70" s="7">
        <f t="shared" si="195"/>
        <v>50.245117950962516</v>
      </c>
      <c r="BM70" s="7">
        <f t="shared" si="195"/>
        <v>48.396912327209037</v>
      </c>
      <c r="BN70" s="7">
        <f t="shared" ref="BN70:CC71" si="196">BN62*1000</f>
        <v>53.258904402772956</v>
      </c>
      <c r="BO70" s="7">
        <f t="shared" si="196"/>
        <v>47.24655976574757</v>
      </c>
      <c r="BP70" s="7">
        <f t="shared" si="196"/>
        <v>53.11837876830635</v>
      </c>
      <c r="BQ70" s="7">
        <f t="shared" si="196"/>
        <v>42.875520237951889</v>
      </c>
      <c r="BR70" s="7">
        <f t="shared" si="196"/>
        <v>55.694636157800566</v>
      </c>
      <c r="BS70" s="7">
        <f t="shared" si="196"/>
        <v>54.382255007587581</v>
      </c>
      <c r="BT70" s="7">
        <f t="shared" si="196"/>
        <v>49.458632956281321</v>
      </c>
      <c r="BU70" s="7">
        <f t="shared" si="196"/>
        <v>46.684023036701582</v>
      </c>
      <c r="BV70" s="7">
        <f t="shared" si="196"/>
        <v>47.657433458581266</v>
      </c>
      <c r="BW70" s="7">
        <f t="shared" si="196"/>
        <v>40.023060718967876</v>
      </c>
      <c r="BX70" s="7">
        <f t="shared" si="196"/>
        <v>38.282730676062599</v>
      </c>
      <c r="BY70" s="7">
        <f t="shared" si="196"/>
        <v>37.316545521535645</v>
      </c>
      <c r="BZ70" s="7">
        <f t="shared" si="196"/>
        <v>36.648811069401695</v>
      </c>
      <c r="CA70" s="7">
        <f t="shared" si="196"/>
        <v>36.980944583864058</v>
      </c>
      <c r="CB70" s="7">
        <f t="shared" si="196"/>
        <v>35.417223349852499</v>
      </c>
      <c r="CC70" s="7">
        <f t="shared" si="196"/>
        <v>48.272378192614916</v>
      </c>
    </row>
    <row r="71" spans="1:81" x14ac:dyDescent="0.3">
      <c r="A71" s="8" t="s">
        <v>177</v>
      </c>
      <c r="B71" s="7">
        <f t="shared" si="194"/>
        <v>206.17118484463296</v>
      </c>
      <c r="C71" s="7">
        <f t="shared" ref="C71:BN71" si="197">C63*1000</f>
        <v>72.577311868706559</v>
      </c>
      <c r="D71" s="7">
        <f t="shared" si="197"/>
        <v>128.16816882985782</v>
      </c>
      <c r="E71" s="7">
        <f t="shared" si="197"/>
        <v>27.791687690232035</v>
      </c>
      <c r="F71" s="7">
        <f t="shared" si="197"/>
        <v>51.148729287157629</v>
      </c>
      <c r="G71" s="7">
        <f t="shared" si="197"/>
        <v>66.52259478092472</v>
      </c>
      <c r="H71" s="7">
        <f t="shared" si="197"/>
        <v>42.74366346286547</v>
      </c>
      <c r="I71" s="7">
        <f t="shared" si="197"/>
        <v>55.438095327774292</v>
      </c>
      <c r="J71" s="7">
        <f t="shared" si="197"/>
        <v>83.478335273049765</v>
      </c>
      <c r="K71" s="7">
        <f t="shared" si="197"/>
        <v>52.15663980579756</v>
      </c>
      <c r="L71" s="7">
        <f t="shared" si="197"/>
        <v>60.423950083836466</v>
      </c>
      <c r="M71" s="7">
        <f t="shared" si="197"/>
        <v>56.817552090690853</v>
      </c>
      <c r="N71" s="7">
        <f t="shared" si="197"/>
        <v>39.713905393441991</v>
      </c>
      <c r="O71" s="7">
        <f t="shared" si="197"/>
        <v>47.00730963275997</v>
      </c>
      <c r="P71" s="7">
        <f t="shared" si="197"/>
        <v>28.363881122901184</v>
      </c>
      <c r="Q71" s="7">
        <f t="shared" si="197"/>
        <v>52.568238507673279</v>
      </c>
      <c r="R71" s="7">
        <f t="shared" si="197"/>
        <v>42.924004887710709</v>
      </c>
      <c r="S71" s="7">
        <f t="shared" si="197"/>
        <v>48.37884930120908</v>
      </c>
      <c r="T71" s="7">
        <f t="shared" si="197"/>
        <v>128.83001431622554</v>
      </c>
      <c r="U71" s="7">
        <f t="shared" si="197"/>
        <v>-4.4741424783096564</v>
      </c>
      <c r="V71" s="7">
        <f t="shared" si="197"/>
        <v>21.661290942954192</v>
      </c>
      <c r="W71" s="7">
        <f t="shared" si="197"/>
        <v>76.849433605161209</v>
      </c>
      <c r="X71" s="7">
        <f t="shared" si="197"/>
        <v>111.7343120662552</v>
      </c>
      <c r="Y71" s="7">
        <f t="shared" si="197"/>
        <v>47.027480482116232</v>
      </c>
      <c r="Z71" s="7">
        <f t="shared" si="197"/>
        <v>22.28637093374973</v>
      </c>
      <c r="AA71" s="7">
        <f t="shared" si="197"/>
        <v>50.56261339447633</v>
      </c>
      <c r="AB71" s="7">
        <f t="shared" si="197"/>
        <v>58.700392168670611</v>
      </c>
      <c r="AC71" s="7">
        <f t="shared" si="197"/>
        <v>2.2803790810485558</v>
      </c>
      <c r="AD71" s="7">
        <f t="shared" si="197"/>
        <v>31.453337138884041</v>
      </c>
      <c r="AE71" s="7">
        <f t="shared" si="197"/>
        <v>39.500500282022784</v>
      </c>
      <c r="AF71" s="7">
        <f t="shared" si="197"/>
        <v>47.174248922646711</v>
      </c>
      <c r="AG71" s="7">
        <f t="shared" si="197"/>
        <v>27.999346781380911</v>
      </c>
      <c r="AH71" s="7">
        <f t="shared" si="197"/>
        <v>62.122024931271021</v>
      </c>
      <c r="AI71" s="7">
        <f t="shared" si="197"/>
        <v>63.854502809379476</v>
      </c>
      <c r="AJ71" s="7">
        <f t="shared" si="197"/>
        <v>77.17191027344613</v>
      </c>
      <c r="AK71" s="7">
        <f t="shared" si="197"/>
        <v>54.475598689134969</v>
      </c>
      <c r="AL71" s="7">
        <f t="shared" si="197"/>
        <v>48.923021805259374</v>
      </c>
      <c r="AM71" s="7">
        <f t="shared" si="197"/>
        <v>64.698209153939416</v>
      </c>
      <c r="AN71" s="7">
        <f t="shared" si="197"/>
        <v>66.961233038112056</v>
      </c>
      <c r="AO71" s="7">
        <f t="shared" si="197"/>
        <v>74.335880080221798</v>
      </c>
      <c r="AP71" s="7">
        <f t="shared" si="197"/>
        <v>127.12039314593179</v>
      </c>
      <c r="AQ71" s="7">
        <f t="shared" si="197"/>
        <v>215.6256059446458</v>
      </c>
      <c r="AR71" s="7">
        <f t="shared" si="197"/>
        <v>205.39904824695597</v>
      </c>
      <c r="AS71" s="7">
        <f t="shared" si="197"/>
        <v>104.76924571121532</v>
      </c>
      <c r="AT71" s="7">
        <f t="shared" si="197"/>
        <v>162.2049387197294</v>
      </c>
      <c r="AU71" s="7">
        <f t="shared" si="197"/>
        <v>153.4305137697649</v>
      </c>
      <c r="AV71" s="7">
        <f t="shared" si="197"/>
        <v>148.89689219376518</v>
      </c>
      <c r="AW71" s="7">
        <f t="shared" si="197"/>
        <v>138.07795967233852</v>
      </c>
      <c r="AX71" s="7">
        <f t="shared" si="197"/>
        <v>33.741583173014391</v>
      </c>
      <c r="AY71" s="7">
        <f t="shared" si="197"/>
        <v>163.42562428888732</v>
      </c>
      <c r="AZ71" s="7">
        <f t="shared" si="197"/>
        <v>223.02419263276511</v>
      </c>
      <c r="BA71" s="7">
        <f t="shared" si="197"/>
        <v>141.04393109323345</v>
      </c>
      <c r="BB71" s="7">
        <f t="shared" si="197"/>
        <v>272.6075225533873</v>
      </c>
      <c r="BC71" s="7">
        <f t="shared" si="197"/>
        <v>72.81508996561017</v>
      </c>
      <c r="BD71" s="7">
        <f t="shared" si="197"/>
        <v>92.185362980708035</v>
      </c>
      <c r="BE71" s="7">
        <f t="shared" si="197"/>
        <v>125.48571298479067</v>
      </c>
      <c r="BF71" s="7">
        <f t="shared" si="197"/>
        <v>63.390096952734147</v>
      </c>
      <c r="BG71" s="7">
        <f t="shared" si="197"/>
        <v>62.817760164564056</v>
      </c>
      <c r="BH71" s="7">
        <f t="shared" si="197"/>
        <v>58.860243585178154</v>
      </c>
      <c r="BI71" s="7">
        <f t="shared" si="197"/>
        <v>48.668105005386913</v>
      </c>
      <c r="BJ71" s="7">
        <f t="shared" si="197"/>
        <v>61.195687769259976</v>
      </c>
      <c r="BK71" s="7">
        <f t="shared" si="197"/>
        <v>56.95521561899897</v>
      </c>
      <c r="BL71" s="7">
        <f t="shared" si="197"/>
        <v>24.471166024471586</v>
      </c>
      <c r="BM71" s="7">
        <f t="shared" si="197"/>
        <v>-7.5057970090488677</v>
      </c>
      <c r="BN71" s="7">
        <f t="shared" si="197"/>
        <v>70.959365270987448</v>
      </c>
      <c r="BO71" s="7">
        <f t="shared" si="196"/>
        <v>71.182982614855874</v>
      </c>
      <c r="BP71" s="7">
        <f t="shared" si="196"/>
        <v>59.944788831146575</v>
      </c>
      <c r="BQ71" s="7">
        <f t="shared" si="196"/>
        <v>76.721038757583656</v>
      </c>
      <c r="BR71" s="7">
        <f t="shared" si="196"/>
        <v>44.166846834756043</v>
      </c>
      <c r="BS71" s="7">
        <f t="shared" si="196"/>
        <v>9.9756497669110722</v>
      </c>
      <c r="BT71" s="7">
        <f t="shared" si="196"/>
        <v>147.98310421237548</v>
      </c>
      <c r="BU71" s="7">
        <f t="shared" si="196"/>
        <v>33.20783633536881</v>
      </c>
      <c r="BV71" s="7">
        <f t="shared" si="196"/>
        <v>10.079746699593411</v>
      </c>
      <c r="BW71" s="7">
        <f t="shared" si="196"/>
        <v>84.347174070672324</v>
      </c>
      <c r="BX71" s="7">
        <f t="shared" si="196"/>
        <v>72.253613456908596</v>
      </c>
      <c r="BY71" s="7">
        <f t="shared" si="196"/>
        <v>57.302860061576403</v>
      </c>
      <c r="BZ71" s="7">
        <f t="shared" si="196"/>
        <v>44.305878077069927</v>
      </c>
      <c r="CA71" s="7">
        <f t="shared" si="196"/>
        <v>66.769149690462612</v>
      </c>
      <c r="CB71" s="7">
        <f t="shared" si="196"/>
        <v>68.70823140563995</v>
      </c>
      <c r="CC71" s="7">
        <f t="shared" si="196"/>
        <v>50.583423549716983</v>
      </c>
    </row>
    <row r="72" spans="1:81" x14ac:dyDescent="0.3">
      <c r="D72" s="8"/>
      <c r="N72" s="32"/>
      <c r="P72" s="33"/>
      <c r="V72" s="34"/>
      <c r="AQ72" s="19"/>
      <c r="AS72" s="20"/>
      <c r="AY72" s="23"/>
    </row>
    <row r="73" spans="1:81" x14ac:dyDescent="0.3">
      <c r="D73" s="8"/>
      <c r="N73" s="32"/>
      <c r="P73" s="33"/>
      <c r="V73" s="34"/>
      <c r="AQ73" s="19"/>
      <c r="AS73" s="20"/>
      <c r="AY73" s="23"/>
    </row>
    <row r="74" spans="1:81" x14ac:dyDescent="0.3">
      <c r="D74" s="8"/>
      <c r="N74" s="32"/>
      <c r="P74" s="33"/>
      <c r="V74" s="34"/>
      <c r="AQ74" s="19"/>
      <c r="AS74" s="20"/>
      <c r="AY74" s="23"/>
    </row>
    <row r="75" spans="1:81" x14ac:dyDescent="0.3">
      <c r="D75" s="8"/>
      <c r="N75" s="32"/>
      <c r="P75" s="33"/>
      <c r="V75" s="34"/>
    </row>
    <row r="76" spans="1:81" x14ac:dyDescent="0.3">
      <c r="D76" s="8"/>
    </row>
    <row r="77" spans="1:81" x14ac:dyDescent="0.3">
      <c r="D77" s="8"/>
    </row>
    <row r="78" spans="1:81" x14ac:dyDescent="0.3">
      <c r="D78" s="8"/>
    </row>
    <row r="79" spans="1:81" x14ac:dyDescent="0.3">
      <c r="D79" s="8"/>
    </row>
    <row r="80" spans="1:81" x14ac:dyDescent="0.3">
      <c r="D80" s="8"/>
    </row>
    <row r="81" spans="4:56" x14ac:dyDescent="0.3">
      <c r="D81" s="8"/>
    </row>
    <row r="82" spans="4:56" x14ac:dyDescent="0.3">
      <c r="D82" s="8"/>
    </row>
    <row r="83" spans="4:56" x14ac:dyDescent="0.3">
      <c r="D83" s="8"/>
    </row>
    <row r="84" spans="4:56" x14ac:dyDescent="0.3">
      <c r="D84" s="8"/>
    </row>
    <row r="85" spans="4:56" x14ac:dyDescent="0.3">
      <c r="D85" s="8"/>
    </row>
    <row r="86" spans="4:56" x14ac:dyDescent="0.3">
      <c r="D86" s="8"/>
    </row>
    <row r="87" spans="4:56" x14ac:dyDescent="0.3">
      <c r="D87" s="8"/>
    </row>
    <row r="88" spans="4:56" x14ac:dyDescent="0.3">
      <c r="D88" s="8"/>
      <c r="AZ88" s="30"/>
      <c r="BA88" s="30"/>
      <c r="BB88" s="30"/>
      <c r="BC88" s="30"/>
      <c r="BD88" s="30"/>
    </row>
    <row r="89" spans="4:56" x14ac:dyDescent="0.3">
      <c r="D89" s="8"/>
      <c r="AZ89" s="30"/>
      <c r="BA89" s="30"/>
      <c r="BB89" s="30"/>
      <c r="BC89" s="30"/>
      <c r="BD89" s="30"/>
    </row>
    <row r="90" spans="4:56" x14ac:dyDescent="0.3">
      <c r="D90" s="8"/>
      <c r="AZ90" s="30"/>
      <c r="BA90" s="30"/>
      <c r="BB90" s="30"/>
      <c r="BC90" s="30"/>
      <c r="BD90" s="30"/>
    </row>
    <row r="91" spans="4:56" x14ac:dyDescent="0.3">
      <c r="D91" s="8"/>
      <c r="AZ91" s="30"/>
      <c r="BA91" s="30"/>
      <c r="BB91" s="30"/>
      <c r="BC91" s="30"/>
      <c r="BD91" s="30"/>
    </row>
    <row r="92" spans="4:56" x14ac:dyDescent="0.3">
      <c r="D92" s="8"/>
      <c r="AZ92" s="30"/>
      <c r="BA92" s="30"/>
      <c r="BB92" s="30"/>
      <c r="BC92" s="30"/>
      <c r="BD92" s="30"/>
    </row>
    <row r="93" spans="4:56" x14ac:dyDescent="0.3">
      <c r="D93" s="8"/>
      <c r="AZ93" s="30"/>
      <c r="BA93" s="30"/>
      <c r="BB93" s="30"/>
      <c r="BC93" s="30"/>
      <c r="BD93" s="30"/>
    </row>
    <row r="94" spans="4:56" x14ac:dyDescent="0.3">
      <c r="D94" s="8"/>
      <c r="AZ94" s="30"/>
      <c r="BA94" s="30"/>
      <c r="BB94" s="30"/>
      <c r="BC94" s="30"/>
      <c r="BD94" s="30"/>
    </row>
    <row r="95" spans="4:56" x14ac:dyDescent="0.3">
      <c r="D95" s="8"/>
      <c r="AZ95" s="30"/>
      <c r="BA95" s="30"/>
      <c r="BB95" s="30"/>
      <c r="BC95" s="30"/>
      <c r="BD95" s="30"/>
    </row>
    <row r="96" spans="4:56" x14ac:dyDescent="0.3">
      <c r="D96" s="8"/>
      <c r="AZ96" s="30"/>
      <c r="BA96" s="30"/>
      <c r="BB96" s="30"/>
      <c r="BC96" s="30"/>
      <c r="BD96" s="30"/>
    </row>
    <row r="97" spans="2:56" x14ac:dyDescent="0.3">
      <c r="D97" s="8"/>
      <c r="AZ97" s="30"/>
      <c r="BA97" s="30"/>
      <c r="BB97" s="30"/>
      <c r="BC97" s="30"/>
      <c r="BD97" s="30"/>
    </row>
    <row r="98" spans="2:56" x14ac:dyDescent="0.3">
      <c r="D98" s="8"/>
      <c r="AZ98" s="30"/>
      <c r="BA98" s="30"/>
      <c r="BB98" s="30"/>
      <c r="BC98" s="30"/>
      <c r="BD98" s="30"/>
    </row>
    <row r="99" spans="2:56" x14ac:dyDescent="0.3">
      <c r="D99" s="8"/>
    </row>
    <row r="100" spans="2:56" x14ac:dyDescent="0.3">
      <c r="D100" s="8"/>
    </row>
    <row r="101" spans="2:56" x14ac:dyDescent="0.3">
      <c r="D101" s="8"/>
    </row>
    <row r="102" spans="2:56" x14ac:dyDescent="0.3">
      <c r="D102" s="8"/>
    </row>
    <row r="103" spans="2:56" x14ac:dyDescent="0.3">
      <c r="D103" s="8"/>
    </row>
    <row r="104" spans="2:56" x14ac:dyDescent="0.3">
      <c r="D104" s="8"/>
    </row>
    <row r="105" spans="2:56" x14ac:dyDescent="0.3">
      <c r="D105" s="8"/>
    </row>
    <row r="106" spans="2:56" x14ac:dyDescent="0.3">
      <c r="D106" s="8"/>
    </row>
    <row r="107" spans="2:56" x14ac:dyDescent="0.3">
      <c r="D107" s="8"/>
    </row>
    <row r="108" spans="2:56" x14ac:dyDescent="0.3">
      <c r="B108" s="8"/>
      <c r="D108" s="8"/>
    </row>
    <row r="109" spans="2:56" x14ac:dyDescent="0.3">
      <c r="B109" s="8"/>
      <c r="D109" s="8"/>
    </row>
    <row r="110" spans="2:56" x14ac:dyDescent="0.3">
      <c r="D110" s="8"/>
    </row>
    <row r="111" spans="2:56" x14ac:dyDescent="0.3">
      <c r="D111" s="8"/>
    </row>
    <row r="112" spans="2:56" x14ac:dyDescent="0.3">
      <c r="D112" s="8"/>
    </row>
    <row r="113" spans="4:4" x14ac:dyDescent="0.3">
      <c r="D113" s="8"/>
    </row>
    <row r="114" spans="4:4" x14ac:dyDescent="0.3">
      <c r="D114" s="8"/>
    </row>
    <row r="115" spans="4:4" x14ac:dyDescent="0.3">
      <c r="D115" s="8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"/>
  <sheetViews>
    <sheetView workbookViewId="0">
      <selection activeCell="D11" sqref="D11"/>
    </sheetView>
  </sheetViews>
  <sheetFormatPr baseColWidth="10" defaultRowHeight="14.4" x14ac:dyDescent="0.3"/>
  <sheetData>
    <row r="1" spans="2:22" s="8" customFormat="1" x14ac:dyDescent="0.3"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  <c r="J1" s="8" t="s">
        <v>121</v>
      </c>
      <c r="K1" s="8" t="s">
        <v>122</v>
      </c>
      <c r="L1" s="8" t="s">
        <v>123</v>
      </c>
      <c r="M1" s="8" t="s">
        <v>124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133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75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G128" sqref="G128"/>
    </sheetView>
  </sheetViews>
  <sheetFormatPr baseColWidth="10" defaultRowHeight="14.4" x14ac:dyDescent="0.3"/>
  <cols>
    <col min="1" max="1" width="19.44140625" customWidth="1"/>
    <col min="2" max="2" width="14.5546875" bestFit="1" customWidth="1"/>
    <col min="3" max="3" width="14.44140625" bestFit="1" customWidth="1"/>
    <col min="4" max="8" width="14.5546875" bestFit="1" customWidth="1"/>
    <col min="9" max="9" width="14.44140625" bestFit="1" customWidth="1"/>
    <col min="10" max="10" width="14.5546875" bestFit="1" customWidth="1"/>
    <col min="11" max="11" width="14.44140625" bestFit="1" customWidth="1"/>
    <col min="12" max="23" width="14.5546875" bestFit="1" customWidth="1"/>
    <col min="24" max="81" width="14.44140625" bestFit="1" customWidth="1"/>
  </cols>
  <sheetData>
    <row r="1" spans="1:81" s="8" customFormat="1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</row>
    <row r="2" spans="1:81" x14ac:dyDescent="0.3">
      <c r="A2" s="35" t="s">
        <v>141</v>
      </c>
      <c r="B2" s="35">
        <v>0.85871555976924696</v>
      </c>
      <c r="C2" s="35">
        <v>0.80463203791369997</v>
      </c>
      <c r="D2" s="35">
        <v>0.74619615965886166</v>
      </c>
      <c r="E2" s="35">
        <v>0.70242276176853324</v>
      </c>
      <c r="F2" s="35">
        <v>0.71115932185372466</v>
      </c>
      <c r="G2" s="35">
        <v>0.80237408836472979</v>
      </c>
      <c r="H2" s="35">
        <v>0.68598708772855632</v>
      </c>
      <c r="I2" s="35">
        <v>0.67166165424086877</v>
      </c>
      <c r="J2" s="35">
        <v>1.5408647090377159</v>
      </c>
      <c r="K2" s="35">
        <v>1.2700243001355811</v>
      </c>
      <c r="L2" s="35">
        <v>1.5416235889646817</v>
      </c>
      <c r="M2" s="35">
        <v>0.94040868482779039</v>
      </c>
      <c r="N2" s="35">
        <v>1.7409321115120808</v>
      </c>
      <c r="O2" s="35">
        <v>1.6336682540975049</v>
      </c>
      <c r="P2" s="35">
        <v>1.4572233474458849</v>
      </c>
      <c r="Q2" s="35">
        <v>1.7548010017810498</v>
      </c>
      <c r="R2" s="35">
        <v>1.6174922435252546</v>
      </c>
      <c r="S2" s="35">
        <v>2.8546858567010713</v>
      </c>
      <c r="T2" s="35">
        <v>2.677688130197903</v>
      </c>
      <c r="U2" s="35">
        <v>2.3443617749587151</v>
      </c>
      <c r="V2" s="35">
        <v>3.197804000291518</v>
      </c>
      <c r="W2" s="35">
        <v>4.4074596734677876</v>
      </c>
      <c r="X2" s="35">
        <v>0.94194084320427551</v>
      </c>
      <c r="Y2" s="35">
        <v>3.2617615973804681</v>
      </c>
      <c r="Z2" s="35">
        <v>0.90974877455127001</v>
      </c>
      <c r="AA2" s="35">
        <v>3.6872916136435157</v>
      </c>
      <c r="AB2" s="35">
        <v>3.7929302578414741</v>
      </c>
      <c r="AC2" s="35">
        <v>2.8760346364735558</v>
      </c>
      <c r="AD2" s="35">
        <v>3.2720917522478703</v>
      </c>
      <c r="AE2" s="35">
        <v>2.902145704452872</v>
      </c>
      <c r="AF2" s="35">
        <v>2.4396864665909668</v>
      </c>
      <c r="AG2" s="35">
        <v>1.9648384014108278</v>
      </c>
      <c r="AH2" s="35">
        <v>1.698771423729748</v>
      </c>
      <c r="AI2" s="35">
        <v>0.67455750159986594</v>
      </c>
      <c r="AJ2" s="35">
        <v>2.9204064650461792</v>
      </c>
      <c r="AK2" s="35">
        <v>0.82809232757580808</v>
      </c>
      <c r="AL2" s="35">
        <v>0.51749471256995905</v>
      </c>
      <c r="AM2" s="35">
        <v>0.69778074345094399</v>
      </c>
      <c r="AN2" s="35">
        <v>0.8235676118160411</v>
      </c>
      <c r="AO2" s="35">
        <v>0.76852147468052601</v>
      </c>
      <c r="AP2" s="35">
        <v>0.65646849206455304</v>
      </c>
      <c r="AQ2" s="35">
        <v>0.75439879182656289</v>
      </c>
      <c r="AR2" s="35">
        <v>0.68672671066066204</v>
      </c>
      <c r="AS2" s="35">
        <v>0.63229902934789695</v>
      </c>
      <c r="AT2" s="35">
        <v>0.76296901592278599</v>
      </c>
      <c r="AU2" s="35">
        <v>0.56663334896154793</v>
      </c>
      <c r="AV2" s="35">
        <v>0.38091662178205399</v>
      </c>
      <c r="AW2" s="35">
        <v>0.508200931671276</v>
      </c>
      <c r="AX2" s="35">
        <v>0.71933396374768499</v>
      </c>
      <c r="AY2" s="35">
        <v>0.63050320979846197</v>
      </c>
      <c r="AZ2" s="35">
        <v>0.65842192100778296</v>
      </c>
      <c r="BA2" s="35">
        <v>0.80411067172460604</v>
      </c>
      <c r="BB2" s="35">
        <v>1.6762745145521178</v>
      </c>
      <c r="BC2" s="35">
        <v>1.3578520489168222</v>
      </c>
      <c r="BD2" s="35">
        <v>1.4644283028457239</v>
      </c>
      <c r="BE2" s="35">
        <v>0.69076404608031772</v>
      </c>
      <c r="BF2" s="35">
        <v>1.155280533333821</v>
      </c>
      <c r="BG2" s="35">
        <v>1.0480606249004871</v>
      </c>
      <c r="BH2" s="35">
        <v>1.3515534786649002</v>
      </c>
      <c r="BI2" s="35">
        <v>0.872864794738623</v>
      </c>
      <c r="BJ2" s="35">
        <v>1.191683018992074</v>
      </c>
      <c r="BK2" s="35">
        <v>2.506392182998515</v>
      </c>
      <c r="BL2" s="35">
        <v>1.747668666894155</v>
      </c>
      <c r="BM2" s="35">
        <v>3.0135964225210641</v>
      </c>
      <c r="BN2" s="35">
        <v>2.228879425424998</v>
      </c>
      <c r="BO2" s="35">
        <v>2.419046935652359</v>
      </c>
      <c r="BP2" s="35">
        <v>1.200673269571138</v>
      </c>
      <c r="BQ2" s="35">
        <v>2.642827902342181</v>
      </c>
      <c r="BR2" s="35">
        <v>3.7116471565696099</v>
      </c>
      <c r="BS2" s="35">
        <v>2.9329650449090989</v>
      </c>
      <c r="BT2" s="35">
        <v>4.2804171992493716</v>
      </c>
      <c r="BU2" s="35">
        <v>0</v>
      </c>
      <c r="BV2" s="35">
        <v>3.9818144246986886</v>
      </c>
      <c r="BW2" s="35">
        <v>2.6790104893172302</v>
      </c>
      <c r="BX2" s="35">
        <v>1.8201555716219882</v>
      </c>
      <c r="BY2" s="35">
        <v>2.3391032062152459</v>
      </c>
      <c r="BZ2" s="35">
        <v>1.9238519104167477</v>
      </c>
      <c r="CA2" s="35">
        <v>0.81443365179126304</v>
      </c>
      <c r="CB2" s="35">
        <v>0.99594362376298218</v>
      </c>
      <c r="CC2" s="35">
        <v>0.87905384055300551</v>
      </c>
    </row>
    <row r="3" spans="1:81" x14ac:dyDescent="0.3">
      <c r="A3" s="35" t="s">
        <v>142</v>
      </c>
      <c r="B3" s="35">
        <v>2.3085552188118479</v>
      </c>
      <c r="C3" s="35">
        <v>2.278633293258705</v>
      </c>
      <c r="D3" s="35">
        <v>2.4134537544691015</v>
      </c>
      <c r="E3" s="35">
        <v>2.4678024686267874</v>
      </c>
      <c r="F3" s="35">
        <v>2.3111405955624056</v>
      </c>
      <c r="G3" s="35">
        <v>2.4618449215339289</v>
      </c>
      <c r="H3" s="35">
        <v>2.4667878320409846</v>
      </c>
      <c r="I3" s="35">
        <v>2.3991078848768588</v>
      </c>
      <c r="J3" s="35">
        <v>3.1324210414733011</v>
      </c>
      <c r="K3" s="35">
        <v>3.1710775366077883</v>
      </c>
      <c r="L3" s="35">
        <v>3.4876146516749755</v>
      </c>
      <c r="M3" s="35">
        <v>2.6342718418795372</v>
      </c>
      <c r="N3" s="35">
        <v>3.5963615315917408</v>
      </c>
      <c r="O3" s="35">
        <v>3.956757954262855</v>
      </c>
      <c r="P3" s="35">
        <v>3.7041964314358014</v>
      </c>
      <c r="Q3" s="35">
        <v>3.0273188255796941</v>
      </c>
      <c r="R3" s="35">
        <v>3.6348486067242272</v>
      </c>
      <c r="S3" s="35">
        <v>4.3473980212111325</v>
      </c>
      <c r="T3" s="35">
        <v>5.3863393584007113</v>
      </c>
      <c r="U3" s="35">
        <v>5.3905466046275778</v>
      </c>
      <c r="V3" s="35">
        <v>4.975706137142117</v>
      </c>
      <c r="W3" s="35">
        <v>4.7649014364980582</v>
      </c>
      <c r="X3" s="35">
        <v>2.6767247562416978</v>
      </c>
      <c r="Y3" s="35">
        <v>5.4888247149297298</v>
      </c>
      <c r="Z3" s="35">
        <v>6.2655423163657362</v>
      </c>
      <c r="AA3" s="35">
        <v>4.4041616311245484</v>
      </c>
      <c r="AB3" s="35">
        <v>4.375559731218436</v>
      </c>
      <c r="AC3" s="35">
        <v>4.1722389899359618</v>
      </c>
      <c r="AD3" s="35">
        <v>4.3620930482215821</v>
      </c>
      <c r="AE3" s="35">
        <v>4.5455245333629506</v>
      </c>
      <c r="AF3" s="35">
        <v>5.0341019973760881</v>
      </c>
      <c r="AG3" s="35">
        <v>4.8563786416992345</v>
      </c>
      <c r="AH3" s="35">
        <v>4.7941783566985734</v>
      </c>
      <c r="AI3" s="35">
        <v>2.7507112066907835</v>
      </c>
      <c r="AJ3" s="35">
        <v>5.2585094453320949</v>
      </c>
      <c r="AK3" s="35">
        <v>2.4875153515802473</v>
      </c>
      <c r="AL3" s="35">
        <v>2.7287713676073619</v>
      </c>
      <c r="AM3" s="35">
        <v>2.9989829903981349</v>
      </c>
      <c r="AN3" s="35">
        <v>2.6064558996716292</v>
      </c>
      <c r="AO3" s="35">
        <v>2.7251018598422507</v>
      </c>
      <c r="AP3" s="35">
        <v>2.5146063777399266</v>
      </c>
      <c r="AQ3" s="35">
        <v>2.7075986695969023</v>
      </c>
      <c r="AR3" s="35">
        <v>2.5351880197988659</v>
      </c>
      <c r="AS3" s="35">
        <v>2.2140094618807771</v>
      </c>
      <c r="AT3" s="35">
        <v>2.2847524613388508</v>
      </c>
      <c r="AU3" s="35">
        <v>2.447259085675241</v>
      </c>
      <c r="AV3" s="35">
        <v>2.6294224121306193</v>
      </c>
      <c r="AW3" s="35">
        <v>2.4871834558505612</v>
      </c>
      <c r="AX3" s="35">
        <v>2.4119098826560355</v>
      </c>
      <c r="AY3" s="35">
        <v>2.6878574869944751</v>
      </c>
      <c r="AZ3" s="35">
        <v>2.7989903500455848</v>
      </c>
      <c r="BA3" s="35">
        <v>2.8824478976715842</v>
      </c>
      <c r="BB3" s="35">
        <v>4.9189390411074383</v>
      </c>
      <c r="BC3" s="35">
        <v>3.6605576104684339</v>
      </c>
      <c r="BD3" s="35">
        <v>4.1418162851609708</v>
      </c>
      <c r="BE3" s="35">
        <v>2.3301090795850077</v>
      </c>
      <c r="BF3" s="35">
        <v>4.2863982914519694</v>
      </c>
      <c r="BG3" s="35">
        <v>3.5112338014757931</v>
      </c>
      <c r="BH3" s="35">
        <v>5.5687463045929961</v>
      </c>
      <c r="BI3" s="35">
        <v>4.7438733997355804</v>
      </c>
      <c r="BJ3" s="35">
        <v>4.4878738695577756</v>
      </c>
      <c r="BK3" s="35">
        <v>5.7617483419335986</v>
      </c>
      <c r="BL3" s="35">
        <v>6.1933522279905606</v>
      </c>
      <c r="BM3" s="35">
        <v>6.2131753947542121</v>
      </c>
      <c r="BN3" s="35">
        <v>6.2345642429109693</v>
      </c>
      <c r="BO3" s="35">
        <v>7.4820989375523839</v>
      </c>
      <c r="BP3" s="35">
        <v>3.2067206126543577</v>
      </c>
      <c r="BQ3" s="35">
        <v>7.1452583532065583</v>
      </c>
      <c r="BR3" s="35">
        <v>5.8066085765853943</v>
      </c>
      <c r="BS3" s="35">
        <v>6.4857067371505215</v>
      </c>
      <c r="BT3" s="35">
        <v>6.7626834846971082</v>
      </c>
      <c r="BU3" s="35">
        <v>5.989403409777049</v>
      </c>
      <c r="BV3" s="35">
        <v>5.7495851824388033</v>
      </c>
      <c r="BW3" s="35">
        <v>4.7566976127832454</v>
      </c>
      <c r="BX3" s="35">
        <v>4.5717416198154019</v>
      </c>
      <c r="BY3" s="35">
        <v>4.1096601447752752</v>
      </c>
      <c r="BZ3" s="35">
        <v>4.2095970893603578</v>
      </c>
      <c r="CA3" s="35">
        <v>2.270590880325726</v>
      </c>
      <c r="CB3" s="35">
        <v>5.3977380734164209</v>
      </c>
      <c r="CC3" s="35">
        <v>2.4536325514886341</v>
      </c>
    </row>
    <row r="4" spans="1:81" x14ac:dyDescent="0.3">
      <c r="A4" s="35" t="s">
        <v>143</v>
      </c>
      <c r="B4" s="35">
        <v>0.86383049386027155</v>
      </c>
      <c r="C4" s="35">
        <v>0.7740321369410561</v>
      </c>
      <c r="D4" s="35">
        <v>0.63379302950508942</v>
      </c>
      <c r="E4" s="35">
        <v>0.71163155777230658</v>
      </c>
      <c r="F4" s="35">
        <v>0.83592219455480854</v>
      </c>
      <c r="G4" s="35">
        <v>0.82255936858020573</v>
      </c>
      <c r="H4" s="35">
        <v>0.84639443883777477</v>
      </c>
      <c r="I4" s="35">
        <v>0.98497975260948656</v>
      </c>
      <c r="J4" s="35">
        <v>0.88721839633779886</v>
      </c>
      <c r="K4" s="35">
        <v>0.97136610492133757</v>
      </c>
      <c r="L4" s="35">
        <v>0.7752454588764589</v>
      </c>
      <c r="M4" s="35">
        <v>0.89173249479695915</v>
      </c>
      <c r="N4" s="35">
        <v>1.1550388849136091</v>
      </c>
      <c r="O4" s="35">
        <v>1.5155402688148398</v>
      </c>
      <c r="P4" s="35">
        <v>1.1783864546481346</v>
      </c>
      <c r="Q4" s="35">
        <v>1.518770470336305</v>
      </c>
      <c r="R4" s="35">
        <v>1.6527732958982446</v>
      </c>
      <c r="S4" s="35">
        <v>2.0153082402744893</v>
      </c>
      <c r="T4" s="35">
        <v>1.813291904168294</v>
      </c>
      <c r="U4" s="35">
        <v>1.9793326403829252</v>
      </c>
      <c r="V4" s="35">
        <v>2.1688154636869341</v>
      </c>
      <c r="W4" s="35">
        <v>1.8854793619880033</v>
      </c>
      <c r="X4" s="35">
        <v>0.85289706454308567</v>
      </c>
      <c r="Y4" s="35">
        <v>2.4940540827754845</v>
      </c>
      <c r="Z4" s="35">
        <v>2.7999243575957551</v>
      </c>
      <c r="AA4" s="35">
        <v>2.605242127062303</v>
      </c>
      <c r="AB4" s="35">
        <v>2.5894557764007531</v>
      </c>
      <c r="AC4" s="35">
        <v>1.5712162787977451</v>
      </c>
      <c r="AD4" s="35">
        <v>1.5350839654269939</v>
      </c>
      <c r="AE4" s="35">
        <v>1.1542884076113222</v>
      </c>
      <c r="AF4" s="35">
        <v>1.1166041660800061</v>
      </c>
      <c r="AG4" s="35">
        <v>1.1334815306090587</v>
      </c>
      <c r="AH4" s="35">
        <v>2.538001541712184</v>
      </c>
      <c r="AI4" s="35">
        <v>0.84592755656619423</v>
      </c>
      <c r="AJ4" s="35">
        <v>1.3173747113358152</v>
      </c>
      <c r="AK4" s="35">
        <v>0.72239606759622244</v>
      </c>
      <c r="AL4" s="35">
        <v>0.4957798011871497</v>
      </c>
      <c r="AM4" s="35">
        <v>0.89236114996963412</v>
      </c>
      <c r="AN4" s="35">
        <v>0.71808371642011903</v>
      </c>
      <c r="AO4" s="35">
        <v>0.72249365555480183</v>
      </c>
      <c r="AP4" s="35">
        <v>0.89483052562191534</v>
      </c>
      <c r="AQ4" s="35">
        <v>0.76896056903144516</v>
      </c>
      <c r="AR4" s="35">
        <v>1.0702563968790773</v>
      </c>
      <c r="AS4" s="35">
        <v>0.57947445988462642</v>
      </c>
      <c r="AT4" s="35">
        <v>0.6359125777863095</v>
      </c>
      <c r="AU4" s="35">
        <v>0.45139611558774978</v>
      </c>
      <c r="AV4" s="35">
        <v>0.71763538413083272</v>
      </c>
      <c r="AW4" s="35">
        <v>0.52117603275027891</v>
      </c>
      <c r="AX4" s="35">
        <v>0.50643818689084474</v>
      </c>
      <c r="AY4" s="35">
        <v>0.60904976069635963</v>
      </c>
      <c r="AZ4" s="35">
        <v>0.57320883182327353</v>
      </c>
      <c r="BA4" s="35">
        <v>0.6569435452812713</v>
      </c>
      <c r="BB4" s="35">
        <v>1.503466476041061</v>
      </c>
      <c r="BC4" s="35">
        <v>1.54334976302681</v>
      </c>
      <c r="BD4" s="35">
        <v>2.9214057998675909</v>
      </c>
      <c r="BE4" s="35">
        <v>0.73494981663447967</v>
      </c>
      <c r="BF4" s="35">
        <v>1.8535054203596124</v>
      </c>
      <c r="BG4" s="35">
        <v>1.7817917795004519</v>
      </c>
      <c r="BH4" s="35">
        <v>3.1241106838717538</v>
      </c>
      <c r="BI4" s="35">
        <v>5.900180903071921</v>
      </c>
      <c r="BJ4" s="35">
        <v>2.3201733983227353</v>
      </c>
      <c r="BK4" s="35">
        <v>4.129282879755233</v>
      </c>
      <c r="BL4" s="35">
        <v>3.8609597601205206</v>
      </c>
      <c r="BM4" s="35">
        <v>6.3162543275362957</v>
      </c>
      <c r="BN4" s="35">
        <v>3.2482038681516046</v>
      </c>
      <c r="BO4" s="35">
        <v>0</v>
      </c>
      <c r="BP4" s="35">
        <v>1.091664726175551</v>
      </c>
      <c r="BQ4" s="35">
        <v>3.4447322772323727</v>
      </c>
      <c r="BR4" s="35">
        <v>2.7385383778231556</v>
      </c>
      <c r="BS4" s="35">
        <v>5.1366146301747193</v>
      </c>
      <c r="BT4" s="35">
        <v>2.020146835647465</v>
      </c>
      <c r="BU4" s="35">
        <v>1.5028541105219846</v>
      </c>
      <c r="BV4" s="35">
        <v>1.3780045576565805</v>
      </c>
      <c r="BW4" s="35">
        <v>1.0045749826747683</v>
      </c>
      <c r="BX4" s="35">
        <v>1.1373013749114971</v>
      </c>
      <c r="BY4" s="35">
        <v>2.765787455758729</v>
      </c>
      <c r="BZ4" s="35">
        <v>0.79282807631078267</v>
      </c>
      <c r="CA4" s="35">
        <v>0.67462760608751393</v>
      </c>
      <c r="CB4" s="35">
        <v>1.175810252747014</v>
      </c>
      <c r="CC4" s="35">
        <v>0.63745009603142044</v>
      </c>
    </row>
    <row r="5" spans="1:81" x14ac:dyDescent="0.3">
      <c r="A5" s="35" t="s">
        <v>144</v>
      </c>
      <c r="B5" s="35">
        <v>0.18020406087983101</v>
      </c>
      <c r="C5" s="35">
        <v>0.2133239098694808</v>
      </c>
      <c r="D5" s="35">
        <v>0.19086252536664067</v>
      </c>
      <c r="E5" s="35">
        <v>0.2160169857981071</v>
      </c>
      <c r="F5" s="35">
        <v>0.2076877544647503</v>
      </c>
      <c r="G5" s="35">
        <v>0.26623241814008852</v>
      </c>
      <c r="H5" s="35">
        <v>0.2014436863965372</v>
      </c>
      <c r="I5" s="35">
        <v>0.22374590881831471</v>
      </c>
      <c r="J5" s="35">
        <v>0.34208443004932354</v>
      </c>
      <c r="K5" s="35">
        <v>0.39754163584484825</v>
      </c>
      <c r="L5" s="35">
        <v>0.34067763152579028</v>
      </c>
      <c r="M5" s="35">
        <v>0.19644355010375045</v>
      </c>
      <c r="N5" s="35">
        <v>0.33022381591859229</v>
      </c>
      <c r="O5" s="35">
        <v>0.40023773502356946</v>
      </c>
      <c r="P5" s="35">
        <v>0.37458718117396245</v>
      </c>
      <c r="Q5" s="35">
        <v>0.37986185063022893</v>
      </c>
      <c r="R5" s="35">
        <v>0.36997065160450948</v>
      </c>
      <c r="S5" s="35">
        <v>0.42887940802607383</v>
      </c>
      <c r="T5" s="35">
        <v>0.46339946165718193</v>
      </c>
      <c r="U5" s="35">
        <v>0.404221671407067</v>
      </c>
      <c r="V5" s="35">
        <v>0.4064040346323286</v>
      </c>
      <c r="W5" s="35">
        <v>0.45122289691007145</v>
      </c>
      <c r="X5" s="35">
        <v>0.19582983766798148</v>
      </c>
      <c r="Y5" s="35">
        <v>0.47622356396227516</v>
      </c>
      <c r="Z5" s="35">
        <v>0.53816440681732725</v>
      </c>
      <c r="AA5" s="35">
        <v>0.43302046280071105</v>
      </c>
      <c r="AB5" s="35">
        <v>0.45175328546195181</v>
      </c>
      <c r="AC5" s="35">
        <v>0.51217299788477888</v>
      </c>
      <c r="AD5" s="35">
        <v>0.56182683464773053</v>
      </c>
      <c r="AE5" s="35">
        <v>0.48896468101297375</v>
      </c>
      <c r="AF5" s="35">
        <v>0.79904458399617506</v>
      </c>
      <c r="AG5" s="35">
        <v>0.54042764470910454</v>
      </c>
      <c r="AH5" s="35">
        <v>0.54488267890370756</v>
      </c>
      <c r="AI5" s="35">
        <v>0.21378430974266502</v>
      </c>
      <c r="AJ5" s="35">
        <v>0.37463663737541075</v>
      </c>
      <c r="AK5" s="35">
        <v>0.25438794660474218</v>
      </c>
      <c r="AL5" s="35">
        <v>0.2388107886931313</v>
      </c>
      <c r="AM5" s="35">
        <v>0.25782239063960788</v>
      </c>
      <c r="AN5" s="35">
        <v>0.30248214312310945</v>
      </c>
      <c r="AO5" s="35">
        <v>0.25115037488525566</v>
      </c>
      <c r="AP5" s="35">
        <v>0.26103049805273315</v>
      </c>
      <c r="AQ5" s="35">
        <v>0.29658609318926821</v>
      </c>
      <c r="AR5" s="35">
        <v>0.27278496878726699</v>
      </c>
      <c r="AS5" s="35">
        <v>0.21591699988608351</v>
      </c>
      <c r="AT5" s="35">
        <v>0.18064486551084841</v>
      </c>
      <c r="AU5" s="35">
        <v>0.26227003846363101</v>
      </c>
      <c r="AV5" s="35">
        <v>0.26524993897487592</v>
      </c>
      <c r="AW5" s="35">
        <v>0.33107354477205847</v>
      </c>
      <c r="AX5" s="35">
        <v>0.25243069673050361</v>
      </c>
      <c r="AY5" s="35">
        <v>0.28405518070228558</v>
      </c>
      <c r="AZ5" s="35">
        <v>0.28347624659826942</v>
      </c>
      <c r="BA5" s="35">
        <v>0.2938012070908006</v>
      </c>
      <c r="BB5" s="35">
        <v>0.52020373877663395</v>
      </c>
      <c r="BC5" s="35">
        <v>0.52352552867683499</v>
      </c>
      <c r="BD5" s="35">
        <v>0.5525634207127248</v>
      </c>
      <c r="BE5" s="35">
        <v>0.17983445952230509</v>
      </c>
      <c r="BF5" s="35">
        <v>0.55801027262543301</v>
      </c>
      <c r="BG5" s="35">
        <v>0.502480075968604</v>
      </c>
      <c r="BH5" s="35">
        <v>0.65423966071507156</v>
      </c>
      <c r="BI5" s="35">
        <v>0.59717256847359934</v>
      </c>
      <c r="BJ5" s="35">
        <v>0.67865021482646526</v>
      </c>
      <c r="BK5" s="35">
        <v>0.73143947592146841</v>
      </c>
      <c r="BL5" s="35">
        <v>0.63950748003090951</v>
      </c>
      <c r="BM5" s="35">
        <v>0.79300632004466975</v>
      </c>
      <c r="BN5" s="35">
        <v>0.63444484968710579</v>
      </c>
      <c r="BO5" s="35">
        <v>0.68266297756017447</v>
      </c>
      <c r="BP5" s="35">
        <v>0.28507326319584991</v>
      </c>
      <c r="BQ5" s="35">
        <v>1.1992301568527297</v>
      </c>
      <c r="BR5" s="35">
        <v>0.75806297483375684</v>
      </c>
      <c r="BS5" s="35">
        <v>0.61597745618968214</v>
      </c>
      <c r="BT5" s="35">
        <v>0.73155017766125996</v>
      </c>
      <c r="BU5" s="35">
        <v>0.58096186119569582</v>
      </c>
      <c r="BV5" s="35">
        <v>0.6206596595546684</v>
      </c>
      <c r="BW5" s="35">
        <v>0.66079530938750874</v>
      </c>
      <c r="BX5" s="35">
        <v>0.40760303529438047</v>
      </c>
      <c r="BY5" s="35">
        <v>0.31271757121431359</v>
      </c>
      <c r="BZ5" s="35">
        <v>0.33125834076277239</v>
      </c>
      <c r="CA5" s="35">
        <v>0.16583155382889439</v>
      </c>
      <c r="CB5" s="35">
        <v>0.54613317137570205</v>
      </c>
      <c r="CC5" s="35">
        <v>0.20380318769009129</v>
      </c>
    </row>
    <row r="6" spans="1:81" x14ac:dyDescent="0.3">
      <c r="A6" s="35" t="s">
        <v>145</v>
      </c>
      <c r="B6" s="35">
        <v>0.22099462407369469</v>
      </c>
      <c r="C6" s="35">
        <v>0.55219426815489125</v>
      </c>
      <c r="D6" s="35">
        <v>0.26113011101811978</v>
      </c>
      <c r="E6" s="35">
        <v>0.48160183869832401</v>
      </c>
      <c r="F6" s="35">
        <v>0.23475991025934401</v>
      </c>
      <c r="G6" s="35">
        <v>0.61875647514650722</v>
      </c>
      <c r="H6" s="35">
        <v>0.32373720173423348</v>
      </c>
      <c r="I6" s="35">
        <v>0.36864453228473637</v>
      </c>
      <c r="J6" s="35">
        <v>0.44928586335765541</v>
      </c>
      <c r="K6" s="35">
        <v>0.42702709002910899</v>
      </c>
      <c r="L6" s="35">
        <v>0.38549620533109397</v>
      </c>
      <c r="M6" s="35">
        <v>0.28312927826561285</v>
      </c>
      <c r="N6" s="35">
        <v>0.40462746726157717</v>
      </c>
      <c r="O6" s="35">
        <v>0.49168771097102326</v>
      </c>
      <c r="P6" s="35">
        <v>0.5936767542469088</v>
      </c>
      <c r="Q6" s="35">
        <v>0.54583483539150179</v>
      </c>
      <c r="R6" s="35">
        <v>0.55844945470384233</v>
      </c>
      <c r="S6" s="35">
        <v>0.7188847591266323</v>
      </c>
      <c r="T6" s="35">
        <v>0.84180839309511801</v>
      </c>
      <c r="U6" s="35">
        <v>0.62070142702202136</v>
      </c>
      <c r="V6" s="35">
        <v>0.91263895692470509</v>
      </c>
      <c r="W6" s="35">
        <v>0.95495404350725122</v>
      </c>
      <c r="X6" s="35">
        <v>0.33422950560029963</v>
      </c>
      <c r="Y6" s="35">
        <v>0.78454911009767259</v>
      </c>
      <c r="Z6" s="35">
        <v>0.29849423291816701</v>
      </c>
      <c r="AA6" s="35">
        <v>0.77668300056933037</v>
      </c>
      <c r="AB6" s="35">
        <v>0.53428377002495919</v>
      </c>
      <c r="AC6" s="35">
        <v>0.58943659242314816</v>
      </c>
      <c r="AD6" s="35">
        <v>0.59344724111584513</v>
      </c>
      <c r="AE6" s="35">
        <v>0.40405557988022656</v>
      </c>
      <c r="AF6" s="35">
        <v>0.62035303040187806</v>
      </c>
      <c r="AG6" s="35">
        <v>0.29190158028006291</v>
      </c>
      <c r="AH6" s="35">
        <v>0.63383729213227236</v>
      </c>
      <c r="AI6" s="35">
        <v>0.26190633985208767</v>
      </c>
      <c r="AJ6" s="35">
        <v>0.37492218639889008</v>
      </c>
      <c r="AK6" s="35">
        <v>0.36144893827958824</v>
      </c>
      <c r="AL6" s="35">
        <v>0.30801074671016904</v>
      </c>
      <c r="AM6" s="35">
        <v>0.37153108321060041</v>
      </c>
      <c r="AN6" s="35">
        <v>0.39811096413173752</v>
      </c>
      <c r="AO6" s="35">
        <v>0.31357717317940026</v>
      </c>
      <c r="AP6" s="35">
        <v>0.48236833001097063</v>
      </c>
      <c r="AQ6" s="35">
        <v>0.32780762001907882</v>
      </c>
      <c r="AR6" s="35">
        <v>0.48888299705228183</v>
      </c>
      <c r="AS6" s="35">
        <v>0.32723854060537699</v>
      </c>
      <c r="AT6" s="35">
        <v>0.21087110656131391</v>
      </c>
      <c r="AU6" s="35">
        <v>0.4171267608704381</v>
      </c>
      <c r="AV6" s="35">
        <v>0.34390855548841326</v>
      </c>
      <c r="AW6" s="35">
        <v>0.36084716229075869</v>
      </c>
      <c r="AX6" s="35">
        <v>0.40760767084106186</v>
      </c>
      <c r="AY6" s="35">
        <v>0.45099801228139941</v>
      </c>
      <c r="AZ6" s="35">
        <v>0.35390993357829603</v>
      </c>
      <c r="BA6" s="35">
        <v>0.39159331605185382</v>
      </c>
      <c r="BB6" s="35">
        <v>0.69809134475931112</v>
      </c>
      <c r="BC6" s="35">
        <v>0.76038323226693105</v>
      </c>
      <c r="BD6" s="35">
        <v>0.62531608965207897</v>
      </c>
      <c r="BE6" s="35">
        <v>0.44599493260967538</v>
      </c>
      <c r="BF6" s="35">
        <v>0.69470842453483983</v>
      </c>
      <c r="BG6" s="35">
        <v>0.42843323743550987</v>
      </c>
      <c r="BH6" s="35">
        <v>0.73818395596010744</v>
      </c>
      <c r="BI6" s="35">
        <v>0.55623852417406094</v>
      </c>
      <c r="BJ6" s="35">
        <v>0.88528733279383198</v>
      </c>
      <c r="BK6" s="35">
        <v>0.874311964687989</v>
      </c>
      <c r="BL6" s="35">
        <v>0.49036933816123679</v>
      </c>
      <c r="BM6" s="35">
        <v>0.60804048529255683</v>
      </c>
      <c r="BN6" s="35">
        <v>0.50165491212723645</v>
      </c>
      <c r="BO6" s="35">
        <v>0.75689282191905793</v>
      </c>
      <c r="BP6" s="35">
        <v>0.38968536281245497</v>
      </c>
      <c r="BQ6" s="35">
        <v>0.74927529029128992</v>
      </c>
      <c r="BR6" s="35">
        <v>0.78485230080495894</v>
      </c>
      <c r="BS6" s="35">
        <v>0.598012844932308</v>
      </c>
      <c r="BT6" s="35">
        <v>0</v>
      </c>
      <c r="BU6" s="35">
        <v>0.8675397042746259</v>
      </c>
      <c r="BV6" s="35">
        <v>0.481195654415707</v>
      </c>
      <c r="BW6" s="35">
        <v>0.98920855660822227</v>
      </c>
      <c r="BX6" s="35">
        <v>0.4430254757598141</v>
      </c>
      <c r="BY6" s="35">
        <v>0.15109544142165801</v>
      </c>
      <c r="BZ6" s="35">
        <v>0.255394564648734</v>
      </c>
      <c r="CA6" s="35">
        <v>0.26164113954122931</v>
      </c>
      <c r="CB6" s="35">
        <v>0.259977264733525</v>
      </c>
      <c r="CC6" s="35">
        <v>0.35038734789631221</v>
      </c>
    </row>
    <row r="7" spans="1:81" x14ac:dyDescent="0.3">
      <c r="A7" s="35" t="s">
        <v>146</v>
      </c>
      <c r="B7" s="35">
        <v>0.26879048354903112</v>
      </c>
      <c r="C7" s="35">
        <v>0.33573092815406719</v>
      </c>
      <c r="D7" s="35">
        <v>0.25355817319404439</v>
      </c>
      <c r="E7" s="35">
        <v>0.40598297430158681</v>
      </c>
      <c r="F7" s="35">
        <v>0.207990827082911</v>
      </c>
      <c r="G7" s="35">
        <v>0.36218020923655392</v>
      </c>
      <c r="H7" s="35">
        <v>0.34215424262670618</v>
      </c>
      <c r="I7" s="35">
        <v>0.3498650457994178</v>
      </c>
      <c r="J7" s="35">
        <v>0.54965683490617312</v>
      </c>
      <c r="K7" s="35">
        <v>0.56651403643145015</v>
      </c>
      <c r="L7" s="35">
        <v>0.30913238112232655</v>
      </c>
      <c r="M7" s="35">
        <v>0.30942843596573877</v>
      </c>
      <c r="N7" s="35">
        <v>0.46821999142478998</v>
      </c>
      <c r="O7" s="35">
        <v>0.50702481694752399</v>
      </c>
      <c r="P7" s="35">
        <v>0.46010401849217664</v>
      </c>
      <c r="Q7" s="35">
        <v>0.52508741522230618</v>
      </c>
      <c r="R7" s="35">
        <v>0.45059168577441372</v>
      </c>
      <c r="S7" s="35">
        <v>0.79119731874566557</v>
      </c>
      <c r="T7" s="35">
        <v>0.69998622349836204</v>
      </c>
      <c r="U7" s="35">
        <v>0.50580861487390893</v>
      </c>
      <c r="V7" s="35">
        <v>0.59104421306775279</v>
      </c>
      <c r="W7" s="35">
        <v>0.50767857283627515</v>
      </c>
      <c r="X7" s="35">
        <v>0.31526061786058229</v>
      </c>
      <c r="Y7" s="35">
        <v>0.71230083726766025</v>
      </c>
      <c r="Z7" s="35">
        <v>0.95437979539641915</v>
      </c>
      <c r="AA7" s="35">
        <v>0.98225275265434586</v>
      </c>
      <c r="AB7" s="35">
        <v>0.3363010160151545</v>
      </c>
      <c r="AC7" s="35">
        <v>0.30930555772444057</v>
      </c>
      <c r="AD7" s="35">
        <v>0.4219017161106276</v>
      </c>
      <c r="AE7" s="35">
        <v>0.41115474296869331</v>
      </c>
      <c r="AF7" s="35">
        <v>0.5557605193384616</v>
      </c>
      <c r="AG7" s="35">
        <v>0.47967632423382733</v>
      </c>
      <c r="AH7" s="35">
        <v>0.33292881724325313</v>
      </c>
      <c r="AI7" s="35">
        <v>0.31754870389098844</v>
      </c>
      <c r="AJ7" s="35">
        <v>0.44763052414771559</v>
      </c>
      <c r="AK7" s="35">
        <v>0.3219342832907014</v>
      </c>
      <c r="AL7" s="35">
        <v>0.2465891383758653</v>
      </c>
      <c r="AM7" s="35">
        <v>0.28194430313512919</v>
      </c>
      <c r="AN7" s="35">
        <v>0.31105951282477917</v>
      </c>
      <c r="AO7" s="35">
        <v>0.23280509977949582</v>
      </c>
      <c r="AP7" s="35">
        <v>0.33105087718207216</v>
      </c>
      <c r="AQ7" s="35">
        <v>0.37346997292372869</v>
      </c>
      <c r="AR7" s="35">
        <v>0.34461923131875993</v>
      </c>
      <c r="AS7" s="35">
        <v>0.23500772310311135</v>
      </c>
      <c r="AT7" s="35">
        <v>0.28531851281591619</v>
      </c>
      <c r="AU7" s="35">
        <v>0.27127430028953542</v>
      </c>
      <c r="AV7" s="35">
        <v>0.26034874299941452</v>
      </c>
      <c r="AW7" s="35">
        <v>0.35552090923983343</v>
      </c>
      <c r="AX7" s="35">
        <v>0.2280980876527961</v>
      </c>
      <c r="AY7" s="35">
        <v>0.32214415600891694</v>
      </c>
      <c r="AZ7" s="35">
        <v>0.27865978266096081</v>
      </c>
      <c r="BA7" s="35">
        <v>0.40082583693919349</v>
      </c>
      <c r="BB7" s="35">
        <v>0.67966080919960326</v>
      </c>
      <c r="BC7" s="35">
        <v>0.51731087607332504</v>
      </c>
      <c r="BD7" s="35">
        <v>0.56954599642360448</v>
      </c>
      <c r="BE7" s="35">
        <v>0.34901981736373089</v>
      </c>
      <c r="BF7" s="35">
        <v>0.48368601002294981</v>
      </c>
      <c r="BG7" s="35">
        <v>0.45218830244985775</v>
      </c>
      <c r="BH7" s="35">
        <v>0.64363710103716609</v>
      </c>
      <c r="BI7" s="35">
        <v>0.93825332758195712</v>
      </c>
      <c r="BJ7" s="35">
        <v>0.66348702350589328</v>
      </c>
      <c r="BK7" s="35">
        <v>0.60287615522705584</v>
      </c>
      <c r="BL7" s="35">
        <v>0.47724847847321411</v>
      </c>
      <c r="BM7" s="35">
        <v>0.91096626199887087</v>
      </c>
      <c r="BN7" s="35">
        <v>0.63801610202700276</v>
      </c>
      <c r="BO7" s="35">
        <v>0.89356003260742967</v>
      </c>
      <c r="BP7" s="35">
        <v>0.51234717509560024</v>
      </c>
      <c r="BQ7" s="35">
        <v>0.6931413079527653</v>
      </c>
      <c r="BR7" s="35">
        <v>0.55776326501293005</v>
      </c>
      <c r="BS7" s="35">
        <v>0.88942849144567571</v>
      </c>
      <c r="BT7" s="35">
        <v>0.34607594480238529</v>
      </c>
      <c r="BU7" s="35">
        <v>0.42014128794822236</v>
      </c>
      <c r="BV7" s="35">
        <v>0.41626787640729113</v>
      </c>
      <c r="BW7" s="35">
        <v>0.58154651383792189</v>
      </c>
      <c r="BX7" s="35">
        <v>0.46826848550612316</v>
      </c>
      <c r="BY7" s="35">
        <v>0.44916038009574988</v>
      </c>
      <c r="BZ7" s="35">
        <v>0.37072188334929684</v>
      </c>
      <c r="CA7" s="35">
        <v>0.26795641523059721</v>
      </c>
      <c r="CB7" s="35">
        <v>0.2488339906163497</v>
      </c>
      <c r="CC7" s="35">
        <v>0.24410130668239227</v>
      </c>
    </row>
    <row r="8" spans="1:81" x14ac:dyDescent="0.3">
      <c r="A8" s="35" t="s">
        <v>147</v>
      </c>
      <c r="B8" s="35">
        <v>54.141202125494821</v>
      </c>
      <c r="C8" s="35">
        <v>49.87101505914675</v>
      </c>
      <c r="D8" s="35">
        <v>48.067272054471417</v>
      </c>
      <c r="E8" s="35">
        <v>43.706096215079377</v>
      </c>
      <c r="F8" s="35">
        <v>40.064870390524874</v>
      </c>
      <c r="G8" s="35">
        <v>42.9771095703138</v>
      </c>
      <c r="H8" s="35">
        <v>49.946727437310003</v>
      </c>
      <c r="I8" s="35">
        <v>45.678332848280839</v>
      </c>
      <c r="J8" s="35">
        <v>69.859588595131726</v>
      </c>
      <c r="K8" s="35">
        <v>87.387586958461966</v>
      </c>
      <c r="L8" s="35">
        <v>84.527432887325148</v>
      </c>
      <c r="M8" s="35">
        <v>53.514423458952351</v>
      </c>
      <c r="N8" s="35">
        <v>90.737144510939501</v>
      </c>
      <c r="O8" s="35">
        <v>88.676722014644113</v>
      </c>
      <c r="P8" s="35">
        <v>94.861966780560124</v>
      </c>
      <c r="Q8" s="35">
        <v>88.748083939625815</v>
      </c>
      <c r="R8" s="35">
        <v>91.508735705618165</v>
      </c>
      <c r="S8" s="35">
        <v>98.182217861157085</v>
      </c>
      <c r="T8" s="35">
        <v>105.3969606678714</v>
      </c>
      <c r="U8" s="35">
        <v>115.33592544241371</v>
      </c>
      <c r="V8" s="35">
        <v>128.05669809689917</v>
      </c>
      <c r="W8" s="35">
        <v>138.08002589974635</v>
      </c>
      <c r="X8" s="35">
        <v>57.770733567071396</v>
      </c>
      <c r="Y8" s="35">
        <v>140.77687935451098</v>
      </c>
      <c r="Z8" s="35">
        <v>145.06253108715305</v>
      </c>
      <c r="AA8" s="35">
        <v>139.30095167229206</v>
      </c>
      <c r="AB8" s="35">
        <v>103.92931191316069</v>
      </c>
      <c r="AC8" s="35">
        <v>94.148481362657833</v>
      </c>
      <c r="AD8" s="35">
        <v>105.38346249736642</v>
      </c>
      <c r="AE8" s="35">
        <v>97.52130804138244</v>
      </c>
      <c r="AF8" s="35">
        <v>115.3783867057639</v>
      </c>
      <c r="AG8" s="35">
        <v>115.06037475602348</v>
      </c>
      <c r="AH8" s="35">
        <v>112.58969439153313</v>
      </c>
      <c r="AI8" s="35">
        <v>55.533851635555706</v>
      </c>
      <c r="AJ8" s="35">
        <v>115.73371844091342</v>
      </c>
      <c r="AK8" s="35">
        <v>75.878849845236445</v>
      </c>
      <c r="AL8" s="35">
        <v>62.118909406098112</v>
      </c>
      <c r="AM8" s="35">
        <v>74.404891049701462</v>
      </c>
      <c r="AN8" s="35">
        <v>71.373848200197926</v>
      </c>
      <c r="AO8" s="35">
        <v>72.451687573880903</v>
      </c>
      <c r="AP8" s="35">
        <v>75.185440796975328</v>
      </c>
      <c r="AQ8" s="35">
        <v>63.222577199727795</v>
      </c>
      <c r="AR8" s="35">
        <v>73.157794446693671</v>
      </c>
      <c r="AS8" s="35">
        <v>60.878000344550223</v>
      </c>
      <c r="AT8" s="35">
        <v>45.34433790045577</v>
      </c>
      <c r="AU8" s="35">
        <v>61.890402954649765</v>
      </c>
      <c r="AV8" s="35">
        <v>59.794414015124154</v>
      </c>
      <c r="AW8" s="35">
        <v>63.41080212470149</v>
      </c>
      <c r="AX8" s="35">
        <v>68.686767419808859</v>
      </c>
      <c r="AY8" s="35">
        <v>76.547941034424227</v>
      </c>
      <c r="AZ8" s="35">
        <v>65.742275030024402</v>
      </c>
      <c r="BA8" s="35">
        <v>77.097333121456828</v>
      </c>
      <c r="BB8" s="35">
        <v>152.89899598679455</v>
      </c>
      <c r="BC8" s="35">
        <v>121.89522756509608</v>
      </c>
      <c r="BD8" s="35">
        <v>120.38381870489854</v>
      </c>
      <c r="BE8" s="35">
        <v>42.564437833431704</v>
      </c>
      <c r="BF8" s="35">
        <v>136.39797978561239</v>
      </c>
      <c r="BG8" s="35">
        <v>112.62850572090335</v>
      </c>
      <c r="BH8" s="35">
        <v>151.11233666066624</v>
      </c>
      <c r="BI8" s="35">
        <v>137.10949670972647</v>
      </c>
      <c r="BJ8" s="35">
        <v>125.68370549587409</v>
      </c>
      <c r="BK8" s="35">
        <v>185.8157399826259</v>
      </c>
      <c r="BL8" s="35">
        <v>181.96722394417188</v>
      </c>
      <c r="BM8" s="35">
        <v>210.48721507312572</v>
      </c>
      <c r="BN8" s="35">
        <v>166.99197237995779</v>
      </c>
      <c r="BO8" s="35">
        <v>246.42281818869247</v>
      </c>
      <c r="BP8" s="35">
        <v>75.212726314636697</v>
      </c>
      <c r="BQ8" s="35">
        <v>225.40489534585177</v>
      </c>
      <c r="BR8" s="35">
        <v>219.15704367957187</v>
      </c>
      <c r="BS8" s="35">
        <v>202.08930258716165</v>
      </c>
      <c r="BT8" s="35">
        <v>209.62085340150165</v>
      </c>
      <c r="BU8" s="35">
        <v>150.7424286786225</v>
      </c>
      <c r="BV8" s="35">
        <v>135.16308200259152</v>
      </c>
      <c r="BW8" s="35">
        <v>121.14145044944475</v>
      </c>
      <c r="BX8" s="35">
        <v>122.78265613170673</v>
      </c>
      <c r="BY8" s="35">
        <v>104.18558302123617</v>
      </c>
      <c r="BZ8" s="35">
        <v>96.233121942380762</v>
      </c>
      <c r="CA8" s="35">
        <v>47.23199306100426</v>
      </c>
      <c r="CB8" s="35">
        <v>159.9225808184589</v>
      </c>
      <c r="CC8" s="35">
        <v>52.321008777622701</v>
      </c>
    </row>
    <row r="9" spans="1:81" x14ac:dyDescent="0.3">
      <c r="A9" s="35" t="s">
        <v>148</v>
      </c>
      <c r="B9" s="35">
        <v>21.145166563786887</v>
      </c>
      <c r="C9" s="35">
        <v>20.14928872870653</v>
      </c>
      <c r="D9" s="35">
        <v>20.98785507190744</v>
      </c>
      <c r="E9" s="35">
        <v>23.673131802292566</v>
      </c>
      <c r="F9" s="35">
        <v>19.878907847033048</v>
      </c>
      <c r="G9" s="35">
        <v>21.09779939066912</v>
      </c>
      <c r="H9" s="35">
        <v>22.220462192097507</v>
      </c>
      <c r="I9" s="35">
        <v>21.308588476360903</v>
      </c>
      <c r="J9" s="35">
        <v>27.822678637918617</v>
      </c>
      <c r="K9" s="35">
        <v>33.569014307137003</v>
      </c>
      <c r="L9" s="35">
        <v>29.471446257482015</v>
      </c>
      <c r="M9" s="35">
        <v>23.97602502474199</v>
      </c>
      <c r="N9" s="35">
        <v>30.883889430524938</v>
      </c>
      <c r="O9" s="35">
        <v>37.86957903564285</v>
      </c>
      <c r="P9" s="35">
        <v>32.777973513187057</v>
      </c>
      <c r="Q9" s="35">
        <v>32.675453724911691</v>
      </c>
      <c r="R9" s="35">
        <v>36.009844096768596</v>
      </c>
      <c r="S9" s="35">
        <v>34.322291173076252</v>
      </c>
      <c r="T9" s="35">
        <v>30.839124420256969</v>
      </c>
      <c r="U9" s="35">
        <v>31.888964790661877</v>
      </c>
      <c r="V9" s="35">
        <v>33.732422263944997</v>
      </c>
      <c r="W9" s="35">
        <v>0</v>
      </c>
      <c r="X9" s="35">
        <v>21.217104117577495</v>
      </c>
      <c r="Y9" s="35">
        <v>33.821672343246426</v>
      </c>
      <c r="Z9" s="35">
        <v>29.620493125663106</v>
      </c>
      <c r="AA9" s="35">
        <v>34.846605833322364</v>
      </c>
      <c r="AB9" s="35">
        <v>27.809879760989794</v>
      </c>
      <c r="AC9" s="35">
        <v>24.673166858963093</v>
      </c>
      <c r="AD9" s="35">
        <v>26.260343541539022</v>
      </c>
      <c r="AE9" s="35">
        <v>28.592636860216466</v>
      </c>
      <c r="AF9" s="35">
        <v>32.121856367974004</v>
      </c>
      <c r="AG9" s="35">
        <v>28.474968987399055</v>
      </c>
      <c r="AH9" s="35">
        <v>25.135373707785359</v>
      </c>
      <c r="AI9" s="35">
        <v>23.425830935863889</v>
      </c>
      <c r="AJ9" s="35">
        <v>23.87171237581115</v>
      </c>
      <c r="AK9" s="35">
        <v>22.592847054629221</v>
      </c>
      <c r="AL9" s="35">
        <v>21.255139589050842</v>
      </c>
      <c r="AM9" s="35">
        <v>29.248910177651151</v>
      </c>
      <c r="AN9" s="35">
        <v>25.291719696790064</v>
      </c>
      <c r="AO9" s="35">
        <v>29.347392020013761</v>
      </c>
      <c r="AP9" s="35">
        <v>28.287937913715155</v>
      </c>
      <c r="AQ9" s="35">
        <v>26.170943709016374</v>
      </c>
      <c r="AR9" s="35">
        <v>23.446347514643193</v>
      </c>
      <c r="AS9" s="35">
        <v>22.759292867435857</v>
      </c>
      <c r="AT9" s="35">
        <v>17.723205662424075</v>
      </c>
      <c r="AU9" s="35">
        <v>21.477303419459687</v>
      </c>
      <c r="AV9" s="35">
        <v>24.090576937470999</v>
      </c>
      <c r="AW9" s="35">
        <v>25.782596826901862</v>
      </c>
      <c r="AX9" s="35">
        <v>25.422433147606561</v>
      </c>
      <c r="AY9" s="35">
        <v>25.503450852481681</v>
      </c>
      <c r="AZ9" s="35">
        <v>24.85754309683859</v>
      </c>
      <c r="BA9" s="35">
        <v>24.406565959371299</v>
      </c>
      <c r="BB9" s="35">
        <v>41.925426356165275</v>
      </c>
      <c r="BC9" s="35">
        <v>51.011965509002394</v>
      </c>
      <c r="BD9" s="35">
        <v>52.941373256495936</v>
      </c>
      <c r="BE9" s="35">
        <v>15.86919859108051</v>
      </c>
      <c r="BF9" s="35">
        <v>49.703146235983048</v>
      </c>
      <c r="BG9" s="35">
        <v>37.767744310052557</v>
      </c>
      <c r="BH9" s="35">
        <v>41.290512871206474</v>
      </c>
      <c r="BI9" s="35">
        <v>44.363733841175467</v>
      </c>
      <c r="BJ9" s="35">
        <v>46.12357739078854</v>
      </c>
      <c r="BK9" s="35">
        <v>46.786951164804741</v>
      </c>
      <c r="BL9" s="35">
        <v>51.288382119284343</v>
      </c>
      <c r="BM9" s="35">
        <v>59.044522590594312</v>
      </c>
      <c r="BN9" s="35">
        <v>47.077678268771407</v>
      </c>
      <c r="BO9" s="35">
        <v>58.260021447822041</v>
      </c>
      <c r="BP9" s="35">
        <v>31.645135834130233</v>
      </c>
      <c r="BQ9" s="35">
        <v>55.14647180940343</v>
      </c>
      <c r="BR9" s="35">
        <v>48.665714841776015</v>
      </c>
      <c r="BS9" s="35">
        <v>51.665991046161615</v>
      </c>
      <c r="BT9" s="35">
        <v>44.98068255831712</v>
      </c>
      <c r="BU9" s="35">
        <v>41.461238149791441</v>
      </c>
      <c r="BV9" s="35">
        <v>36.921317800040441</v>
      </c>
      <c r="BW9" s="35">
        <v>29.610915596866114</v>
      </c>
      <c r="BX9" s="35">
        <v>30.83851336812943</v>
      </c>
      <c r="BY9" s="35">
        <v>26.734193105117157</v>
      </c>
      <c r="BZ9" s="35">
        <v>25.138628793590776</v>
      </c>
      <c r="CA9" s="35">
        <v>18.005810131754384</v>
      </c>
      <c r="CB9" s="35">
        <v>32.097662245276616</v>
      </c>
      <c r="CC9" s="35">
        <v>19.577445613662125</v>
      </c>
    </row>
    <row r="10" spans="1:81" x14ac:dyDescent="0.3">
      <c r="A10" s="35" t="s">
        <v>149</v>
      </c>
      <c r="B10" s="35">
        <v>0.78723885341050104</v>
      </c>
      <c r="C10" s="35">
        <v>0.78526567172063999</v>
      </c>
      <c r="D10" s="35">
        <v>0.837496947164456</v>
      </c>
      <c r="E10" s="35">
        <v>1.0131469222776868</v>
      </c>
      <c r="F10" s="35">
        <v>0.75034394104414803</v>
      </c>
      <c r="G10" s="35">
        <v>0.88593124406877288</v>
      </c>
      <c r="H10" s="35">
        <v>0.84482735997311309</v>
      </c>
      <c r="I10" s="35">
        <v>0.8314975079619269</v>
      </c>
      <c r="J10" s="35">
        <v>1.4855821591744582</v>
      </c>
      <c r="K10" s="35">
        <v>2.3466005064845881</v>
      </c>
      <c r="L10" s="35">
        <v>1.6311241283825391</v>
      </c>
      <c r="M10" s="35">
        <v>0.89157973382174094</v>
      </c>
      <c r="N10" s="35">
        <v>1.8228409502596374</v>
      </c>
      <c r="O10" s="35">
        <v>2.2659464204150703</v>
      </c>
      <c r="P10" s="35">
        <v>1.4892277032850969</v>
      </c>
      <c r="Q10" s="35">
        <v>2.4197071549854945</v>
      </c>
      <c r="R10" s="35">
        <v>2.2992306297604439</v>
      </c>
      <c r="S10" s="35">
        <v>2.6351033287604482</v>
      </c>
      <c r="T10" s="35">
        <v>3.1812674898356965</v>
      </c>
      <c r="U10" s="35">
        <v>3.2504930044548797</v>
      </c>
      <c r="V10" s="35">
        <v>3.1852449121075543</v>
      </c>
      <c r="W10" s="35">
        <v>2.8163285380234031</v>
      </c>
      <c r="X10" s="35">
        <v>1.1125941505149328</v>
      </c>
      <c r="Y10" s="35">
        <v>3.3407642930357051</v>
      </c>
      <c r="Z10" s="35">
        <v>3.7982336219292603</v>
      </c>
      <c r="AA10" s="35">
        <v>3.1336176627621262</v>
      </c>
      <c r="AB10" s="35">
        <v>2.6559999838867574</v>
      </c>
      <c r="AC10" s="35">
        <v>2.6489477892879587</v>
      </c>
      <c r="AD10" s="35">
        <v>3.371154563199092</v>
      </c>
      <c r="AE10" s="35">
        <v>2.5585824175418832</v>
      </c>
      <c r="AF10" s="35">
        <v>2.7755511093804848</v>
      </c>
      <c r="AG10" s="35">
        <v>3.2634391164041077</v>
      </c>
      <c r="AH10" s="35">
        <v>3.2587612477852512</v>
      </c>
      <c r="AI10" s="35">
        <v>1.0285825406467843</v>
      </c>
      <c r="AJ10" s="35">
        <v>3.1001066656172536</v>
      </c>
      <c r="AK10" s="35">
        <v>1.2099542797984562</v>
      </c>
      <c r="AL10" s="35">
        <v>0.92757177055123408</v>
      </c>
      <c r="AM10" s="35">
        <v>1.5548928684417564</v>
      </c>
      <c r="AN10" s="35">
        <v>1.195183216081195</v>
      </c>
      <c r="AO10" s="35">
        <v>1.3394520928307401</v>
      </c>
      <c r="AP10" s="35">
        <v>1.2223333246565762</v>
      </c>
      <c r="AQ10" s="35">
        <v>1.1113054065942753</v>
      </c>
      <c r="AR10" s="35">
        <v>1.3545955218796741</v>
      </c>
      <c r="AS10" s="35">
        <v>0.91949208765000268</v>
      </c>
      <c r="AT10" s="35">
        <v>0.72121408257697872</v>
      </c>
      <c r="AU10" s="35">
        <v>1.0416926005422991</v>
      </c>
      <c r="AV10" s="35">
        <v>1.0251432148386432</v>
      </c>
      <c r="AW10" s="35">
        <v>1.043984309082127</v>
      </c>
      <c r="AX10" s="35">
        <v>1.2725555676942399</v>
      </c>
      <c r="AY10" s="35">
        <v>1.0583990725449888</v>
      </c>
      <c r="AZ10" s="35">
        <v>0.99056900766779488</v>
      </c>
      <c r="BA10" s="35">
        <v>1.0376875028072527</v>
      </c>
      <c r="BB10" s="35">
        <v>3.2154738692546814</v>
      </c>
      <c r="BC10" s="35">
        <v>2.2073520682632259</v>
      </c>
      <c r="BD10" s="35">
        <v>2.7087479409796393</v>
      </c>
      <c r="BE10" s="35">
        <v>0.61961141442408729</v>
      </c>
      <c r="BF10" s="35">
        <v>2.6389493199125411</v>
      </c>
      <c r="BG10" s="35">
        <v>2.1224628105098695</v>
      </c>
      <c r="BH10" s="35">
        <v>3.032045843824863</v>
      </c>
      <c r="BI10" s="35">
        <v>2.6469858832117921</v>
      </c>
      <c r="BJ10" s="35">
        <v>2.6394353999504583</v>
      </c>
      <c r="BK10" s="35">
        <v>4.90561778616952</v>
      </c>
      <c r="BL10" s="35">
        <v>4.9990587314266461</v>
      </c>
      <c r="BM10" s="35">
        <v>4.9051927340736929</v>
      </c>
      <c r="BN10" s="35">
        <v>4.657062581214702</v>
      </c>
      <c r="BO10" s="35">
        <v>6.0038828652070766</v>
      </c>
      <c r="BP10" s="35">
        <v>1.4666827764215824</v>
      </c>
      <c r="BQ10" s="35">
        <v>6.5280148892011178</v>
      </c>
      <c r="BR10" s="35">
        <v>7.1848073597892217</v>
      </c>
      <c r="BS10" s="35">
        <v>5.9475621999156596</v>
      </c>
      <c r="BT10" s="35">
        <v>7.5514440476007225</v>
      </c>
      <c r="BU10" s="35">
        <v>4.1481654221204636</v>
      </c>
      <c r="BV10" s="35">
        <v>5.8600205822522629</v>
      </c>
      <c r="BW10" s="35">
        <v>3.1939534507344125</v>
      </c>
      <c r="BX10" s="35">
        <v>3.4596631025535602</v>
      </c>
      <c r="BY10" s="35">
        <v>3.3067318099997673</v>
      </c>
      <c r="BZ10" s="35">
        <v>3.0298361951000543</v>
      </c>
      <c r="CA10" s="35">
        <v>0.72399815614686447</v>
      </c>
      <c r="CB10" s="35">
        <v>3.7231605494995228</v>
      </c>
      <c r="CC10" s="35">
        <v>0.92399861424897889</v>
      </c>
    </row>
    <row r="11" spans="1:81" x14ac:dyDescent="0.3">
      <c r="A11" s="35" t="s">
        <v>150</v>
      </c>
      <c r="B11" s="35">
        <v>13.490648702594809</v>
      </c>
      <c r="C11" s="35">
        <v>0</v>
      </c>
      <c r="D11" s="35">
        <v>12.058536050777022</v>
      </c>
      <c r="E11" s="35">
        <v>11.556355384768281</v>
      </c>
      <c r="F11" s="35">
        <v>9.9220470451762637</v>
      </c>
      <c r="G11" s="35">
        <v>16.214262211810368</v>
      </c>
      <c r="H11" s="35">
        <v>12.880491332001892</v>
      </c>
      <c r="I11" s="35">
        <v>20.101943541177128</v>
      </c>
      <c r="J11" s="35">
        <v>21.61307827404524</v>
      </c>
      <c r="K11" s="35">
        <v>10.949813970820076</v>
      </c>
      <c r="L11" s="35">
        <v>20.392658030362625</v>
      </c>
      <c r="M11" s="35">
        <v>11.673830162553827</v>
      </c>
      <c r="N11" s="35">
        <v>18.471529633288473</v>
      </c>
      <c r="O11" s="35">
        <v>25.287047468399734</v>
      </c>
      <c r="P11" s="35">
        <v>14.173742081577664</v>
      </c>
      <c r="Q11" s="35">
        <v>12.054544672800755</v>
      </c>
      <c r="R11" s="35">
        <v>31.831935820091338</v>
      </c>
      <c r="S11" s="35">
        <v>23.916777179981729</v>
      </c>
      <c r="T11" s="35">
        <v>17.889703614526894</v>
      </c>
      <c r="U11" s="35">
        <v>18.423434517155382</v>
      </c>
      <c r="V11" s="35">
        <v>36.789005308207344</v>
      </c>
      <c r="W11" s="35">
        <v>40.70189577982925</v>
      </c>
      <c r="X11" s="35">
        <v>11.278377332530736</v>
      </c>
      <c r="Y11" s="35">
        <v>38.291090846755253</v>
      </c>
      <c r="Z11" s="35">
        <v>25.118171700934155</v>
      </c>
      <c r="AA11" s="35">
        <v>27.351692684067341</v>
      </c>
      <c r="AB11" s="35">
        <v>17.280133860750418</v>
      </c>
      <c r="AC11" s="35">
        <v>16.621643860781052</v>
      </c>
      <c r="AD11" s="35">
        <v>20.726926984018881</v>
      </c>
      <c r="AE11" s="35">
        <v>19.152658585925046</v>
      </c>
      <c r="AF11" s="35">
        <v>31.139856184487979</v>
      </c>
      <c r="AG11" s="35">
        <v>25.230261847726844</v>
      </c>
      <c r="AH11" s="35">
        <v>31.880729857292557</v>
      </c>
      <c r="AI11" s="35">
        <v>15.706675032828556</v>
      </c>
      <c r="AJ11" s="35">
        <v>22.952821713168643</v>
      </c>
      <c r="AK11" s="35">
        <v>14.202674789911622</v>
      </c>
      <c r="AL11" s="35">
        <v>12.947547317133523</v>
      </c>
      <c r="AM11" s="35">
        <v>18.186737385663896</v>
      </c>
      <c r="AN11" s="35">
        <v>13.520400154755974</v>
      </c>
      <c r="AO11" s="35">
        <v>23.381257026676611</v>
      </c>
      <c r="AP11" s="35">
        <v>19.861850785385446</v>
      </c>
      <c r="AQ11" s="35">
        <v>15.635204863012362</v>
      </c>
      <c r="AR11" s="35">
        <v>11.715761578798153</v>
      </c>
      <c r="AS11" s="35">
        <v>11.144856641876775</v>
      </c>
      <c r="AT11" s="35">
        <v>10.890157879058682</v>
      </c>
      <c r="AU11" s="35">
        <v>10.022183554633619</v>
      </c>
      <c r="AV11" s="35">
        <v>10.786683478155192</v>
      </c>
      <c r="AW11" s="35">
        <v>10.643279576766938</v>
      </c>
      <c r="AX11" s="35">
        <v>13.131012505111084</v>
      </c>
      <c r="AY11" s="35">
        <v>13.934853757912352</v>
      </c>
      <c r="AZ11" s="35">
        <v>10.327857887533629</v>
      </c>
      <c r="BA11" s="35">
        <v>14.605963067958109</v>
      </c>
      <c r="BB11" s="35">
        <v>33.63259733806737</v>
      </c>
      <c r="BC11" s="35">
        <v>41.91714504182098</v>
      </c>
      <c r="BD11" s="35">
        <v>15.465770344254302</v>
      </c>
      <c r="BE11" s="35">
        <v>8.6163348210744903</v>
      </c>
      <c r="BF11" s="35">
        <v>24.772853396265631</v>
      </c>
      <c r="BG11" s="35">
        <v>18.452946942987353</v>
      </c>
      <c r="BH11" s="35">
        <v>22.573971393355698</v>
      </c>
      <c r="BI11" s="35">
        <v>31.703702327988459</v>
      </c>
      <c r="BJ11" s="35">
        <v>26.31308619674741</v>
      </c>
      <c r="BK11" s="35">
        <v>33.187381691248554</v>
      </c>
      <c r="BL11" s="35">
        <v>18.417028692636222</v>
      </c>
      <c r="BM11" s="35">
        <v>23.452819674950554</v>
      </c>
      <c r="BN11" s="35">
        <v>33.730478712862357</v>
      </c>
      <c r="BO11" s="35">
        <v>16.576913463467758</v>
      </c>
      <c r="BP11" s="35">
        <v>26.267141193343154</v>
      </c>
      <c r="BQ11" s="35">
        <v>45.518334188890769</v>
      </c>
      <c r="BR11" s="35">
        <v>19.995882707025533</v>
      </c>
      <c r="BS11" s="35">
        <v>28.45086937827843</v>
      </c>
      <c r="BT11" s="35">
        <v>11.142852638518642</v>
      </c>
      <c r="BU11" s="35">
        <v>18.836855562243816</v>
      </c>
      <c r="BV11" s="35">
        <v>14.185384240548041</v>
      </c>
      <c r="BW11" s="35">
        <v>16.086816865881264</v>
      </c>
      <c r="BX11" s="35">
        <v>21.633081990368396</v>
      </c>
      <c r="BY11" s="35">
        <v>27.727478805290986</v>
      </c>
      <c r="BZ11" s="35">
        <v>26.055192312657621</v>
      </c>
      <c r="CA11" s="35">
        <v>9.0224497668057637</v>
      </c>
      <c r="CB11" s="35">
        <v>18.808836529366225</v>
      </c>
      <c r="CC11" s="35">
        <v>10.950409693741376</v>
      </c>
    </row>
    <row r="12" spans="1:81" x14ac:dyDescent="0.3">
      <c r="A12" s="35" t="s">
        <v>151</v>
      </c>
      <c r="B12" s="35">
        <v>0.11873186387408401</v>
      </c>
      <c r="C12" s="35">
        <v>0</v>
      </c>
      <c r="D12" s="35">
        <v>1.4462971148870101</v>
      </c>
      <c r="E12" s="35">
        <v>2.2875541068412151</v>
      </c>
      <c r="F12" s="35">
        <v>2.7421170281528293</v>
      </c>
      <c r="G12" s="35">
        <v>3.165913985885803</v>
      </c>
      <c r="H12" s="35">
        <v>1.8613055041628119</v>
      </c>
      <c r="I12" s="35">
        <v>1.8757167042889391</v>
      </c>
      <c r="J12" s="35">
        <v>1.9740881255467668</v>
      </c>
      <c r="K12" s="35">
        <v>1.5676575023700763</v>
      </c>
      <c r="L12" s="35">
        <v>3.2056343023395635</v>
      </c>
      <c r="M12" s="35">
        <v>3.1157885779800094</v>
      </c>
      <c r="N12" s="35">
        <v>4.0858708180175691</v>
      </c>
      <c r="O12" s="35">
        <v>2.2118611713119303</v>
      </c>
      <c r="P12" s="35">
        <v>2.1215898044534871</v>
      </c>
      <c r="Q12" s="35">
        <v>3.2294735633189684</v>
      </c>
      <c r="R12" s="35">
        <v>2.3667173951965625</v>
      </c>
      <c r="S12" s="35">
        <v>3.993194607268463</v>
      </c>
      <c r="T12" s="35">
        <v>2.7175663696169461</v>
      </c>
      <c r="U12" s="35">
        <v>5.2590652132430087</v>
      </c>
      <c r="V12" s="35">
        <v>4.4192762031244524</v>
      </c>
      <c r="W12" s="35">
        <v>3.6001391392960729</v>
      </c>
      <c r="X12" s="35">
        <v>4.1519071644803223</v>
      </c>
      <c r="Y12" s="35">
        <v>3.9693814238312317</v>
      </c>
      <c r="Z12" s="35">
        <v>2.4820358847406214</v>
      </c>
      <c r="AA12" s="35">
        <v>4.5490255705580127</v>
      </c>
      <c r="AB12" s="35">
        <v>3.431794253566403</v>
      </c>
      <c r="AC12" s="35">
        <v>2.2258583492286896</v>
      </c>
      <c r="AD12" s="35">
        <v>6.3080530892027422</v>
      </c>
      <c r="AE12" s="35">
        <v>4.2256074235991417</v>
      </c>
      <c r="AF12" s="35">
        <v>3.2365125495376503</v>
      </c>
      <c r="AG12" s="35">
        <v>5.1192392602511676</v>
      </c>
      <c r="AH12" s="35">
        <v>3.5910581186339137</v>
      </c>
      <c r="AI12" s="35">
        <v>4.8105759674747759</v>
      </c>
      <c r="AJ12" s="35">
        <v>9.3609557680124418</v>
      </c>
      <c r="AK12" s="35">
        <v>1.5748833325146148</v>
      </c>
      <c r="AL12" s="35">
        <v>3.9943152070442682</v>
      </c>
      <c r="AM12" s="35">
        <v>5.207841628290689</v>
      </c>
      <c r="AN12" s="35">
        <v>3.5201650305875636</v>
      </c>
      <c r="AO12" s="35">
        <v>3.5092134544948768</v>
      </c>
      <c r="AP12" s="35">
        <v>4.6219329760047776</v>
      </c>
      <c r="AQ12" s="35">
        <v>4.7576791940114855</v>
      </c>
      <c r="AR12" s="35">
        <v>3.9726179911619819</v>
      </c>
      <c r="AS12" s="35">
        <v>4.0392662874411158</v>
      </c>
      <c r="AT12" s="35">
        <v>4.1520324632202703</v>
      </c>
      <c r="AU12" s="35">
        <v>3.9389011310233175</v>
      </c>
      <c r="AV12" s="35">
        <v>1.6543464909831944</v>
      </c>
      <c r="AW12" s="35">
        <v>3.9856024805184793</v>
      </c>
      <c r="AX12" s="35">
        <v>2.7960588518254363</v>
      </c>
      <c r="AY12" s="35">
        <v>3.3641917646656641</v>
      </c>
      <c r="AZ12" s="35">
        <v>3.3907122451999143</v>
      </c>
      <c r="BA12" s="35">
        <v>4.7376040863531239</v>
      </c>
      <c r="BB12" s="35">
        <v>3.8579534701602123</v>
      </c>
      <c r="BC12" s="35">
        <v>2.867382503436247</v>
      </c>
      <c r="BD12" s="35">
        <v>6.6777288245063646</v>
      </c>
      <c r="BE12" s="35">
        <v>7.0916302039354164</v>
      </c>
      <c r="BF12" s="35">
        <v>8.2880989652427637</v>
      </c>
      <c r="BG12" s="35">
        <v>1.2324742794269443</v>
      </c>
      <c r="BH12" s="35">
        <v>3.8032291116509986</v>
      </c>
      <c r="BI12" s="35">
        <v>6.3831838597933315</v>
      </c>
      <c r="BJ12" s="35">
        <v>11.686751152073725</v>
      </c>
      <c r="BK12" s="35">
        <v>8.0709818414413128</v>
      </c>
      <c r="BL12" s="35">
        <v>14.757485637039528</v>
      </c>
      <c r="BM12" s="35">
        <v>8.2501424501424516</v>
      </c>
      <c r="BN12" s="35">
        <v>8.5078394685955736</v>
      </c>
      <c r="BO12" s="35">
        <v>13.26298286525398</v>
      </c>
      <c r="BP12" s="35">
        <v>9.4064550145837948</v>
      </c>
      <c r="BQ12" s="35">
        <v>7.9881423229636512</v>
      </c>
      <c r="BR12" s="35">
        <v>2.2304048586556888</v>
      </c>
      <c r="BS12" s="35">
        <v>8.6871049147774251</v>
      </c>
      <c r="BT12" s="35">
        <v>0</v>
      </c>
      <c r="BU12" s="35">
        <v>8.0272235940334635</v>
      </c>
      <c r="BV12" s="35">
        <v>0</v>
      </c>
      <c r="BW12" s="35">
        <v>9.3281631417124746</v>
      </c>
      <c r="BX12" s="35">
        <v>10.197736659313843</v>
      </c>
      <c r="BY12" s="35">
        <v>7.8530100635940467</v>
      </c>
      <c r="BZ12" s="35">
        <v>11.787417012448136</v>
      </c>
      <c r="CA12" s="35">
        <v>5.4594245014908704</v>
      </c>
      <c r="CB12" s="35">
        <v>0</v>
      </c>
      <c r="CC12" s="35">
        <v>1.6677815983089004</v>
      </c>
    </row>
    <row r="13" spans="1:81" x14ac:dyDescent="0.3">
      <c r="A13" s="35" t="s">
        <v>152</v>
      </c>
      <c r="B13" s="35">
        <v>5.2094654264100197E-2</v>
      </c>
      <c r="C13" s="35">
        <v>4.8498590337339803E-2</v>
      </c>
      <c r="D13" s="35">
        <v>4.94412014327439E-2</v>
      </c>
      <c r="E13" s="35">
        <v>3.6972307023917801E-2</v>
      </c>
      <c r="F13" s="35">
        <v>7.8965615047006499E-2</v>
      </c>
      <c r="G13" s="35">
        <v>7.7063036724673697E-2</v>
      </c>
      <c r="H13" s="35">
        <v>8.0653934729908811E-2</v>
      </c>
      <c r="I13" s="35">
        <v>7.7559044132637395E-2</v>
      </c>
      <c r="J13" s="35">
        <v>0.30207942532212939</v>
      </c>
      <c r="K13" s="35">
        <v>0.45655028794809299</v>
      </c>
      <c r="L13" s="35">
        <v>0.36838178565968294</v>
      </c>
      <c r="M13" s="35">
        <v>4.3870972669555398E-2</v>
      </c>
      <c r="N13" s="35">
        <v>0.32374538546045972</v>
      </c>
      <c r="O13" s="35">
        <v>0.14341060920190199</v>
      </c>
      <c r="P13" s="35">
        <v>0.14365468610121301</v>
      </c>
      <c r="Q13" s="35">
        <v>0.1993648130524831</v>
      </c>
      <c r="R13" s="35">
        <v>0.13539246627634471</v>
      </c>
      <c r="S13" s="35">
        <v>1.480874643494634</v>
      </c>
      <c r="T13" s="35">
        <v>1.5919655849015366</v>
      </c>
      <c r="U13" s="35">
        <v>1.8011672109050432</v>
      </c>
      <c r="V13" s="35">
        <v>1.6966789316769695</v>
      </c>
      <c r="W13" s="35">
        <v>1.324620476678765</v>
      </c>
      <c r="X13" s="35">
        <v>9.4752840719506209E-2</v>
      </c>
      <c r="Y13" s="35">
        <v>0.87839122264699787</v>
      </c>
      <c r="Z13" s="35">
        <v>0.73236056707759101</v>
      </c>
      <c r="AA13" s="35">
        <v>1.0083823832084478</v>
      </c>
      <c r="AB13" s="35">
        <v>3.2792021018846818</v>
      </c>
      <c r="AC13" s="35">
        <v>3.6516129252571892</v>
      </c>
      <c r="AD13" s="35">
        <v>3.4112235681789036</v>
      </c>
      <c r="AE13" s="35">
        <v>4.3868756176771369</v>
      </c>
      <c r="AF13" s="35">
        <v>2.3592172180477058</v>
      </c>
      <c r="AG13" s="35">
        <v>2.1536917736634376</v>
      </c>
      <c r="AH13" s="35">
        <v>2.0288021544489823</v>
      </c>
      <c r="AI13" s="35">
        <v>0.42136088101444347</v>
      </c>
      <c r="AJ13" s="35">
        <v>2.0202633029750441</v>
      </c>
      <c r="AK13" s="35">
        <v>7.4729367905152597E-2</v>
      </c>
      <c r="AL13" s="35">
        <v>0.2634263150864562</v>
      </c>
      <c r="AM13" s="35">
        <v>0.12991380134083449</v>
      </c>
      <c r="AN13" s="35">
        <v>6.2434685760951902E-2</v>
      </c>
      <c r="AO13" s="35">
        <v>0.10032254051178249</v>
      </c>
      <c r="AP13" s="35">
        <v>0</v>
      </c>
      <c r="AQ13" s="35">
        <v>5.8449761575533998E-2</v>
      </c>
      <c r="AR13" s="35">
        <v>8.4846991834049298E-2</v>
      </c>
      <c r="AS13" s="35">
        <v>0.104880928924851</v>
      </c>
      <c r="AT13" s="35">
        <v>0</v>
      </c>
      <c r="AU13" s="35">
        <v>0.10098326150532901</v>
      </c>
      <c r="AV13" s="35">
        <v>5.6815472006435601E-2</v>
      </c>
      <c r="AW13" s="35">
        <v>5.8648514614325999E-2</v>
      </c>
      <c r="AX13" s="35">
        <v>7.1821825731390801E-2</v>
      </c>
      <c r="AY13" s="35">
        <v>0.160416373853279</v>
      </c>
      <c r="AZ13" s="35">
        <v>6.6712019038621395E-2</v>
      </c>
      <c r="BA13" s="35">
        <v>9.5784620881965099E-2</v>
      </c>
      <c r="BB13" s="35">
        <v>0.98959899167932042</v>
      </c>
      <c r="BC13" s="35">
        <v>0.25182919294588002</v>
      </c>
      <c r="BD13" s="35">
        <v>0.28305328212451197</v>
      </c>
      <c r="BE13" s="35">
        <v>5.5329654171442498E-2</v>
      </c>
      <c r="BF13" s="35">
        <v>0.4456090887877967</v>
      </c>
      <c r="BG13" s="35">
        <v>0.16180694423040101</v>
      </c>
      <c r="BH13" s="35">
        <v>0.25273596882792299</v>
      </c>
      <c r="BI13" s="35">
        <v>0</v>
      </c>
      <c r="BJ13" s="35">
        <v>0.166008715636943</v>
      </c>
      <c r="BK13" s="35">
        <v>1.3706572853940435</v>
      </c>
      <c r="BL13" s="35">
        <v>1.3427847341855339</v>
      </c>
      <c r="BM13" s="35">
        <v>1.6922060690948062</v>
      </c>
      <c r="BN13" s="35">
        <v>2.1066103829280438</v>
      </c>
      <c r="BO13" s="35">
        <v>0.34917402621489602</v>
      </c>
      <c r="BP13" s="35">
        <v>1.5003538832925361</v>
      </c>
      <c r="BQ13" s="35">
        <v>0.76614584152490217</v>
      </c>
      <c r="BR13" s="35">
        <v>0.69466906819061602</v>
      </c>
      <c r="BS13" s="35">
        <v>0.71919649460505042</v>
      </c>
      <c r="BT13" s="35">
        <v>7.7120220068414627</v>
      </c>
      <c r="BU13" s="35">
        <v>5.09087272802494</v>
      </c>
      <c r="BV13" s="35">
        <v>7.1901706817411739</v>
      </c>
      <c r="BW13" s="35">
        <v>6.9574665478376971</v>
      </c>
      <c r="BX13" s="35">
        <v>4.8238102108929795</v>
      </c>
      <c r="BY13" s="35">
        <v>4.2115428360943188</v>
      </c>
      <c r="BZ13" s="35">
        <v>4.3669926241240411</v>
      </c>
      <c r="CA13" s="35">
        <v>3.8237555060688003E-2</v>
      </c>
      <c r="CB13" s="35">
        <v>4.3065353168241245</v>
      </c>
      <c r="CC13" s="35">
        <v>4.7663392710477398E-2</v>
      </c>
    </row>
    <row r="14" spans="1:81" x14ac:dyDescent="0.3">
      <c r="A14" s="35" t="s">
        <v>153</v>
      </c>
      <c r="B14" s="35">
        <v>7.8327077554036064</v>
      </c>
      <c r="C14" s="35">
        <v>7.104240940020615</v>
      </c>
      <c r="D14" s="35">
        <v>6.6488658888176158</v>
      </c>
      <c r="E14" s="35">
        <v>6.9394762570512656</v>
      </c>
      <c r="F14" s="35">
        <v>6.8240226446801433</v>
      </c>
      <c r="G14" s="35">
        <v>7.4201006796907354</v>
      </c>
      <c r="H14" s="35">
        <v>7.6036791497749752</v>
      </c>
      <c r="I14" s="35">
        <v>7.2014422432589891</v>
      </c>
      <c r="J14" s="35">
        <v>11.314345214377932</v>
      </c>
      <c r="K14" s="35">
        <v>12.66919667312485</v>
      </c>
      <c r="L14" s="35">
        <v>10.985179463984927</v>
      </c>
      <c r="M14" s="35">
        <v>7.4666719823619463</v>
      </c>
      <c r="N14" s="35">
        <v>11.169095811579506</v>
      </c>
      <c r="O14" s="35">
        <v>12.679574868110357</v>
      </c>
      <c r="P14" s="35">
        <v>11.789483606236027</v>
      </c>
      <c r="Q14" s="35">
        <v>12.026566407470607</v>
      </c>
      <c r="R14" s="35">
        <v>12.913037271278853</v>
      </c>
      <c r="S14" s="35">
        <v>15.032936394835344</v>
      </c>
      <c r="T14" s="35">
        <v>14.676314816819565</v>
      </c>
      <c r="U14" s="35">
        <v>17.835152750243196</v>
      </c>
      <c r="V14" s="35">
        <v>15.935429488805394</v>
      </c>
      <c r="W14" s="35">
        <v>18.450948951144724</v>
      </c>
      <c r="X14" s="35">
        <v>8.4875123943886219</v>
      </c>
      <c r="Y14" s="35">
        <v>17.301868914498709</v>
      </c>
      <c r="Z14" s="35">
        <v>23.920271449551009</v>
      </c>
      <c r="AA14" s="35">
        <v>14.42872074263313</v>
      </c>
      <c r="AB14" s="35">
        <v>17.549901798905875</v>
      </c>
      <c r="AC14" s="35">
        <v>14.314764786208194</v>
      </c>
      <c r="AD14" s="35">
        <v>15.243530554249533</v>
      </c>
      <c r="AE14" s="35">
        <v>16.734137757743849</v>
      </c>
      <c r="AF14" s="35">
        <v>15.691888766883919</v>
      </c>
      <c r="AG14" s="35">
        <v>16.949473726683532</v>
      </c>
      <c r="AH14" s="35">
        <v>14.491898998273101</v>
      </c>
      <c r="AI14" s="35">
        <v>8.4043290016423153</v>
      </c>
      <c r="AJ14" s="35">
        <v>14.403144875168142</v>
      </c>
      <c r="AK14" s="35">
        <v>8.9909651319628292</v>
      </c>
      <c r="AL14" s="35">
        <v>7.1963809349918337</v>
      </c>
      <c r="AM14" s="35">
        <v>8.9508947539331043</v>
      </c>
      <c r="AN14" s="35">
        <v>8.8567387187426281</v>
      </c>
      <c r="AO14" s="35">
        <v>10.173748277599394</v>
      </c>
      <c r="AP14" s="35">
        <v>8.0210126525079115</v>
      </c>
      <c r="AQ14" s="35">
        <v>8.3522415352496786</v>
      </c>
      <c r="AR14" s="35">
        <v>7.7842594705036525</v>
      </c>
      <c r="AS14" s="35">
        <v>6.6409269463301399</v>
      </c>
      <c r="AT14" s="35">
        <v>7.2051357540386656</v>
      </c>
      <c r="AU14" s="35">
        <v>7.2903989676383372</v>
      </c>
      <c r="AV14" s="35">
        <v>6.6837978829968741</v>
      </c>
      <c r="AW14" s="35">
        <v>7.1430037488378115</v>
      </c>
      <c r="AX14" s="35">
        <v>7.9513049653821639</v>
      </c>
      <c r="AY14" s="35">
        <v>8.0044802729322555</v>
      </c>
      <c r="AZ14" s="35">
        <v>7.983347151753641</v>
      </c>
      <c r="BA14" s="35">
        <v>8.5737456787305817</v>
      </c>
      <c r="BB14" s="35">
        <v>15.867194874253764</v>
      </c>
      <c r="BC14" s="35">
        <v>13.882046383868945</v>
      </c>
      <c r="BD14" s="35">
        <v>16.176700420412629</v>
      </c>
      <c r="BE14" s="35">
        <v>5.9918107642103724</v>
      </c>
      <c r="BF14" s="35">
        <v>14.916688696720552</v>
      </c>
      <c r="BG14" s="35">
        <v>13.98336237469403</v>
      </c>
      <c r="BH14" s="35">
        <v>15.288094355346471</v>
      </c>
      <c r="BI14" s="35">
        <v>19.520983778662071</v>
      </c>
      <c r="BJ14" s="35">
        <v>15.381962434729544</v>
      </c>
      <c r="BK14" s="35">
        <v>15.446388031883808</v>
      </c>
      <c r="BL14" s="35">
        <v>19.357494298106349</v>
      </c>
      <c r="BM14" s="35">
        <v>21.671547189955191</v>
      </c>
      <c r="BN14" s="35">
        <v>17.720834646507505</v>
      </c>
      <c r="BO14" s="35">
        <v>23.769661521585014</v>
      </c>
      <c r="BP14" s="35">
        <v>11.588685582673891</v>
      </c>
      <c r="BQ14" s="35">
        <v>20.911751338677302</v>
      </c>
      <c r="BR14" s="35">
        <v>18.080901747177993</v>
      </c>
      <c r="BS14" s="35">
        <v>17.457427688896022</v>
      </c>
      <c r="BT14" s="35">
        <v>18.33993215326252</v>
      </c>
      <c r="BU14" s="35">
        <v>13.716109550724569</v>
      </c>
      <c r="BV14" s="35">
        <v>13.258915248676715</v>
      </c>
      <c r="BW14" s="35">
        <v>12.37818752245885</v>
      </c>
      <c r="BX14" s="35">
        <v>10.519138047153941</v>
      </c>
      <c r="BY14" s="35">
        <v>8.4168588623528269</v>
      </c>
      <c r="BZ14" s="35">
        <v>10.081522852913123</v>
      </c>
      <c r="CA14" s="35">
        <v>6.4792000591687247</v>
      </c>
      <c r="CB14" s="35">
        <v>25.574296641099213</v>
      </c>
      <c r="CC14" s="35">
        <v>7.0375318296306961</v>
      </c>
    </row>
    <row r="15" spans="1:81" x14ac:dyDescent="0.3">
      <c r="A15" s="35" t="s">
        <v>154</v>
      </c>
      <c r="B15" s="35">
        <v>1.2501750155089968</v>
      </c>
      <c r="C15" s="35">
        <v>1.1975296414320202</v>
      </c>
      <c r="D15" s="35">
        <v>1.2568266327977631</v>
      </c>
      <c r="E15" s="35">
        <v>1.3147857966752758</v>
      </c>
      <c r="F15" s="35">
        <v>1.1573721693814867</v>
      </c>
      <c r="G15" s="35">
        <v>1.214342737787238</v>
      </c>
      <c r="H15" s="35">
        <v>1.3013402240070961</v>
      </c>
      <c r="I15" s="35">
        <v>1.1908464106746088</v>
      </c>
      <c r="J15" s="35">
        <v>5.3174140865182959</v>
      </c>
      <c r="K15" s="35">
        <v>6.0543672322746955</v>
      </c>
      <c r="L15" s="35">
        <v>5.3610469657282644</v>
      </c>
      <c r="M15" s="35">
        <v>1.8285751124859086</v>
      </c>
      <c r="N15" s="35">
        <v>5.2754369530852347</v>
      </c>
      <c r="O15" s="35">
        <v>2.4579243687192185</v>
      </c>
      <c r="P15" s="35">
        <v>2.4285532273697701</v>
      </c>
      <c r="Q15" s="35">
        <v>2.6449466804575072</v>
      </c>
      <c r="R15" s="35">
        <v>2.5461911077118957</v>
      </c>
      <c r="S15" s="35">
        <v>20.2540964666556</v>
      </c>
      <c r="T15" s="35">
        <v>24.715465195621647</v>
      </c>
      <c r="U15" s="35">
        <v>21.693774858160843</v>
      </c>
      <c r="V15" s="35">
        <v>22.24034270634446</v>
      </c>
      <c r="W15" s="35">
        <v>12.947718546959468</v>
      </c>
      <c r="X15" s="35">
        <v>1.6178822956864793</v>
      </c>
      <c r="Y15" s="35">
        <v>12.127034134860068</v>
      </c>
      <c r="Z15" s="35">
        <v>13.023458830438496</v>
      </c>
      <c r="AA15" s="35">
        <v>13.042851396475472</v>
      </c>
      <c r="AB15" s="35">
        <v>44.077253815368245</v>
      </c>
      <c r="AC15" s="35">
        <v>45.737481476400156</v>
      </c>
      <c r="AD15" s="35">
        <v>42.365133539800091</v>
      </c>
      <c r="AE15" s="35">
        <v>49.959929057989086</v>
      </c>
      <c r="AF15" s="35">
        <v>16.291203778666759</v>
      </c>
      <c r="AG15" s="35">
        <v>17.851539183400529</v>
      </c>
      <c r="AH15" s="35">
        <v>16.508288863944756</v>
      </c>
      <c r="AI15" s="35">
        <v>1.5326790486259572</v>
      </c>
      <c r="AJ15" s="35">
        <v>17.289921191441831</v>
      </c>
      <c r="AK15" s="35">
        <v>1.9555569181015762</v>
      </c>
      <c r="AL15" s="35">
        <v>1.8093280754815915</v>
      </c>
      <c r="AM15" s="35">
        <v>2.0221663136416281</v>
      </c>
      <c r="AN15" s="35">
        <v>1.976955674462018</v>
      </c>
      <c r="AO15" s="35">
        <v>1.946259078263652</v>
      </c>
      <c r="AP15" s="35">
        <v>2.08959033793283</v>
      </c>
      <c r="AQ15" s="35">
        <v>1.8560674112817295</v>
      </c>
      <c r="AR15" s="35">
        <v>1.6851112157245944</v>
      </c>
      <c r="AS15" s="35">
        <v>1.7285009034273586</v>
      </c>
      <c r="AT15" s="35">
        <v>1.3269277586455399</v>
      </c>
      <c r="AU15" s="35">
        <v>1.6186747452524799</v>
      </c>
      <c r="AV15" s="35">
        <v>1.4977471231477204</v>
      </c>
      <c r="AW15" s="35">
        <v>1.6084902378859929</v>
      </c>
      <c r="AX15" s="35">
        <v>1.7717075600447012</v>
      </c>
      <c r="AY15" s="35">
        <v>2.2321017953987536</v>
      </c>
      <c r="AZ15" s="35">
        <v>1.6878674620134382</v>
      </c>
      <c r="BA15" s="35">
        <v>1.7232065807706982</v>
      </c>
      <c r="BB15" s="35">
        <v>4.1500405540894008</v>
      </c>
      <c r="BC15" s="35">
        <v>3.6281525094253122</v>
      </c>
      <c r="BD15" s="35">
        <v>3.9781290576312545</v>
      </c>
      <c r="BE15" s="35">
        <v>1.0630805844916562</v>
      </c>
      <c r="BF15" s="35">
        <v>3.9729999465948755</v>
      </c>
      <c r="BG15" s="35">
        <v>2.87052617496472</v>
      </c>
      <c r="BH15" s="35">
        <v>3.7007766150418266</v>
      </c>
      <c r="BI15" s="35">
        <v>2.6629264516757565</v>
      </c>
      <c r="BJ15" s="35">
        <v>2.9699615275308102</v>
      </c>
      <c r="BK15" s="35">
        <v>9.5716991068611943</v>
      </c>
      <c r="BL15" s="35">
        <v>8.6558348489253216</v>
      </c>
      <c r="BM15" s="35">
        <v>11.143532683851541</v>
      </c>
      <c r="BN15" s="35">
        <v>10.717150352396981</v>
      </c>
      <c r="BO15" s="35">
        <v>8.530591287695259</v>
      </c>
      <c r="BP15" s="35">
        <v>2.2258758733712907</v>
      </c>
      <c r="BQ15" s="35">
        <v>9.4791301267477994</v>
      </c>
      <c r="BR15" s="35">
        <v>9.7727400263509008</v>
      </c>
      <c r="BS15" s="35">
        <v>10.551267956244073</v>
      </c>
      <c r="BT15" s="35">
        <v>27.791907755237755</v>
      </c>
      <c r="BU15" s="35">
        <v>14.619127482525062</v>
      </c>
      <c r="BV15" s="35">
        <v>19.381152262230515</v>
      </c>
      <c r="BW15" s="35">
        <v>17.673691815619087</v>
      </c>
      <c r="BX15" s="35">
        <v>8.597882942526816</v>
      </c>
      <c r="BY15" s="35">
        <v>10.378849248604146</v>
      </c>
      <c r="BZ15" s="35">
        <v>8.9649205779471508</v>
      </c>
      <c r="CA15" s="35">
        <v>1.1766158975803895</v>
      </c>
      <c r="CB15" s="35">
        <v>9.3223363518282536</v>
      </c>
      <c r="CC15" s="35">
        <v>1.1857309255550248</v>
      </c>
    </row>
    <row r="16" spans="1:81" x14ac:dyDescent="0.3">
      <c r="A16" s="35" t="s">
        <v>155</v>
      </c>
      <c r="B16" s="35">
        <v>1.6973753833506342</v>
      </c>
      <c r="C16" s="35">
        <v>2.132679941617333</v>
      </c>
      <c r="D16" s="35">
        <v>1.9437430621820724</v>
      </c>
      <c r="E16" s="35">
        <v>2.2973819327294187</v>
      </c>
      <c r="F16" s="35">
        <v>2.0368010768259719</v>
      </c>
      <c r="G16" s="35">
        <v>2.8723395770281903</v>
      </c>
      <c r="H16" s="35">
        <v>2.543016434751967</v>
      </c>
      <c r="I16" s="35">
        <v>2.3547792726909478</v>
      </c>
      <c r="J16" s="35">
        <v>1.5190803137400808</v>
      </c>
      <c r="K16" s="35">
        <v>2.1140462115003835</v>
      </c>
      <c r="L16" s="35">
        <v>1.8553280936120611</v>
      </c>
      <c r="M16" s="35">
        <v>2.1523550661090685</v>
      </c>
      <c r="N16" s="35">
        <v>1.5025540395471531</v>
      </c>
      <c r="O16" s="35">
        <v>1.382766088518913</v>
      </c>
      <c r="P16" s="35">
        <v>1.9451305296875039</v>
      </c>
      <c r="Q16" s="35">
        <v>1.7764390505097216</v>
      </c>
      <c r="R16" s="35">
        <v>1.5866564044891223</v>
      </c>
      <c r="S16" s="35">
        <v>2.1375320481004176</v>
      </c>
      <c r="T16" s="35">
        <v>1.9139959151724724</v>
      </c>
      <c r="U16" s="35">
        <v>1.8670457341640037</v>
      </c>
      <c r="V16" s="35">
        <v>1.1579694873995348</v>
      </c>
      <c r="W16" s="35">
        <v>2.5366466864666029</v>
      </c>
      <c r="X16" s="35">
        <v>1.8665829193562598</v>
      </c>
      <c r="Y16" s="35">
        <v>0.76759191337753208</v>
      </c>
      <c r="Z16" s="35">
        <v>2.1447304669096212</v>
      </c>
      <c r="AA16" s="35">
        <v>1.5260655202394369</v>
      </c>
      <c r="AB16" s="35">
        <v>2.4621208024884544</v>
      </c>
      <c r="AC16" s="35">
        <v>2.4199316303782217</v>
      </c>
      <c r="AD16" s="35">
        <v>3.0100539696861892</v>
      </c>
      <c r="AE16" s="35">
        <v>2.0700758740113243</v>
      </c>
      <c r="AF16" s="35">
        <v>2.5072907950358978</v>
      </c>
      <c r="AG16" s="35">
        <v>1.8374338902697014</v>
      </c>
      <c r="AH16" s="35">
        <v>1.8264452746259994</v>
      </c>
      <c r="AI16" s="35">
        <v>2.7348454793340888</v>
      </c>
      <c r="AJ16" s="35">
        <v>1.6118760259546836</v>
      </c>
      <c r="AK16" s="35">
        <v>1.544875339789834</v>
      </c>
      <c r="AL16" s="35">
        <v>1.5659601566669508</v>
      </c>
      <c r="AM16" s="35">
        <v>2.4059287348626599</v>
      </c>
      <c r="AN16" s="35">
        <v>2.2412724146577236</v>
      </c>
      <c r="AO16" s="35">
        <v>1.8737434826007136</v>
      </c>
      <c r="AP16" s="35">
        <v>1.5973314295190291</v>
      </c>
      <c r="AQ16" s="35">
        <v>1.9859996416205046</v>
      </c>
      <c r="AR16" s="35">
        <v>1.8335184037273542</v>
      </c>
      <c r="AS16" s="35">
        <v>1.4622026940481454</v>
      </c>
      <c r="AT16" s="35">
        <v>1.8350514319849835</v>
      </c>
      <c r="AU16" s="35">
        <v>1.6138198481472072</v>
      </c>
      <c r="AV16" s="35">
        <v>1.7655642457897176</v>
      </c>
      <c r="AW16" s="35">
        <v>2.5713135915169372</v>
      </c>
      <c r="AX16" s="35">
        <v>2.4297562484632396</v>
      </c>
      <c r="AY16" s="35">
        <v>2.0036198195199675</v>
      </c>
      <c r="AZ16" s="35">
        <v>2.1584053622738373</v>
      </c>
      <c r="BA16" s="35">
        <v>1.7800431445033231</v>
      </c>
      <c r="BB16" s="35">
        <v>2.1367720060520279</v>
      </c>
      <c r="BC16" s="35">
        <v>1.6816543336543455</v>
      </c>
      <c r="BD16" s="35">
        <v>2.2306638200382158</v>
      </c>
      <c r="BE16" s="35">
        <v>2.2988785707989985</v>
      </c>
      <c r="BF16" s="35">
        <v>2.3093618757106582</v>
      </c>
      <c r="BG16" s="35">
        <v>2.2489624673497697</v>
      </c>
      <c r="BH16" s="35">
        <v>1.7824475834385407</v>
      </c>
      <c r="BI16" s="35">
        <v>1.891404446818326</v>
      </c>
      <c r="BJ16" s="35">
        <v>2.4829755552236743</v>
      </c>
      <c r="BK16" s="35">
        <v>1.62107150897651</v>
      </c>
      <c r="BL16" s="35">
        <v>2.2904621797226623</v>
      </c>
      <c r="BM16" s="35">
        <v>1.970351616529765</v>
      </c>
      <c r="BN16" s="35">
        <v>2.0152817757573112</v>
      </c>
      <c r="BO16" s="35">
        <v>2.6154329089704933</v>
      </c>
      <c r="BP16" s="35">
        <v>3.5195036582184915</v>
      </c>
      <c r="BQ16" s="35">
        <v>1.7162648217017304</v>
      </c>
      <c r="BR16" s="35">
        <v>1.8091589583846817</v>
      </c>
      <c r="BS16" s="35">
        <v>3.8076966072796679</v>
      </c>
      <c r="BT16" s="35">
        <v>2.6407094358979042</v>
      </c>
      <c r="BU16" s="35">
        <v>2.7820100937996548</v>
      </c>
      <c r="BV16" s="35">
        <v>3.7559763808833129</v>
      </c>
      <c r="BW16" s="35">
        <v>3.0990384813335936</v>
      </c>
      <c r="BX16" s="35">
        <v>3.4876576033156197</v>
      </c>
      <c r="BY16" s="35">
        <v>3.1381156817919678</v>
      </c>
      <c r="BZ16" s="35">
        <v>1.374665730350872</v>
      </c>
      <c r="CA16" s="35">
        <v>1.3457614191732108</v>
      </c>
      <c r="CB16" s="35">
        <v>2.4466957588855625</v>
      </c>
      <c r="CC16" s="35">
        <v>2.0591006909873721</v>
      </c>
    </row>
    <row r="17" spans="1:87" x14ac:dyDescent="0.3">
      <c r="A17" s="35" t="s">
        <v>156</v>
      </c>
      <c r="B17" s="35">
        <v>105.21643135863236</v>
      </c>
      <c r="C17" s="35">
        <v>86.247065147273133</v>
      </c>
      <c r="D17" s="35">
        <v>97.795327777649391</v>
      </c>
      <c r="E17" s="35">
        <v>97.810359311704644</v>
      </c>
      <c r="F17" s="35">
        <v>87.964108361643724</v>
      </c>
      <c r="G17" s="35">
        <v>101.2588099149807</v>
      </c>
      <c r="H17" s="35">
        <v>104.14900805817406</v>
      </c>
      <c r="I17" s="35">
        <v>105.6187108274566</v>
      </c>
      <c r="J17" s="35">
        <v>148.10946610693719</v>
      </c>
      <c r="K17" s="35">
        <v>163.91838435409184</v>
      </c>
      <c r="L17" s="35">
        <v>164.63802183237217</v>
      </c>
      <c r="M17" s="35">
        <v>109.91853437751578</v>
      </c>
      <c r="N17" s="35">
        <v>171.96751133532487</v>
      </c>
      <c r="O17" s="35">
        <v>181.4797487850814</v>
      </c>
      <c r="P17" s="35">
        <v>169.49949611990081</v>
      </c>
      <c r="Q17" s="35">
        <v>163.52625440607412</v>
      </c>
      <c r="R17" s="35">
        <v>189.48186683542184</v>
      </c>
      <c r="S17" s="35">
        <v>213.11137730741501</v>
      </c>
      <c r="T17" s="35">
        <v>214.80487754564072</v>
      </c>
      <c r="U17" s="35">
        <v>228.59999625467421</v>
      </c>
      <c r="V17" s="35">
        <v>259.46548020425524</v>
      </c>
      <c r="W17" s="35">
        <v>233.4300200033521</v>
      </c>
      <c r="X17" s="35">
        <v>112.91432940744367</v>
      </c>
      <c r="Y17" s="35">
        <v>264.49238835317618</v>
      </c>
      <c r="Z17" s="35">
        <v>257.66854061804156</v>
      </c>
      <c r="AA17" s="35">
        <v>252.07656505341311</v>
      </c>
      <c r="AB17" s="35">
        <v>234.55588212796403</v>
      </c>
      <c r="AC17" s="35">
        <v>216.47229409240202</v>
      </c>
      <c r="AD17" s="35">
        <v>236.82632686501154</v>
      </c>
      <c r="AE17" s="35">
        <v>235.10794528537542</v>
      </c>
      <c r="AF17" s="35">
        <v>232.06731423956185</v>
      </c>
      <c r="AG17" s="35">
        <v>225.20712666476393</v>
      </c>
      <c r="AH17" s="35">
        <v>221.8536527247428</v>
      </c>
      <c r="AI17" s="35">
        <v>118.66316614132907</v>
      </c>
      <c r="AJ17" s="35">
        <v>221.03800032869873</v>
      </c>
      <c r="AK17" s="35">
        <v>133.00111097477705</v>
      </c>
      <c r="AL17" s="35">
        <v>116.61403532724846</v>
      </c>
      <c r="AM17" s="35">
        <v>147.61259937433127</v>
      </c>
      <c r="AN17" s="35">
        <v>133.19847764002344</v>
      </c>
      <c r="AO17" s="35">
        <v>149.13672518479416</v>
      </c>
      <c r="AP17" s="35">
        <v>146.02778531736922</v>
      </c>
      <c r="AQ17" s="35">
        <v>128.37929043867672</v>
      </c>
      <c r="AR17" s="35">
        <v>130.43331145946325</v>
      </c>
      <c r="AS17" s="35">
        <v>113.88136591639235</v>
      </c>
      <c r="AT17" s="35">
        <v>93.558531472340974</v>
      </c>
      <c r="AU17" s="35">
        <v>113.41032013270018</v>
      </c>
      <c r="AV17" s="35">
        <v>111.95257051601915</v>
      </c>
      <c r="AW17" s="35">
        <v>120.81172344740074</v>
      </c>
      <c r="AX17" s="35">
        <v>128.05923658018662</v>
      </c>
      <c r="AY17" s="35">
        <v>137.79406255021507</v>
      </c>
      <c r="AZ17" s="35">
        <v>122.15195632805803</v>
      </c>
      <c r="BA17" s="35">
        <v>139.48765623759252</v>
      </c>
      <c r="BB17" s="35">
        <v>268.67068937095274</v>
      </c>
      <c r="BC17" s="35">
        <v>247.70573416694259</v>
      </c>
      <c r="BD17" s="35">
        <v>231.12106154600414</v>
      </c>
      <c r="BE17" s="35">
        <v>88.900984589414207</v>
      </c>
      <c r="BF17" s="35">
        <v>252.47727626315887</v>
      </c>
      <c r="BG17" s="35">
        <v>199.19297984684968</v>
      </c>
      <c r="BH17" s="35">
        <v>254.91662158820105</v>
      </c>
      <c r="BI17" s="35">
        <v>259.89100081682739</v>
      </c>
      <c r="BJ17" s="35">
        <v>243.67461872655394</v>
      </c>
      <c r="BK17" s="35">
        <v>321.3825393999295</v>
      </c>
      <c r="BL17" s="35">
        <v>316.48486113716916</v>
      </c>
      <c r="BM17" s="35">
        <v>360.47256929446564</v>
      </c>
      <c r="BN17" s="35">
        <v>307.01067196932064</v>
      </c>
      <c r="BO17" s="35">
        <v>388.02574028020041</v>
      </c>
      <c r="BP17" s="35">
        <v>169.51872454017663</v>
      </c>
      <c r="BQ17" s="35">
        <v>389.33361597284033</v>
      </c>
      <c r="BR17" s="35">
        <v>341.94879589855231</v>
      </c>
      <c r="BS17" s="35">
        <v>346.03512407812161</v>
      </c>
      <c r="BT17" s="35">
        <v>343.92127763923537</v>
      </c>
      <c r="BU17" s="35">
        <v>268.78493163560353</v>
      </c>
      <c r="BV17" s="35">
        <v>248.34354655413571</v>
      </c>
      <c r="BW17" s="35">
        <v>230.14151733649717</v>
      </c>
      <c r="BX17" s="35">
        <v>225.18823561887052</v>
      </c>
      <c r="BY17" s="35">
        <v>206.07988763356235</v>
      </c>
      <c r="BZ17" s="35">
        <v>194.91594990636119</v>
      </c>
      <c r="CA17" s="35">
        <v>93.938571794990381</v>
      </c>
      <c r="CB17" s="35">
        <v>264.82654058789035</v>
      </c>
      <c r="CC17" s="35">
        <v>100.5390994668095</v>
      </c>
    </row>
    <row r="18" spans="1:87" s="8" customForma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</row>
    <row r="19" spans="1:87" s="8" customFormat="1" x14ac:dyDescent="0.3">
      <c r="A19" s="35" t="s">
        <v>83</v>
      </c>
      <c r="B19" s="35">
        <v>3700000</v>
      </c>
      <c r="C19" s="35">
        <v>4060000</v>
      </c>
      <c r="D19" s="35">
        <v>4170000</v>
      </c>
      <c r="E19" s="35">
        <v>4390000</v>
      </c>
      <c r="F19" s="35">
        <v>3850000</v>
      </c>
      <c r="G19" s="35">
        <v>3930000</v>
      </c>
      <c r="H19" s="35">
        <v>4160000</v>
      </c>
      <c r="I19" s="35">
        <v>4080000</v>
      </c>
      <c r="J19" s="35">
        <v>3530000</v>
      </c>
      <c r="K19" s="35">
        <v>3970000</v>
      </c>
      <c r="L19" s="35">
        <v>3790000</v>
      </c>
      <c r="M19" s="35">
        <v>4150000</v>
      </c>
      <c r="N19" s="35">
        <v>3650000</v>
      </c>
      <c r="O19" s="35">
        <v>3320000</v>
      </c>
      <c r="P19" s="35">
        <v>3870000</v>
      </c>
      <c r="Q19" s="35">
        <v>3970000</v>
      </c>
      <c r="R19" s="35">
        <v>5780000</v>
      </c>
      <c r="S19" s="35">
        <v>6160000</v>
      </c>
      <c r="T19" s="35">
        <v>5530000</v>
      </c>
      <c r="U19" s="35">
        <v>6530000</v>
      </c>
      <c r="V19" s="35">
        <v>6950000</v>
      </c>
      <c r="W19" s="35">
        <v>6420000</v>
      </c>
      <c r="X19" s="35">
        <v>6590000</v>
      </c>
      <c r="Y19" s="35">
        <v>6810000</v>
      </c>
      <c r="Z19" s="35">
        <v>7850000</v>
      </c>
      <c r="AA19" s="35">
        <v>9800000</v>
      </c>
      <c r="AB19" s="35">
        <v>7560000</v>
      </c>
      <c r="AC19" s="35">
        <v>7310000</v>
      </c>
      <c r="AD19" s="35">
        <v>10400000</v>
      </c>
      <c r="AE19" s="35">
        <v>10300000</v>
      </c>
      <c r="AF19" s="35">
        <v>10300000</v>
      </c>
      <c r="AG19" s="35">
        <v>10600000</v>
      </c>
      <c r="AH19" s="35">
        <v>8800000</v>
      </c>
      <c r="AI19" s="35">
        <v>9060000</v>
      </c>
      <c r="AJ19" s="35">
        <v>9000000</v>
      </c>
      <c r="AK19" s="35">
        <v>9290000</v>
      </c>
      <c r="AL19" s="35">
        <v>9930000</v>
      </c>
      <c r="AM19" s="35">
        <v>10100000</v>
      </c>
      <c r="AN19" s="35">
        <v>9960000</v>
      </c>
      <c r="AO19" s="35">
        <v>10300000</v>
      </c>
      <c r="AP19" s="35">
        <v>3810000</v>
      </c>
      <c r="AQ19" s="35">
        <v>3790000</v>
      </c>
      <c r="AR19" s="35">
        <v>3800000</v>
      </c>
      <c r="AS19" s="35">
        <v>4110000</v>
      </c>
      <c r="AT19" s="35">
        <v>4010000</v>
      </c>
      <c r="AU19" s="35">
        <v>3980000</v>
      </c>
      <c r="AV19" s="35">
        <v>4130000</v>
      </c>
      <c r="AW19" s="35">
        <v>4410000</v>
      </c>
      <c r="AX19" s="35">
        <v>3950000</v>
      </c>
      <c r="AY19" s="35">
        <v>4100000</v>
      </c>
      <c r="AZ19" s="35">
        <v>4150000</v>
      </c>
      <c r="BA19" s="35">
        <v>4580000</v>
      </c>
      <c r="BB19" s="35">
        <v>4070000</v>
      </c>
      <c r="BC19" s="35">
        <v>4400000</v>
      </c>
      <c r="BD19" s="35">
        <v>4640000</v>
      </c>
      <c r="BE19" s="35">
        <v>4760000</v>
      </c>
      <c r="BF19" s="35">
        <v>6770000</v>
      </c>
      <c r="BG19" s="35">
        <v>7020000</v>
      </c>
      <c r="BH19" s="35">
        <v>6400000</v>
      </c>
      <c r="BI19" s="35">
        <v>7250000</v>
      </c>
      <c r="BJ19" s="35">
        <v>6900000</v>
      </c>
      <c r="BK19" s="35">
        <v>7250000</v>
      </c>
      <c r="BL19" s="35">
        <v>7950000</v>
      </c>
      <c r="BM19" s="35">
        <v>7740000</v>
      </c>
      <c r="BN19" s="35">
        <v>9320000</v>
      </c>
      <c r="BO19" s="35">
        <v>10300000</v>
      </c>
      <c r="BP19" s="35">
        <v>10400000</v>
      </c>
      <c r="BQ19" s="35">
        <v>11100000</v>
      </c>
      <c r="BR19" s="35">
        <v>10700000</v>
      </c>
      <c r="BS19" s="35">
        <v>11100000</v>
      </c>
      <c r="BT19" s="35">
        <v>10600000</v>
      </c>
      <c r="BU19" s="35">
        <v>11400000</v>
      </c>
      <c r="BV19" s="35">
        <v>11100000</v>
      </c>
      <c r="BW19" s="35">
        <v>10400000</v>
      </c>
      <c r="BX19" s="35">
        <v>9970000</v>
      </c>
      <c r="BY19" s="35">
        <v>9510000</v>
      </c>
      <c r="BZ19" s="35">
        <v>9490000</v>
      </c>
      <c r="CA19" s="35">
        <v>8650000</v>
      </c>
      <c r="CB19" s="35">
        <v>8610000</v>
      </c>
      <c r="CC19" s="35">
        <v>8450000</v>
      </c>
    </row>
    <row r="20" spans="1:87" s="8" customFormat="1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</row>
    <row r="21" spans="1:87" s="8" customForma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</row>
    <row r="22" spans="1:87" s="8" customFormat="1" x14ac:dyDescent="0.3">
      <c r="A22" s="35" t="s">
        <v>84</v>
      </c>
      <c r="B22" s="35">
        <v>0.66900000000000004</v>
      </c>
      <c r="C22" s="35">
        <v>0.77400000000000002</v>
      </c>
      <c r="D22" s="35">
        <v>0.73499999999999999</v>
      </c>
      <c r="E22" s="35">
        <v>1.0169999999999999</v>
      </c>
      <c r="F22" s="35">
        <v>0.90900000000000003</v>
      </c>
      <c r="G22" s="35">
        <v>0.87</v>
      </c>
      <c r="H22" s="35">
        <v>1.0289999999999999</v>
      </c>
      <c r="I22" s="35">
        <v>0.98099999999999998</v>
      </c>
      <c r="J22" s="35">
        <v>0.873</v>
      </c>
      <c r="K22" s="35">
        <v>0.91800000000000004</v>
      </c>
      <c r="L22" s="35">
        <v>0.90900000000000003</v>
      </c>
      <c r="M22" s="35">
        <v>0.85799999999999998</v>
      </c>
      <c r="N22" s="35">
        <v>0.84599999999999997</v>
      </c>
      <c r="O22" s="35">
        <v>0.85799999999999998</v>
      </c>
      <c r="P22" s="35">
        <v>0.9</v>
      </c>
      <c r="Q22" s="35">
        <v>0.96</v>
      </c>
      <c r="R22" s="35">
        <v>1.3160000000000001</v>
      </c>
      <c r="S22" s="35">
        <v>1.54</v>
      </c>
      <c r="T22" s="35">
        <v>1.448</v>
      </c>
      <c r="U22" s="35">
        <v>1.72</v>
      </c>
      <c r="V22" s="35">
        <v>1.756</v>
      </c>
      <c r="W22" s="35">
        <v>1.4159999999999999</v>
      </c>
      <c r="X22" s="35">
        <v>1.5720000000000001</v>
      </c>
      <c r="Y22" s="35">
        <v>1.5920000000000001</v>
      </c>
      <c r="Z22" s="35">
        <v>1.7749999999999999</v>
      </c>
      <c r="AA22" s="35">
        <v>1.8</v>
      </c>
      <c r="AB22" s="35">
        <v>1.8149999999999999</v>
      </c>
      <c r="AC22" s="35">
        <v>2.3149999999999999</v>
      </c>
      <c r="AD22" s="35">
        <v>2.2999999999999998</v>
      </c>
      <c r="AE22" s="35">
        <v>2.2599999999999998</v>
      </c>
      <c r="AF22" s="35">
        <v>2.1800000000000002</v>
      </c>
      <c r="AG22" s="35">
        <v>2.3250000000000002</v>
      </c>
      <c r="AH22" s="35">
        <v>1.47</v>
      </c>
      <c r="AI22" s="35">
        <v>1.482</v>
      </c>
      <c r="AJ22" s="35">
        <v>1.476</v>
      </c>
      <c r="AK22" s="35">
        <v>1.5840000000000001</v>
      </c>
      <c r="AL22" s="35">
        <v>1.8180000000000001</v>
      </c>
      <c r="AM22" s="35">
        <v>1.776</v>
      </c>
      <c r="AN22" s="35">
        <v>1.788</v>
      </c>
      <c r="AO22" s="35">
        <v>1.752</v>
      </c>
      <c r="AP22" s="35">
        <v>0.88800000000000001</v>
      </c>
      <c r="AQ22" s="35">
        <v>0.92100000000000004</v>
      </c>
      <c r="AR22" s="35">
        <v>0.81</v>
      </c>
      <c r="AS22" s="35">
        <v>1.2689999999999999</v>
      </c>
      <c r="AT22" s="35">
        <v>0.92700000000000005</v>
      </c>
      <c r="AU22" s="35">
        <v>1.1970000000000001</v>
      </c>
      <c r="AV22" s="35">
        <v>1.1220000000000001</v>
      </c>
      <c r="AW22" s="35">
        <v>1.107</v>
      </c>
      <c r="AX22" s="35">
        <v>1.2390000000000001</v>
      </c>
      <c r="AY22" s="35">
        <v>0.79500000000000004</v>
      </c>
      <c r="AZ22" s="35">
        <v>0.84599999999999997</v>
      </c>
      <c r="BA22" s="35">
        <v>0.86399999999999999</v>
      </c>
      <c r="BB22" s="35">
        <v>0.53400000000000003</v>
      </c>
      <c r="BC22" s="35">
        <v>0.999</v>
      </c>
      <c r="BD22" s="35">
        <v>1.0740000000000001</v>
      </c>
      <c r="BE22" s="35">
        <v>0.99</v>
      </c>
      <c r="BF22" s="35">
        <v>1.4450000000000001</v>
      </c>
      <c r="BG22" s="35">
        <v>1.575</v>
      </c>
      <c r="BH22" s="35">
        <v>1.66</v>
      </c>
      <c r="BI22" s="35">
        <v>2.0299999999999998</v>
      </c>
      <c r="BJ22" s="35">
        <v>1.915</v>
      </c>
      <c r="BK22" s="35">
        <v>1.825</v>
      </c>
      <c r="BL22" s="35">
        <v>2.0499999999999998</v>
      </c>
      <c r="BM22" s="35">
        <v>2.4849999999999999</v>
      </c>
      <c r="BN22" s="35">
        <v>1.94</v>
      </c>
      <c r="BO22" s="35">
        <v>2.2799999999999998</v>
      </c>
      <c r="BP22" s="35">
        <v>2.2650000000000001</v>
      </c>
      <c r="BQ22" s="35">
        <v>2.3250000000000002</v>
      </c>
      <c r="BR22" s="35">
        <v>2.5049999999999999</v>
      </c>
      <c r="BS22" s="35">
        <v>2.875</v>
      </c>
      <c r="BT22" s="35">
        <v>1.56</v>
      </c>
      <c r="BU22" s="35">
        <v>2.64</v>
      </c>
      <c r="BV22" s="35">
        <v>2.484</v>
      </c>
      <c r="BW22" s="35">
        <v>1.962</v>
      </c>
      <c r="BX22" s="35">
        <v>1.9139999999999999</v>
      </c>
      <c r="BY22" s="35">
        <v>2.0760000000000001</v>
      </c>
      <c r="BZ22" s="35">
        <v>1.806</v>
      </c>
      <c r="CA22" s="35">
        <v>1.548</v>
      </c>
      <c r="CB22" s="35">
        <v>1.536</v>
      </c>
      <c r="CC22" s="35">
        <v>1.536</v>
      </c>
      <c r="CD22" s="8" t="s">
        <v>103</v>
      </c>
    </row>
    <row r="23" spans="1:87" s="8" customFormat="1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8" t="s">
        <v>161</v>
      </c>
      <c r="CE23" s="8" t="s">
        <v>162</v>
      </c>
      <c r="CF23" s="8" t="s">
        <v>163</v>
      </c>
      <c r="CG23" s="8" t="s">
        <v>158</v>
      </c>
      <c r="CH23" s="8" t="s">
        <v>159</v>
      </c>
      <c r="CI23" s="8" t="s">
        <v>160</v>
      </c>
    </row>
    <row r="24" spans="1:87" s="8" customFormat="1" x14ac:dyDescent="0.3">
      <c r="A24" s="35" t="s">
        <v>164</v>
      </c>
      <c r="B24" s="35">
        <f t="shared" ref="B24:AG24" si="0">B2*2/(B$22)</f>
        <v>2.5671616136599309</v>
      </c>
      <c r="C24" s="35">
        <f t="shared" si="0"/>
        <v>2.0791525527485786</v>
      </c>
      <c r="D24" s="35">
        <f t="shared" si="0"/>
        <v>2.0304657405683311</v>
      </c>
      <c r="E24" s="35">
        <f t="shared" si="0"/>
        <v>1.3813623633599474</v>
      </c>
      <c r="F24" s="35">
        <f t="shared" si="0"/>
        <v>1.5647069787760719</v>
      </c>
      <c r="G24" s="35">
        <f t="shared" si="0"/>
        <v>1.8445381341717926</v>
      </c>
      <c r="H24" s="35">
        <f t="shared" si="0"/>
        <v>1.3333082365958335</v>
      </c>
      <c r="I24" s="35">
        <f t="shared" si="0"/>
        <v>1.3693407833656857</v>
      </c>
      <c r="J24" s="35">
        <f t="shared" si="0"/>
        <v>3.5300451524346297</v>
      </c>
      <c r="K24" s="35">
        <f t="shared" si="0"/>
        <v>2.766937473062268</v>
      </c>
      <c r="L24" s="35">
        <f t="shared" si="0"/>
        <v>3.3919110868309827</v>
      </c>
      <c r="M24" s="35">
        <f t="shared" si="0"/>
        <v>2.1920948364284158</v>
      </c>
      <c r="N24" s="35">
        <f t="shared" si="0"/>
        <v>4.1156787506195762</v>
      </c>
      <c r="O24" s="35">
        <f t="shared" si="0"/>
        <v>3.8080845083857926</v>
      </c>
      <c r="P24" s="35">
        <f t="shared" si="0"/>
        <v>3.2382741054352997</v>
      </c>
      <c r="Q24" s="35">
        <f t="shared" si="0"/>
        <v>3.6558354203771875</v>
      </c>
      <c r="R24" s="35">
        <f t="shared" si="0"/>
        <v>2.458194898974551</v>
      </c>
      <c r="S24" s="35">
        <f t="shared" si="0"/>
        <v>3.7073842294819106</v>
      </c>
      <c r="T24" s="35">
        <f t="shared" si="0"/>
        <v>3.6984642682291478</v>
      </c>
      <c r="U24" s="35">
        <f t="shared" si="0"/>
        <v>2.7260020639054829</v>
      </c>
      <c r="V24" s="35">
        <f t="shared" si="0"/>
        <v>3.6421457862090181</v>
      </c>
      <c r="W24" s="35">
        <f t="shared" si="0"/>
        <v>6.2252255274968755</v>
      </c>
      <c r="X24" s="35">
        <f t="shared" si="0"/>
        <v>1.1983980193438619</v>
      </c>
      <c r="Y24" s="35">
        <f t="shared" si="0"/>
        <v>4.0976904489704369</v>
      </c>
      <c r="Z24" s="35">
        <f t="shared" si="0"/>
        <v>1.02506904174791</v>
      </c>
      <c r="AA24" s="35">
        <f t="shared" si="0"/>
        <v>4.0969906818261288</v>
      </c>
      <c r="AB24" s="35">
        <f t="shared" si="0"/>
        <v>4.1795374742054809</v>
      </c>
      <c r="AC24" s="35">
        <f t="shared" si="0"/>
        <v>2.4846951503011283</v>
      </c>
      <c r="AD24" s="35">
        <f t="shared" si="0"/>
        <v>2.8452971758677137</v>
      </c>
      <c r="AE24" s="35">
        <f t="shared" si="0"/>
        <v>2.5682705349140464</v>
      </c>
      <c r="AF24" s="35">
        <f t="shared" si="0"/>
        <v>2.2382444647623547</v>
      </c>
      <c r="AG24" s="35">
        <f t="shared" si="0"/>
        <v>1.6901835711060882</v>
      </c>
      <c r="AH24" s="35">
        <f t="shared" ref="AH24:BM24" si="1">AH2*2/(AH$22)</f>
        <v>2.3112536377275483</v>
      </c>
      <c r="AI24" s="35">
        <f t="shared" si="1"/>
        <v>0.9103340102562294</v>
      </c>
      <c r="AJ24" s="35">
        <f t="shared" si="1"/>
        <v>3.9571903320408932</v>
      </c>
      <c r="AK24" s="35">
        <f t="shared" si="1"/>
        <v>1.0455711206765252</v>
      </c>
      <c r="AL24" s="35">
        <f t="shared" si="1"/>
        <v>0.56930111393834881</v>
      </c>
      <c r="AM24" s="35">
        <f t="shared" si="1"/>
        <v>0.78578912550781976</v>
      </c>
      <c r="AN24" s="35">
        <f t="shared" si="1"/>
        <v>0.92121656802689156</v>
      </c>
      <c r="AO24" s="35">
        <f t="shared" si="1"/>
        <v>0.87730761949831737</v>
      </c>
      <c r="AP24" s="35">
        <f t="shared" si="1"/>
        <v>1.4785326397850294</v>
      </c>
      <c r="AQ24" s="35">
        <f t="shared" si="1"/>
        <v>1.6382167032064341</v>
      </c>
      <c r="AR24" s="35">
        <f t="shared" si="1"/>
        <v>1.6956215078041037</v>
      </c>
      <c r="AS24" s="35">
        <f t="shared" si="1"/>
        <v>0.99653117312513317</v>
      </c>
      <c r="AT24" s="35">
        <f t="shared" si="1"/>
        <v>1.6461035942239179</v>
      </c>
      <c r="AU24" s="35">
        <f t="shared" si="1"/>
        <v>0.94675580444703078</v>
      </c>
      <c r="AV24" s="35">
        <f t="shared" si="1"/>
        <v>0.67899576075232437</v>
      </c>
      <c r="AW24" s="35">
        <f t="shared" si="1"/>
        <v>0.91815886480808673</v>
      </c>
      <c r="AX24" s="35">
        <f t="shared" si="1"/>
        <v>1.1611524838542129</v>
      </c>
      <c r="AY24" s="35">
        <f t="shared" si="1"/>
        <v>1.5861715969772627</v>
      </c>
      <c r="AZ24" s="35">
        <f t="shared" si="1"/>
        <v>1.5565530047465319</v>
      </c>
      <c r="BA24" s="35">
        <f t="shared" si="1"/>
        <v>1.8613672956588103</v>
      </c>
      <c r="BB24" s="35">
        <f t="shared" si="1"/>
        <v>6.2781817024423887</v>
      </c>
      <c r="BC24" s="35">
        <f t="shared" si="1"/>
        <v>2.7184225203539985</v>
      </c>
      <c r="BD24" s="35">
        <f t="shared" si="1"/>
        <v>2.7270545676829121</v>
      </c>
      <c r="BE24" s="35">
        <f t="shared" si="1"/>
        <v>1.3954829213743793</v>
      </c>
      <c r="BF24" s="35">
        <f t="shared" si="1"/>
        <v>1.5990041983859113</v>
      </c>
      <c r="BG24" s="35">
        <f t="shared" si="1"/>
        <v>1.3308706347942694</v>
      </c>
      <c r="BH24" s="35">
        <f t="shared" si="1"/>
        <v>1.628377685138434</v>
      </c>
      <c r="BI24" s="35">
        <f t="shared" si="1"/>
        <v>0.85996531501342177</v>
      </c>
      <c r="BJ24" s="35">
        <f t="shared" si="1"/>
        <v>1.2445775655269702</v>
      </c>
      <c r="BK24" s="35">
        <f t="shared" si="1"/>
        <v>2.7467311594504276</v>
      </c>
      <c r="BL24" s="35">
        <f t="shared" si="1"/>
        <v>1.7050426018479563</v>
      </c>
      <c r="BM24" s="35">
        <f t="shared" si="1"/>
        <v>2.4254297163147398</v>
      </c>
      <c r="BN24" s="35">
        <f t="shared" ref="BN24:CC24" si="2">BN2*2/(BN$22)</f>
        <v>2.297813840644328</v>
      </c>
      <c r="BO24" s="35">
        <f t="shared" si="2"/>
        <v>2.1219709961862798</v>
      </c>
      <c r="BP24" s="35">
        <f t="shared" si="2"/>
        <v>1.0601971475241836</v>
      </c>
      <c r="BQ24" s="35">
        <f t="shared" si="2"/>
        <v>2.2734003461008006</v>
      </c>
      <c r="BR24" s="35">
        <f t="shared" si="2"/>
        <v>2.96339094336895</v>
      </c>
      <c r="BS24" s="35">
        <f t="shared" si="2"/>
        <v>2.0403235095019818</v>
      </c>
      <c r="BT24" s="35">
        <f t="shared" si="2"/>
        <v>5.4877143580120142</v>
      </c>
      <c r="BU24" s="35">
        <f t="shared" si="2"/>
        <v>0</v>
      </c>
      <c r="BV24" s="35">
        <f t="shared" si="2"/>
        <v>3.20596974613421</v>
      </c>
      <c r="BW24" s="35">
        <f t="shared" si="2"/>
        <v>2.730897542627146</v>
      </c>
      <c r="BX24" s="35">
        <f t="shared" si="2"/>
        <v>1.9019389463134673</v>
      </c>
      <c r="BY24" s="35">
        <f t="shared" si="2"/>
        <v>2.2534712969318362</v>
      </c>
      <c r="BZ24" s="35">
        <f t="shared" si="2"/>
        <v>2.1305115287007172</v>
      </c>
      <c r="CA24" s="35">
        <f t="shared" si="2"/>
        <v>1.0522398601954301</v>
      </c>
      <c r="CB24" s="35">
        <f t="shared" si="2"/>
        <v>1.296801593441383</v>
      </c>
      <c r="CC24" s="35">
        <f t="shared" si="2"/>
        <v>1.144601354886726</v>
      </c>
      <c r="CD24" s="8">
        <v>0.83</v>
      </c>
      <c r="CE24" s="8">
        <v>0.7</v>
      </c>
      <c r="CF24" s="8">
        <v>0.61</v>
      </c>
      <c r="CG24" s="8">
        <v>0.97</v>
      </c>
      <c r="CH24" s="8">
        <v>0.9</v>
      </c>
      <c r="CI24" s="8">
        <v>1.04</v>
      </c>
    </row>
    <row r="25" spans="1:87" s="8" customFormat="1" x14ac:dyDescent="0.3">
      <c r="A25" s="35" t="s">
        <v>142</v>
      </c>
      <c r="B25" s="35">
        <f t="shared" ref="B25:AG25" si="3">B3*2/(B$22)</f>
        <v>6.9015103701400529</v>
      </c>
      <c r="C25" s="35">
        <f t="shared" si="3"/>
        <v>5.8879413262498836</v>
      </c>
      <c r="D25" s="35">
        <f t="shared" si="3"/>
        <v>6.5672211005961945</v>
      </c>
      <c r="E25" s="35">
        <f t="shared" si="3"/>
        <v>4.8531021998560231</v>
      </c>
      <c r="F25" s="35">
        <f t="shared" si="3"/>
        <v>5.0850178120184939</v>
      </c>
      <c r="G25" s="35">
        <f t="shared" si="3"/>
        <v>5.6594136127216759</v>
      </c>
      <c r="H25" s="35">
        <f t="shared" si="3"/>
        <v>4.7945341730631386</v>
      </c>
      <c r="I25" s="35">
        <f t="shared" si="3"/>
        <v>4.8911475736531269</v>
      </c>
      <c r="J25" s="35">
        <f t="shared" si="3"/>
        <v>7.1762223172355126</v>
      </c>
      <c r="K25" s="35">
        <f t="shared" si="3"/>
        <v>6.9086656570975782</v>
      </c>
      <c r="L25" s="35">
        <f t="shared" si="3"/>
        <v>7.6735195856435103</v>
      </c>
      <c r="M25" s="35">
        <f t="shared" si="3"/>
        <v>6.140493803915005</v>
      </c>
      <c r="N25" s="35">
        <f t="shared" si="3"/>
        <v>8.5020367177109719</v>
      </c>
      <c r="O25" s="35">
        <f t="shared" si="3"/>
        <v>9.2232120145987295</v>
      </c>
      <c r="P25" s="35">
        <f t="shared" si="3"/>
        <v>8.2315476254128921</v>
      </c>
      <c r="Q25" s="35">
        <f t="shared" si="3"/>
        <v>6.3069142199576964</v>
      </c>
      <c r="R25" s="35">
        <f t="shared" si="3"/>
        <v>5.5240860284562716</v>
      </c>
      <c r="S25" s="35">
        <f t="shared" si="3"/>
        <v>5.645971456118354</v>
      </c>
      <c r="T25" s="35">
        <f t="shared" si="3"/>
        <v>7.4396952464098227</v>
      </c>
      <c r="U25" s="35">
        <f t="shared" si="3"/>
        <v>6.2680774472413701</v>
      </c>
      <c r="V25" s="35">
        <f t="shared" si="3"/>
        <v>5.6670912723714313</v>
      </c>
      <c r="W25" s="35">
        <f t="shared" si="3"/>
        <v>6.7300867747147715</v>
      </c>
      <c r="X25" s="35">
        <f t="shared" si="3"/>
        <v>3.4055022344041954</v>
      </c>
      <c r="Y25" s="35">
        <f t="shared" si="3"/>
        <v>6.8955084358413687</v>
      </c>
      <c r="Z25" s="35">
        <f t="shared" si="3"/>
        <v>7.0597659902712522</v>
      </c>
      <c r="AA25" s="35">
        <f t="shared" si="3"/>
        <v>4.8935129234717207</v>
      </c>
      <c r="AB25" s="35">
        <f t="shared" si="3"/>
        <v>4.8215534228302328</v>
      </c>
      <c r="AC25" s="35">
        <f t="shared" si="3"/>
        <v>3.6045261252146537</v>
      </c>
      <c r="AD25" s="35">
        <f t="shared" si="3"/>
        <v>3.7931243897578977</v>
      </c>
      <c r="AE25" s="35">
        <f t="shared" si="3"/>
        <v>4.0225880826220806</v>
      </c>
      <c r="AF25" s="35">
        <f t="shared" si="3"/>
        <v>4.6184421994276033</v>
      </c>
      <c r="AG25" s="35">
        <f t="shared" si="3"/>
        <v>4.1775300143649323</v>
      </c>
      <c r="AH25" s="35">
        <f t="shared" ref="AH25:BM25" si="4">AH3*2/(AH$22)</f>
        <v>6.5226916417667669</v>
      </c>
      <c r="AI25" s="35">
        <f t="shared" si="4"/>
        <v>3.7121608727271034</v>
      </c>
      <c r="AJ25" s="35">
        <f t="shared" si="4"/>
        <v>7.1253515519405077</v>
      </c>
      <c r="AK25" s="35">
        <f t="shared" si="4"/>
        <v>3.1408022115912213</v>
      </c>
      <c r="AL25" s="35">
        <f t="shared" si="4"/>
        <v>3.0019486992380218</v>
      </c>
      <c r="AM25" s="35">
        <f t="shared" si="4"/>
        <v>3.3772330972951967</v>
      </c>
      <c r="AN25" s="35">
        <f t="shared" si="4"/>
        <v>2.9154987692076388</v>
      </c>
      <c r="AO25" s="35">
        <f t="shared" si="4"/>
        <v>3.1108468719660398</v>
      </c>
      <c r="AP25" s="35">
        <f t="shared" si="4"/>
        <v>5.6635278777926272</v>
      </c>
      <c r="AQ25" s="35">
        <f t="shared" si="4"/>
        <v>5.8796930935871927</v>
      </c>
      <c r="AR25" s="35">
        <f t="shared" si="4"/>
        <v>6.2597235056762113</v>
      </c>
      <c r="AS25" s="35">
        <f t="shared" si="4"/>
        <v>3.4893766144693101</v>
      </c>
      <c r="AT25" s="35">
        <f t="shared" si="4"/>
        <v>4.9293472736544786</v>
      </c>
      <c r="AU25" s="35">
        <f t="shared" si="4"/>
        <v>4.0889876118216222</v>
      </c>
      <c r="AV25" s="35">
        <f t="shared" si="4"/>
        <v>4.6870274726035994</v>
      </c>
      <c r="AW25" s="35">
        <f t="shared" si="4"/>
        <v>4.4935563791338051</v>
      </c>
      <c r="AX25" s="35">
        <f t="shared" si="4"/>
        <v>3.8933170018660781</v>
      </c>
      <c r="AY25" s="35">
        <f t="shared" si="4"/>
        <v>6.7619056276590568</v>
      </c>
      <c r="AZ25" s="35">
        <f t="shared" si="4"/>
        <v>6.6169984634647401</v>
      </c>
      <c r="BA25" s="35">
        <f t="shared" si="4"/>
        <v>6.6723330964620002</v>
      </c>
      <c r="BB25" s="35">
        <f t="shared" si="4"/>
        <v>18.422992663323736</v>
      </c>
      <c r="BC25" s="35">
        <f t="shared" si="4"/>
        <v>7.328443664601469</v>
      </c>
      <c r="BD25" s="35">
        <f t="shared" si="4"/>
        <v>7.7128794881954761</v>
      </c>
      <c r="BE25" s="35">
        <f t="shared" si="4"/>
        <v>4.7072910698687025</v>
      </c>
      <c r="BF25" s="35">
        <f t="shared" si="4"/>
        <v>5.9327311992414797</v>
      </c>
      <c r="BG25" s="35">
        <f t="shared" si="4"/>
        <v>4.4587095891756103</v>
      </c>
      <c r="BH25" s="35">
        <f t="shared" si="4"/>
        <v>6.7093328970999959</v>
      </c>
      <c r="BI25" s="35">
        <f t="shared" si="4"/>
        <v>4.6737668962912124</v>
      </c>
      <c r="BJ25" s="35">
        <f t="shared" si="4"/>
        <v>4.6870745373971543</v>
      </c>
      <c r="BK25" s="35">
        <f t="shared" si="4"/>
        <v>6.3142447582833956</v>
      </c>
      <c r="BL25" s="35">
        <f t="shared" si="4"/>
        <v>6.0422948565761576</v>
      </c>
      <c r="BM25" s="35">
        <f t="shared" si="4"/>
        <v>5.0005435772669715</v>
      </c>
      <c r="BN25" s="35">
        <f t="shared" ref="BN25:CC25" si="5">BN3*2/(BN$22)</f>
        <v>6.4273858174339891</v>
      </c>
      <c r="BO25" s="35">
        <f t="shared" si="5"/>
        <v>6.5632446820634955</v>
      </c>
      <c r="BP25" s="35">
        <f t="shared" si="5"/>
        <v>2.8315413798272471</v>
      </c>
      <c r="BQ25" s="35">
        <f t="shared" si="5"/>
        <v>6.1464587984572541</v>
      </c>
      <c r="BR25" s="35">
        <f t="shared" si="5"/>
        <v>4.6360148316051051</v>
      </c>
      <c r="BS25" s="35">
        <f t="shared" si="5"/>
        <v>4.5117959910612324</v>
      </c>
      <c r="BT25" s="35">
        <f t="shared" si="5"/>
        <v>8.6701070316629583</v>
      </c>
      <c r="BU25" s="35">
        <f t="shared" si="5"/>
        <v>4.5374268255886729</v>
      </c>
      <c r="BV25" s="35">
        <f t="shared" si="5"/>
        <v>4.6292956380344634</v>
      </c>
      <c r="BW25" s="35">
        <f t="shared" si="5"/>
        <v>4.8488252933570291</v>
      </c>
      <c r="BX25" s="35">
        <f t="shared" si="5"/>
        <v>4.7771594773410682</v>
      </c>
      <c r="BY25" s="35">
        <f t="shared" si="5"/>
        <v>3.9592101587430397</v>
      </c>
      <c r="BZ25" s="35">
        <f t="shared" si="5"/>
        <v>4.6617907966338406</v>
      </c>
      <c r="CA25" s="35">
        <f t="shared" si="5"/>
        <v>2.9335799487412482</v>
      </c>
      <c r="CB25" s="35">
        <f t="shared" si="5"/>
        <v>7.0283047830942982</v>
      </c>
      <c r="CC25" s="35">
        <f t="shared" si="5"/>
        <v>3.1948340514174922</v>
      </c>
      <c r="CD25" s="8">
        <v>2.2999999999999998</v>
      </c>
      <c r="CE25" s="8">
        <v>2.87</v>
      </c>
      <c r="CF25" s="8">
        <v>2.72</v>
      </c>
      <c r="CG25" s="8">
        <v>2.12</v>
      </c>
      <c r="CH25" s="8">
        <v>2.5499999999999998</v>
      </c>
      <c r="CI25" s="8">
        <v>2.17</v>
      </c>
    </row>
    <row r="26" spans="1:87" s="8" customFormat="1" x14ac:dyDescent="0.3">
      <c r="A26" s="36" t="s">
        <v>143</v>
      </c>
      <c r="B26" s="35">
        <f t="shared" ref="B26:AG26" si="6">B4*2/(B$22)</f>
        <v>2.5824528964432631</v>
      </c>
      <c r="C26" s="35">
        <f t="shared" si="6"/>
        <v>2.0000830411913593</v>
      </c>
      <c r="D26" s="35">
        <f t="shared" si="6"/>
        <v>1.724606883007046</v>
      </c>
      <c r="E26" s="35">
        <f t="shared" si="6"/>
        <v>1.3994720900143691</v>
      </c>
      <c r="F26" s="35">
        <f t="shared" si="6"/>
        <v>1.8392127492955084</v>
      </c>
      <c r="G26" s="35">
        <f t="shared" si="6"/>
        <v>1.8909410771958752</v>
      </c>
      <c r="H26" s="35">
        <f t="shared" si="6"/>
        <v>1.6450815137760444</v>
      </c>
      <c r="I26" s="35">
        <f t="shared" si="6"/>
        <v>2.0081136648511451</v>
      </c>
      <c r="J26" s="35">
        <f t="shared" si="6"/>
        <v>2.0325736456765151</v>
      </c>
      <c r="K26" s="35">
        <f t="shared" si="6"/>
        <v>2.1162660237937638</v>
      </c>
      <c r="L26" s="35">
        <f t="shared" si="6"/>
        <v>1.7057105805862682</v>
      </c>
      <c r="M26" s="35">
        <f t="shared" si="6"/>
        <v>2.0786305240022358</v>
      </c>
      <c r="N26" s="35">
        <f t="shared" si="6"/>
        <v>2.7305883804104236</v>
      </c>
      <c r="O26" s="35">
        <f t="shared" si="6"/>
        <v>3.5327278993352911</v>
      </c>
      <c r="P26" s="35">
        <f t="shared" si="6"/>
        <v>2.6186365658847435</v>
      </c>
      <c r="Q26" s="35">
        <f t="shared" si="6"/>
        <v>3.1641051465339687</v>
      </c>
      <c r="R26" s="35">
        <f t="shared" si="6"/>
        <v>2.5118135196021956</v>
      </c>
      <c r="S26" s="35">
        <f t="shared" si="6"/>
        <v>2.6172834289279083</v>
      </c>
      <c r="T26" s="35">
        <f t="shared" si="6"/>
        <v>2.5045468289617321</v>
      </c>
      <c r="U26" s="35">
        <f t="shared" si="6"/>
        <v>2.3015495818406109</v>
      </c>
      <c r="V26" s="35">
        <f t="shared" si="6"/>
        <v>2.4701770657026585</v>
      </c>
      <c r="W26" s="35">
        <f t="shared" si="6"/>
        <v>2.6631064434858804</v>
      </c>
      <c r="X26" s="35">
        <f t="shared" si="6"/>
        <v>1.0851107691387858</v>
      </c>
      <c r="Y26" s="35">
        <f t="shared" si="6"/>
        <v>3.1332337723310104</v>
      </c>
      <c r="Z26" s="35">
        <f t="shared" si="6"/>
        <v>3.1548443465867666</v>
      </c>
      <c r="AA26" s="35">
        <f t="shared" si="6"/>
        <v>2.89471347451367</v>
      </c>
      <c r="AB26" s="35">
        <f t="shared" si="6"/>
        <v>2.8533947949319596</v>
      </c>
      <c r="AC26" s="35">
        <f t="shared" si="6"/>
        <v>1.3574222710995638</v>
      </c>
      <c r="AD26" s="35">
        <f t="shared" si="6"/>
        <v>1.3348556221104295</v>
      </c>
      <c r="AE26" s="35">
        <f t="shared" si="6"/>
        <v>1.0214941660277188</v>
      </c>
      <c r="AF26" s="35">
        <f t="shared" si="6"/>
        <v>1.0244074918165194</v>
      </c>
      <c r="AG26" s="35">
        <f t="shared" si="6"/>
        <v>0.9750378757927386</v>
      </c>
      <c r="AH26" s="35">
        <f t="shared" ref="AH26:BM26" si="7">AH4*2/(AH$22)</f>
        <v>3.4530633220573934</v>
      </c>
      <c r="AI26" s="35">
        <f t="shared" si="7"/>
        <v>1.1416026404402082</v>
      </c>
      <c r="AJ26" s="35">
        <f t="shared" si="7"/>
        <v>1.7850605844658742</v>
      </c>
      <c r="AK26" s="35">
        <f t="shared" si="7"/>
        <v>0.91211624696492732</v>
      </c>
      <c r="AL26" s="35">
        <f t="shared" si="7"/>
        <v>0.54541232253811844</v>
      </c>
      <c r="AM26" s="35">
        <f t="shared" si="7"/>
        <v>1.0049112049207591</v>
      </c>
      <c r="AN26" s="35">
        <f t="shared" si="7"/>
        <v>0.80322563357955146</v>
      </c>
      <c r="AO26" s="35">
        <f t="shared" si="7"/>
        <v>0.82476444698036733</v>
      </c>
      <c r="AP26" s="35">
        <f t="shared" si="7"/>
        <v>2.0153840667160257</v>
      </c>
      <c r="AQ26" s="35">
        <f t="shared" si="7"/>
        <v>1.6698383692322369</v>
      </c>
      <c r="AR26" s="35">
        <f t="shared" si="7"/>
        <v>2.6426083873557462</v>
      </c>
      <c r="AS26" s="35">
        <f t="shared" si="7"/>
        <v>0.91327732054314648</v>
      </c>
      <c r="AT26" s="35">
        <f t="shared" si="7"/>
        <v>1.3719796715993731</v>
      </c>
      <c r="AU26" s="35">
        <f t="shared" si="7"/>
        <v>0.75421239028863785</v>
      </c>
      <c r="AV26" s="35">
        <f t="shared" si="7"/>
        <v>1.2792074583437303</v>
      </c>
      <c r="AW26" s="35">
        <f t="shared" si="7"/>
        <v>0.9416007818433223</v>
      </c>
      <c r="AX26" s="35">
        <f t="shared" si="7"/>
        <v>0.81749505551387358</v>
      </c>
      <c r="AY26" s="35">
        <f t="shared" si="7"/>
        <v>1.5322006558398984</v>
      </c>
      <c r="AZ26" s="35">
        <f t="shared" si="7"/>
        <v>1.3551036213316159</v>
      </c>
      <c r="BA26" s="35">
        <f t="shared" si="7"/>
        <v>1.520702651114054</v>
      </c>
      <c r="BB26" s="35">
        <f t="shared" si="7"/>
        <v>5.6309605844234492</v>
      </c>
      <c r="BC26" s="35">
        <f t="shared" si="7"/>
        <v>3.0897893153689893</v>
      </c>
      <c r="BD26" s="35">
        <f t="shared" si="7"/>
        <v>5.4402342641854577</v>
      </c>
      <c r="BE26" s="35">
        <f t="shared" si="7"/>
        <v>1.4847471043120801</v>
      </c>
      <c r="BF26" s="35">
        <f t="shared" si="7"/>
        <v>2.5654054261032697</v>
      </c>
      <c r="BG26" s="35">
        <f t="shared" si="7"/>
        <v>2.2625927358735898</v>
      </c>
      <c r="BH26" s="35">
        <f t="shared" si="7"/>
        <v>3.7639887757491013</v>
      </c>
      <c r="BI26" s="35">
        <f t="shared" si="7"/>
        <v>5.8129861114009076</v>
      </c>
      <c r="BJ26" s="35">
        <f t="shared" si="7"/>
        <v>2.4231575961595144</v>
      </c>
      <c r="BK26" s="35">
        <f t="shared" si="7"/>
        <v>4.5252415120605294</v>
      </c>
      <c r="BL26" s="35">
        <f t="shared" si="7"/>
        <v>3.7667900098736791</v>
      </c>
      <c r="BM26" s="35">
        <f t="shared" si="7"/>
        <v>5.0835044889628138</v>
      </c>
      <c r="BN26" s="35">
        <f t="shared" ref="BN26:CC26" si="8">BN4*2/(BN$22)</f>
        <v>3.3486637815995923</v>
      </c>
      <c r="BO26" s="35">
        <f t="shared" si="8"/>
        <v>0</v>
      </c>
      <c r="BP26" s="35">
        <f t="shared" si="8"/>
        <v>0.96394236306891912</v>
      </c>
      <c r="BQ26" s="35">
        <f t="shared" si="8"/>
        <v>2.9632105610601052</v>
      </c>
      <c r="BR26" s="35">
        <f t="shared" si="8"/>
        <v>2.1864577866851542</v>
      </c>
      <c r="BS26" s="35">
        <f t="shared" si="8"/>
        <v>3.5732971340345872</v>
      </c>
      <c r="BT26" s="35">
        <f t="shared" si="8"/>
        <v>2.5899318405736729</v>
      </c>
      <c r="BU26" s="35">
        <f t="shared" si="8"/>
        <v>1.1385258413045338</v>
      </c>
      <c r="BV26" s="35">
        <f t="shared" si="8"/>
        <v>1.1095044747637524</v>
      </c>
      <c r="BW26" s="35">
        <f t="shared" si="8"/>
        <v>1.0240315827469606</v>
      </c>
      <c r="BX26" s="35">
        <f t="shared" si="8"/>
        <v>1.188402690607625</v>
      </c>
      <c r="BY26" s="35">
        <f t="shared" si="8"/>
        <v>2.6645351211548447</v>
      </c>
      <c r="BZ26" s="35">
        <f t="shared" si="8"/>
        <v>0.87799343998979251</v>
      </c>
      <c r="CA26" s="35">
        <f t="shared" si="8"/>
        <v>0.87161189416991458</v>
      </c>
      <c r="CB26" s="35">
        <f t="shared" si="8"/>
        <v>1.5310029332643411</v>
      </c>
      <c r="CC26" s="35">
        <f t="shared" si="8"/>
        <v>0.83001314587424535</v>
      </c>
    </row>
    <row r="27" spans="1:87" s="8" customFormat="1" x14ac:dyDescent="0.3">
      <c r="A27" s="35" t="s">
        <v>144</v>
      </c>
      <c r="B27" s="35">
        <f t="shared" ref="B27:AG27" si="9">B5*2/(B$22)</f>
        <v>0.53872663940158749</v>
      </c>
      <c r="C27" s="35">
        <f t="shared" si="9"/>
        <v>0.55122457330615193</v>
      </c>
      <c r="D27" s="35">
        <f t="shared" si="9"/>
        <v>0.51935381052147123</v>
      </c>
      <c r="E27" s="35">
        <f t="shared" si="9"/>
        <v>0.42481216479470429</v>
      </c>
      <c r="F27" s="35">
        <f t="shared" si="9"/>
        <v>0.45695875569802041</v>
      </c>
      <c r="G27" s="35">
        <f t="shared" si="9"/>
        <v>0.61202854744847934</v>
      </c>
      <c r="H27" s="35">
        <f t="shared" si="9"/>
        <v>0.39153291816625307</v>
      </c>
      <c r="I27" s="35">
        <f t="shared" si="9"/>
        <v>0.45615883551134501</v>
      </c>
      <c r="J27" s="35">
        <f t="shared" si="9"/>
        <v>0.78369857972353618</v>
      </c>
      <c r="K27" s="35">
        <f t="shared" si="9"/>
        <v>0.86610378179705494</v>
      </c>
      <c r="L27" s="35">
        <f t="shared" si="9"/>
        <v>0.74956574593133174</v>
      </c>
      <c r="M27" s="35">
        <f t="shared" si="9"/>
        <v>0.4579103732022155</v>
      </c>
      <c r="N27" s="35">
        <f t="shared" si="9"/>
        <v>0.78067095961842148</v>
      </c>
      <c r="O27" s="35">
        <f t="shared" si="9"/>
        <v>0.93295509329503368</v>
      </c>
      <c r="P27" s="35">
        <f t="shared" si="9"/>
        <v>0.83241595816436098</v>
      </c>
      <c r="Q27" s="35">
        <f t="shared" si="9"/>
        <v>0.79137885547964359</v>
      </c>
      <c r="R27" s="35">
        <f t="shared" si="9"/>
        <v>0.56226542797037915</v>
      </c>
      <c r="S27" s="35">
        <f t="shared" si="9"/>
        <v>0.55698624418970621</v>
      </c>
      <c r="T27" s="35">
        <f t="shared" si="9"/>
        <v>0.6400545050513563</v>
      </c>
      <c r="U27" s="35">
        <f t="shared" si="9"/>
        <v>0.47002519931054304</v>
      </c>
      <c r="V27" s="35">
        <f t="shared" si="9"/>
        <v>0.46287475470652462</v>
      </c>
      <c r="W27" s="35">
        <f t="shared" si="9"/>
        <v>0.63732047586168283</v>
      </c>
      <c r="X27" s="35">
        <f t="shared" si="9"/>
        <v>0.24914737616791535</v>
      </c>
      <c r="Y27" s="35">
        <f t="shared" si="9"/>
        <v>0.59827080899783314</v>
      </c>
      <c r="Z27" s="35">
        <f t="shared" si="9"/>
        <v>0.60638243021670679</v>
      </c>
      <c r="AA27" s="35">
        <f t="shared" si="9"/>
        <v>0.48113384755634558</v>
      </c>
      <c r="AB27" s="35">
        <f t="shared" si="9"/>
        <v>0.49779976359443728</v>
      </c>
      <c r="AC27" s="35">
        <f t="shared" si="9"/>
        <v>0.44248207160672043</v>
      </c>
      <c r="AD27" s="35">
        <f t="shared" si="9"/>
        <v>0.48854507360672222</v>
      </c>
      <c r="AE27" s="35">
        <f t="shared" si="9"/>
        <v>0.43271210709112723</v>
      </c>
      <c r="AF27" s="35">
        <f t="shared" si="9"/>
        <v>0.73306842568456421</v>
      </c>
      <c r="AG27" s="35">
        <f t="shared" si="9"/>
        <v>0.46488399544869202</v>
      </c>
      <c r="AH27" s="35">
        <f t="shared" ref="AH27:BM27" si="10">AH5*2/(AH$22)</f>
        <v>0.74133697810028243</v>
      </c>
      <c r="AI27" s="35">
        <f t="shared" si="10"/>
        <v>0.28850784040845484</v>
      </c>
      <c r="AJ27" s="35">
        <f t="shared" si="10"/>
        <v>0.50763772002088181</v>
      </c>
      <c r="AK27" s="35">
        <f t="shared" si="10"/>
        <v>0.32119690227871484</v>
      </c>
      <c r="AL27" s="35">
        <f t="shared" si="10"/>
        <v>0.26271813937638205</v>
      </c>
      <c r="AM27" s="35">
        <f t="shared" si="10"/>
        <v>0.29034052999955839</v>
      </c>
      <c r="AN27" s="35">
        <f t="shared" si="10"/>
        <v>0.33834691624508884</v>
      </c>
      <c r="AO27" s="35">
        <f t="shared" si="10"/>
        <v>0.28670134119321422</v>
      </c>
      <c r="AP27" s="35">
        <f t="shared" si="10"/>
        <v>0.58790652714579539</v>
      </c>
      <c r="AQ27" s="35">
        <f t="shared" si="10"/>
        <v>0.64405231962924692</v>
      </c>
      <c r="AR27" s="35">
        <f t="shared" si="10"/>
        <v>0.67354313280806655</v>
      </c>
      <c r="AS27" s="35">
        <f t="shared" si="10"/>
        <v>0.34029472007262968</v>
      </c>
      <c r="AT27" s="35">
        <f t="shared" si="10"/>
        <v>0.3897408101636427</v>
      </c>
      <c r="AU27" s="35">
        <f t="shared" si="10"/>
        <v>0.43821226142628406</v>
      </c>
      <c r="AV27" s="35">
        <f t="shared" si="10"/>
        <v>0.47281629050780016</v>
      </c>
      <c r="AW27" s="35">
        <f t="shared" si="10"/>
        <v>0.59814551901004243</v>
      </c>
      <c r="AX27" s="35">
        <f t="shared" si="10"/>
        <v>0.40747489383454977</v>
      </c>
      <c r="AY27" s="35">
        <f t="shared" si="10"/>
        <v>0.71460422818185043</v>
      </c>
      <c r="AZ27" s="35">
        <f t="shared" si="10"/>
        <v>0.67015661134342652</v>
      </c>
      <c r="BA27" s="35">
        <f t="shared" si="10"/>
        <v>0.68009538678426062</v>
      </c>
      <c r="BB27" s="35">
        <f t="shared" si="10"/>
        <v>1.9483286096503143</v>
      </c>
      <c r="BC27" s="35">
        <f t="shared" si="10"/>
        <v>1.0480991565101803</v>
      </c>
      <c r="BD27" s="35">
        <f t="shared" si="10"/>
        <v>1.02898216147621</v>
      </c>
      <c r="BE27" s="35">
        <f t="shared" si="10"/>
        <v>0.36330193842889918</v>
      </c>
      <c r="BF27" s="35">
        <f t="shared" si="10"/>
        <v>0.77233255726703531</v>
      </c>
      <c r="BG27" s="35">
        <f t="shared" si="10"/>
        <v>0.63806993773790988</v>
      </c>
      <c r="BH27" s="35">
        <f t="shared" si="10"/>
        <v>0.78824055507839952</v>
      </c>
      <c r="BI27" s="35">
        <f t="shared" si="10"/>
        <v>0.5883473581020684</v>
      </c>
      <c r="BJ27" s="35">
        <f t="shared" si="10"/>
        <v>0.70877307031484627</v>
      </c>
      <c r="BK27" s="35">
        <f t="shared" si="10"/>
        <v>0.8015775078591435</v>
      </c>
      <c r="BL27" s="35">
        <f t="shared" si="10"/>
        <v>0.62390973661552152</v>
      </c>
      <c r="BM27" s="35">
        <f t="shared" si="10"/>
        <v>0.63823446281261154</v>
      </c>
      <c r="BN27" s="35">
        <f t="shared" ref="BN27:CC27" si="11">BN5*2/(BN$22)</f>
        <v>0.65406685534753173</v>
      </c>
      <c r="BO27" s="35">
        <f t="shared" si="11"/>
        <v>0.59882717329839874</v>
      </c>
      <c r="BP27" s="35">
        <f t="shared" si="11"/>
        <v>0.2517203207027372</v>
      </c>
      <c r="BQ27" s="35">
        <f t="shared" si="11"/>
        <v>1.0315958338518105</v>
      </c>
      <c r="BR27" s="35">
        <f t="shared" si="11"/>
        <v>0.60523990006687178</v>
      </c>
      <c r="BS27" s="35">
        <f t="shared" si="11"/>
        <v>0.42850605647977885</v>
      </c>
      <c r="BT27" s="35">
        <f t="shared" si="11"/>
        <v>0.9378848431554615</v>
      </c>
      <c r="BU27" s="35">
        <f t="shared" si="11"/>
        <v>0.44012262211795133</v>
      </c>
      <c r="BV27" s="35">
        <f t="shared" si="11"/>
        <v>0.4997259738765446</v>
      </c>
      <c r="BW27" s="35">
        <f t="shared" si="11"/>
        <v>0.67359358755097731</v>
      </c>
      <c r="BX27" s="35">
        <f t="shared" si="11"/>
        <v>0.42591748724595663</v>
      </c>
      <c r="BY27" s="35">
        <f t="shared" si="11"/>
        <v>0.30126933642997455</v>
      </c>
      <c r="BZ27" s="35">
        <f t="shared" si="11"/>
        <v>0.36684201634858515</v>
      </c>
      <c r="CA27" s="35">
        <f t="shared" si="11"/>
        <v>0.21425265352570333</v>
      </c>
      <c r="CB27" s="35">
        <f t="shared" si="11"/>
        <v>0.71111090022877865</v>
      </c>
      <c r="CC27" s="35">
        <f t="shared" si="11"/>
        <v>0.26536873397147304</v>
      </c>
      <c r="CD27" s="8">
        <v>3.39</v>
      </c>
      <c r="CE27" s="8">
        <v>6.44</v>
      </c>
      <c r="CF27" s="8">
        <v>2.96</v>
      </c>
      <c r="CG27" s="8">
        <v>6.9</v>
      </c>
      <c r="CH27" s="8">
        <v>4.4800000000000004</v>
      </c>
      <c r="CI27" s="8">
        <v>7.19</v>
      </c>
    </row>
    <row r="28" spans="1:87" s="8" customFormat="1" x14ac:dyDescent="0.3">
      <c r="A28" s="35" t="s">
        <v>145</v>
      </c>
      <c r="B28" s="35">
        <f t="shared" ref="B28:AG28" si="12">B6*2/(B$22)</f>
        <v>0.66067152189445344</v>
      </c>
      <c r="C28" s="35">
        <f t="shared" si="12"/>
        <v>1.4268585740436466</v>
      </c>
      <c r="D28" s="35">
        <f t="shared" si="12"/>
        <v>0.71055812521937356</v>
      </c>
      <c r="E28" s="35">
        <f t="shared" si="12"/>
        <v>0.94710292762698933</v>
      </c>
      <c r="F28" s="35">
        <f t="shared" si="12"/>
        <v>0.51652345491604845</v>
      </c>
      <c r="G28" s="35">
        <f t="shared" si="12"/>
        <v>1.4224286784977178</v>
      </c>
      <c r="H28" s="35">
        <f t="shared" si="12"/>
        <v>0.62922682552815068</v>
      </c>
      <c r="I28" s="35">
        <f t="shared" si="12"/>
        <v>0.75156887315950327</v>
      </c>
      <c r="J28" s="35">
        <f t="shared" si="12"/>
        <v>1.0292917831790502</v>
      </c>
      <c r="K28" s="35">
        <f t="shared" si="12"/>
        <v>0.93034224407213284</v>
      </c>
      <c r="L28" s="35">
        <f t="shared" si="12"/>
        <v>0.84817646937534419</v>
      </c>
      <c r="M28" s="35">
        <f t="shared" si="12"/>
        <v>0.65997500761215122</v>
      </c>
      <c r="N28" s="35">
        <f t="shared" si="12"/>
        <v>0.95656611645762923</v>
      </c>
      <c r="O28" s="35">
        <f t="shared" si="12"/>
        <v>1.1461252003986557</v>
      </c>
      <c r="P28" s="35">
        <f t="shared" si="12"/>
        <v>1.3192816761042419</v>
      </c>
      <c r="Q28" s="35">
        <f t="shared" si="12"/>
        <v>1.1371559070656287</v>
      </c>
      <c r="R28" s="35">
        <f t="shared" si="12"/>
        <v>0.84870737796936524</v>
      </c>
      <c r="S28" s="35">
        <f t="shared" si="12"/>
        <v>0.93361657029432765</v>
      </c>
      <c r="T28" s="35">
        <f t="shared" si="12"/>
        <v>1.162718774993257</v>
      </c>
      <c r="U28" s="35">
        <f t="shared" si="12"/>
        <v>0.72174584537444342</v>
      </c>
      <c r="V28" s="35">
        <f t="shared" si="12"/>
        <v>1.0394521149484113</v>
      </c>
      <c r="W28" s="35">
        <f t="shared" si="12"/>
        <v>1.3488051461966826</v>
      </c>
      <c r="X28" s="35">
        <f t="shared" si="12"/>
        <v>0.42522837862633539</v>
      </c>
      <c r="Y28" s="35">
        <f t="shared" si="12"/>
        <v>0.98561445992169916</v>
      </c>
      <c r="Z28" s="35">
        <f t="shared" si="12"/>
        <v>0.33633153004863892</v>
      </c>
      <c r="AA28" s="35">
        <f t="shared" si="12"/>
        <v>0.8629811117437004</v>
      </c>
      <c r="AB28" s="35">
        <f t="shared" si="12"/>
        <v>0.58874244630849504</v>
      </c>
      <c r="AC28" s="35">
        <f t="shared" si="12"/>
        <v>0.50923247725541965</v>
      </c>
      <c r="AD28" s="35">
        <f t="shared" si="12"/>
        <v>0.51604107923116971</v>
      </c>
      <c r="AE28" s="35">
        <f t="shared" si="12"/>
        <v>0.35757130962851913</v>
      </c>
      <c r="AF28" s="35">
        <f t="shared" si="12"/>
        <v>0.56913122055218168</v>
      </c>
      <c r="AG28" s="35">
        <f t="shared" si="12"/>
        <v>0.25109813357424765</v>
      </c>
      <c r="AH28" s="35">
        <f t="shared" ref="AH28:BM28" si="13">AH6*2/(AH$22)</f>
        <v>0.86236366276499643</v>
      </c>
      <c r="AI28" s="35">
        <f t="shared" si="13"/>
        <v>0.35344985135234502</v>
      </c>
      <c r="AJ28" s="35">
        <f t="shared" si="13"/>
        <v>0.50802464281692428</v>
      </c>
      <c r="AK28" s="35">
        <f t="shared" si="13"/>
        <v>0.45637492207018715</v>
      </c>
      <c r="AL28" s="35">
        <f t="shared" si="13"/>
        <v>0.3388457059517811</v>
      </c>
      <c r="AM28" s="35">
        <f t="shared" si="13"/>
        <v>0.41839085947139687</v>
      </c>
      <c r="AN28" s="35">
        <f t="shared" si="13"/>
        <v>0.44531427755227909</v>
      </c>
      <c r="AO28" s="35">
        <f t="shared" si="13"/>
        <v>0.3579648095655254</v>
      </c>
      <c r="AP28" s="35">
        <f t="shared" si="13"/>
        <v>1.0864151576823662</v>
      </c>
      <c r="AQ28" s="35">
        <f t="shared" si="13"/>
        <v>0.71185150927052943</v>
      </c>
      <c r="AR28" s="35">
        <f t="shared" si="13"/>
        <v>1.2071185112402019</v>
      </c>
      <c r="AS28" s="35">
        <f t="shared" si="13"/>
        <v>0.51574238078073609</v>
      </c>
      <c r="AT28" s="35">
        <f t="shared" si="13"/>
        <v>0.4549538437137301</v>
      </c>
      <c r="AU28" s="35">
        <f t="shared" si="13"/>
        <v>0.69695365224801686</v>
      </c>
      <c r="AV28" s="35">
        <f t="shared" si="13"/>
        <v>0.61302772814333906</v>
      </c>
      <c r="AW28" s="35">
        <f t="shared" si="13"/>
        <v>0.65193705924256318</v>
      </c>
      <c r="AX28" s="35">
        <f t="shared" si="13"/>
        <v>0.65796234195490211</v>
      </c>
      <c r="AY28" s="35">
        <f t="shared" si="13"/>
        <v>1.1345861944186149</v>
      </c>
      <c r="AZ28" s="35">
        <f t="shared" si="13"/>
        <v>0.8366665096413618</v>
      </c>
      <c r="BA28" s="35">
        <f t="shared" si="13"/>
        <v>0.90646600937929123</v>
      </c>
      <c r="BB28" s="35">
        <f t="shared" si="13"/>
        <v>2.6145743249412399</v>
      </c>
      <c r="BC28" s="35">
        <f t="shared" si="13"/>
        <v>1.5222887532871492</v>
      </c>
      <c r="BD28" s="35">
        <f t="shared" si="13"/>
        <v>1.1644619919033128</v>
      </c>
      <c r="BE28" s="35">
        <f t="shared" si="13"/>
        <v>0.90099986385793007</v>
      </c>
      <c r="BF28" s="35">
        <f t="shared" si="13"/>
        <v>0.96153415160531464</v>
      </c>
      <c r="BG28" s="35">
        <f t="shared" si="13"/>
        <v>0.54404220626731414</v>
      </c>
      <c r="BH28" s="35">
        <f t="shared" si="13"/>
        <v>0.88937826019290056</v>
      </c>
      <c r="BI28" s="35">
        <f t="shared" si="13"/>
        <v>0.54801825041779406</v>
      </c>
      <c r="BJ28" s="35">
        <f t="shared" si="13"/>
        <v>0.92458207080295762</v>
      </c>
      <c r="BK28" s="35">
        <f t="shared" si="13"/>
        <v>0.95815009828820719</v>
      </c>
      <c r="BL28" s="35">
        <f t="shared" si="13"/>
        <v>0.47840911040120665</v>
      </c>
      <c r="BM28" s="35">
        <f t="shared" si="13"/>
        <v>0.48936859983304376</v>
      </c>
      <c r="BN28" s="35">
        <f t="shared" ref="BN28:CC28" si="14">BN6*2/(BN$22)</f>
        <v>0.51717001250230565</v>
      </c>
      <c r="BO28" s="35">
        <f t="shared" si="14"/>
        <v>0.66394107185882278</v>
      </c>
      <c r="BP28" s="35">
        <f t="shared" si="14"/>
        <v>0.3440930355959867</v>
      </c>
      <c r="BQ28" s="35">
        <f t="shared" si="14"/>
        <v>0.64453788412153967</v>
      </c>
      <c r="BR28" s="35">
        <f t="shared" si="14"/>
        <v>0.62662858347701311</v>
      </c>
      <c r="BS28" s="35">
        <f t="shared" si="14"/>
        <v>0.41600893560508384</v>
      </c>
      <c r="BT28" s="35">
        <f t="shared" si="14"/>
        <v>0</v>
      </c>
      <c r="BU28" s="35">
        <f t="shared" si="14"/>
        <v>0.65722704869289839</v>
      </c>
      <c r="BV28" s="35">
        <f t="shared" si="14"/>
        <v>0.38743611466643074</v>
      </c>
      <c r="BW28" s="35">
        <f t="shared" si="14"/>
        <v>1.00836753986567</v>
      </c>
      <c r="BX28" s="35">
        <f t="shared" si="14"/>
        <v>0.4629315316194505</v>
      </c>
      <c r="BY28" s="35">
        <f t="shared" si="14"/>
        <v>0.14556400907674183</v>
      </c>
      <c r="BZ28" s="35">
        <f t="shared" si="14"/>
        <v>0.28282897524776746</v>
      </c>
      <c r="CA28" s="35">
        <f t="shared" si="14"/>
        <v>0.33803764798608438</v>
      </c>
      <c r="CB28" s="35">
        <f t="shared" si="14"/>
        <v>0.3385120634551107</v>
      </c>
      <c r="CC28" s="35">
        <f t="shared" si="14"/>
        <v>0.4562335259066565</v>
      </c>
      <c r="CD28" s="8">
        <v>7.55</v>
      </c>
      <c r="CE28" s="8">
        <v>14.44</v>
      </c>
      <c r="CF28" s="8">
        <v>7.4</v>
      </c>
      <c r="CG28" s="8">
        <v>17.190000000000001</v>
      </c>
      <c r="CH28" s="8">
        <v>13.03</v>
      </c>
      <c r="CI28" s="8">
        <v>15.64</v>
      </c>
    </row>
    <row r="29" spans="1:87" s="8" customFormat="1" x14ac:dyDescent="0.3">
      <c r="A29" s="35" t="s">
        <v>146</v>
      </c>
      <c r="B29" s="35">
        <f t="shared" ref="B29:AG29" si="15">B7*2/(B$22)</f>
        <v>0.80355899416750709</v>
      </c>
      <c r="C29" s="35">
        <f t="shared" si="15"/>
        <v>0.86752177817588416</v>
      </c>
      <c r="D29" s="35">
        <f t="shared" si="15"/>
        <v>0.68995421277290991</v>
      </c>
      <c r="E29" s="35">
        <f t="shared" si="15"/>
        <v>0.79839326312996428</v>
      </c>
      <c r="F29" s="35">
        <f t="shared" si="15"/>
        <v>0.45762558214061827</v>
      </c>
      <c r="G29" s="35">
        <f t="shared" si="15"/>
        <v>0.83259818215299752</v>
      </c>
      <c r="H29" s="35">
        <f t="shared" si="15"/>
        <v>0.66502282337552232</v>
      </c>
      <c r="I29" s="35">
        <f t="shared" si="15"/>
        <v>0.71328245830666215</v>
      </c>
      <c r="J29" s="35">
        <f t="shared" si="15"/>
        <v>1.2592367351802363</v>
      </c>
      <c r="K29" s="35">
        <f t="shared" si="15"/>
        <v>1.2342353734889981</v>
      </c>
      <c r="L29" s="35">
        <f t="shared" si="15"/>
        <v>0.68015925439455782</v>
      </c>
      <c r="M29" s="35">
        <f t="shared" si="15"/>
        <v>0.72127840551454259</v>
      </c>
      <c r="N29" s="35">
        <f t="shared" si="15"/>
        <v>1.1069030530136879</v>
      </c>
      <c r="O29" s="35">
        <f t="shared" si="15"/>
        <v>1.1818760301807085</v>
      </c>
      <c r="P29" s="35">
        <f t="shared" si="15"/>
        <v>1.0224533744270592</v>
      </c>
      <c r="Q29" s="35">
        <f t="shared" si="15"/>
        <v>1.0939321150464711</v>
      </c>
      <c r="R29" s="35">
        <f t="shared" si="15"/>
        <v>0.68478979600974721</v>
      </c>
      <c r="S29" s="35">
        <f t="shared" si="15"/>
        <v>1.0275289853839813</v>
      </c>
      <c r="T29" s="35">
        <f t="shared" si="15"/>
        <v>0.96683180041210226</v>
      </c>
      <c r="U29" s="35">
        <f t="shared" si="15"/>
        <v>0.58814955217896392</v>
      </c>
      <c r="V29" s="35">
        <f t="shared" si="15"/>
        <v>0.67317108549857951</v>
      </c>
      <c r="W29" s="35">
        <f t="shared" si="15"/>
        <v>0.71706013112468248</v>
      </c>
      <c r="X29" s="35">
        <f t="shared" si="15"/>
        <v>0.40109493366486293</v>
      </c>
      <c r="Y29" s="35">
        <f t="shared" si="15"/>
        <v>0.89485029807494998</v>
      </c>
      <c r="Z29" s="35">
        <f t="shared" si="15"/>
        <v>1.0753575159396274</v>
      </c>
      <c r="AA29" s="35">
        <f t="shared" si="15"/>
        <v>1.0913919473937177</v>
      </c>
      <c r="AB29" s="35">
        <f t="shared" si="15"/>
        <v>0.37057963197262206</v>
      </c>
      <c r="AC29" s="35">
        <f t="shared" si="15"/>
        <v>0.26721862438396593</v>
      </c>
      <c r="AD29" s="35">
        <f t="shared" si="15"/>
        <v>0.36687105748750232</v>
      </c>
      <c r="AE29" s="35">
        <f t="shared" si="15"/>
        <v>0.36385375483955162</v>
      </c>
      <c r="AF29" s="35">
        <f t="shared" si="15"/>
        <v>0.50987203609033172</v>
      </c>
      <c r="AG29" s="35">
        <f t="shared" si="15"/>
        <v>0.41262479503985144</v>
      </c>
      <c r="AH29" s="35">
        <f t="shared" ref="AH29:BM29" si="16">AH7*2/(AH$22)</f>
        <v>0.45296437720170496</v>
      </c>
      <c r="AI29" s="35">
        <f t="shared" si="16"/>
        <v>0.42854076098648913</v>
      </c>
      <c r="AJ29" s="35">
        <f t="shared" si="16"/>
        <v>0.60654542567441139</v>
      </c>
      <c r="AK29" s="35">
        <f t="shared" si="16"/>
        <v>0.40648268092260276</v>
      </c>
      <c r="AL29" s="35">
        <f t="shared" si="16"/>
        <v>0.27127517973142495</v>
      </c>
      <c r="AM29" s="35">
        <f t="shared" si="16"/>
        <v>0.31750484587289324</v>
      </c>
      <c r="AN29" s="35">
        <f t="shared" si="16"/>
        <v>0.34794128951317582</v>
      </c>
      <c r="AO29" s="35">
        <f t="shared" si="16"/>
        <v>0.26575924632362535</v>
      </c>
      <c r="AP29" s="35">
        <f t="shared" si="16"/>
        <v>0.74561008374340576</v>
      </c>
      <c r="AQ29" s="35">
        <f t="shared" si="16"/>
        <v>0.81100971318942161</v>
      </c>
      <c r="AR29" s="35">
        <f t="shared" si="16"/>
        <v>0.85091168226854297</v>
      </c>
      <c r="AS29" s="35">
        <f t="shared" si="16"/>
        <v>0.37038254232168855</v>
      </c>
      <c r="AT29" s="35">
        <f t="shared" si="16"/>
        <v>0.6155739219329367</v>
      </c>
      <c r="AU29" s="35">
        <f t="shared" si="16"/>
        <v>0.45325697625653366</v>
      </c>
      <c r="AV29" s="35">
        <f t="shared" si="16"/>
        <v>0.46407975579218269</v>
      </c>
      <c r="AW29" s="35">
        <f t="shared" si="16"/>
        <v>0.64231419916862409</v>
      </c>
      <c r="AX29" s="35">
        <f t="shared" si="16"/>
        <v>0.36819707450007438</v>
      </c>
      <c r="AY29" s="35">
        <f t="shared" si="16"/>
        <v>0.8104255497079671</v>
      </c>
      <c r="AZ29" s="35">
        <f t="shared" si="16"/>
        <v>0.65877017177532105</v>
      </c>
      <c r="BA29" s="35">
        <f t="shared" si="16"/>
        <v>0.92783758550739237</v>
      </c>
      <c r="BB29" s="35">
        <f t="shared" si="16"/>
        <v>2.5455461018711731</v>
      </c>
      <c r="BC29" s="35">
        <f t="shared" si="16"/>
        <v>1.0356574095562063</v>
      </c>
      <c r="BD29" s="35">
        <f t="shared" si="16"/>
        <v>1.0606070696901386</v>
      </c>
      <c r="BE29" s="35">
        <f t="shared" si="16"/>
        <v>0.70509054012874928</v>
      </c>
      <c r="BF29" s="35">
        <f t="shared" si="16"/>
        <v>0.66946160556809664</v>
      </c>
      <c r="BG29" s="35">
        <f t="shared" si="16"/>
        <v>0.57420736819029561</v>
      </c>
      <c r="BH29" s="35">
        <f t="shared" si="16"/>
        <v>0.77546638679176638</v>
      </c>
      <c r="BI29" s="35">
        <f t="shared" si="16"/>
        <v>0.92438751485907111</v>
      </c>
      <c r="BJ29" s="35">
        <f t="shared" si="16"/>
        <v>0.69293683917064575</v>
      </c>
      <c r="BK29" s="35">
        <f t="shared" si="16"/>
        <v>0.66068619750910229</v>
      </c>
      <c r="BL29" s="35">
        <f t="shared" si="16"/>
        <v>0.46560827168118452</v>
      </c>
      <c r="BM29" s="35">
        <f t="shared" si="16"/>
        <v>0.73317204185019791</v>
      </c>
      <c r="BN29" s="35">
        <f t="shared" ref="BN29:CC29" si="17">BN7*2/(BN$22)</f>
        <v>0.65774855879072447</v>
      </c>
      <c r="BO29" s="35">
        <f t="shared" si="17"/>
        <v>0.78382459000651727</v>
      </c>
      <c r="BP29" s="35">
        <f t="shared" si="17"/>
        <v>0.45240368661863151</v>
      </c>
      <c r="BQ29" s="35">
        <f t="shared" si="17"/>
        <v>0.59625058748624971</v>
      </c>
      <c r="BR29" s="35">
        <f t="shared" si="17"/>
        <v>0.44531997206621166</v>
      </c>
      <c r="BS29" s="35">
        <f t="shared" si="17"/>
        <v>0.61873286361438307</v>
      </c>
      <c r="BT29" s="35">
        <f t="shared" si="17"/>
        <v>0.44368710872100675</v>
      </c>
      <c r="BU29" s="35">
        <f t="shared" si="17"/>
        <v>0.31828885450622907</v>
      </c>
      <c r="BV29" s="35">
        <f t="shared" si="17"/>
        <v>0.33515932077881733</v>
      </c>
      <c r="BW29" s="35">
        <f t="shared" si="17"/>
        <v>0.59280990197545558</v>
      </c>
      <c r="BX29" s="35">
        <f t="shared" si="17"/>
        <v>0.48930876228435022</v>
      </c>
      <c r="BY29" s="35">
        <f t="shared" si="17"/>
        <v>0.43271712918665689</v>
      </c>
      <c r="BZ29" s="35">
        <f t="shared" si="17"/>
        <v>0.41054472131705078</v>
      </c>
      <c r="CA29" s="35">
        <f t="shared" si="17"/>
        <v>0.34619691890258036</v>
      </c>
      <c r="CB29" s="35">
        <f t="shared" si="17"/>
        <v>0.324002591948372</v>
      </c>
      <c r="CC29" s="35">
        <f t="shared" si="17"/>
        <v>0.31784024307603159</v>
      </c>
      <c r="CD29" s="8">
        <v>268.93</v>
      </c>
      <c r="CE29" s="8">
        <v>281.92</v>
      </c>
      <c r="CF29" s="8">
        <v>292.60000000000002</v>
      </c>
      <c r="CG29" s="8">
        <v>330.14</v>
      </c>
      <c r="CH29" s="8">
        <v>248.78</v>
      </c>
      <c r="CI29" s="8">
        <v>307.89999999999998</v>
      </c>
    </row>
    <row r="30" spans="1:87" s="8" customFormat="1" x14ac:dyDescent="0.3">
      <c r="A30" s="35" t="s">
        <v>147</v>
      </c>
      <c r="B30" s="35">
        <f t="shared" ref="B30:AG30" si="18">B8*2/(B$22)</f>
        <v>161.85710650372144</v>
      </c>
      <c r="C30" s="35">
        <f t="shared" si="18"/>
        <v>128.86567198745931</v>
      </c>
      <c r="D30" s="35">
        <f t="shared" si="18"/>
        <v>130.79529810740522</v>
      </c>
      <c r="E30" s="35">
        <f t="shared" si="18"/>
        <v>85.951025005072523</v>
      </c>
      <c r="F30" s="35">
        <f t="shared" si="18"/>
        <v>88.151530012155931</v>
      </c>
      <c r="G30" s="35">
        <f t="shared" si="18"/>
        <v>98.797953035204145</v>
      </c>
      <c r="H30" s="35">
        <f t="shared" si="18"/>
        <v>97.078187438892144</v>
      </c>
      <c r="I30" s="35">
        <f t="shared" si="18"/>
        <v>93.126060852764198</v>
      </c>
      <c r="J30" s="35">
        <f t="shared" si="18"/>
        <v>160.0448765066019</v>
      </c>
      <c r="K30" s="35">
        <f t="shared" si="18"/>
        <v>190.38689969163826</v>
      </c>
      <c r="L30" s="35">
        <f t="shared" si="18"/>
        <v>185.97895024714003</v>
      </c>
      <c r="M30" s="35">
        <f t="shared" si="18"/>
        <v>124.74224582506376</v>
      </c>
      <c r="N30" s="35">
        <f t="shared" si="18"/>
        <v>214.50861586510521</v>
      </c>
      <c r="O30" s="35">
        <f t="shared" si="18"/>
        <v>206.70564572178117</v>
      </c>
      <c r="P30" s="35">
        <f t="shared" si="18"/>
        <v>210.80437062346692</v>
      </c>
      <c r="Q30" s="35">
        <f t="shared" si="18"/>
        <v>184.89184154088713</v>
      </c>
      <c r="R30" s="35">
        <f t="shared" si="18"/>
        <v>139.07102690823427</v>
      </c>
      <c r="S30" s="35">
        <f t="shared" si="18"/>
        <v>127.50937384565854</v>
      </c>
      <c r="T30" s="35">
        <f t="shared" si="18"/>
        <v>145.57591252468424</v>
      </c>
      <c r="U30" s="35">
        <f t="shared" si="18"/>
        <v>134.11154121210896</v>
      </c>
      <c r="V30" s="35">
        <f t="shared" si="18"/>
        <v>145.8504534133248</v>
      </c>
      <c r="W30" s="35">
        <f t="shared" si="18"/>
        <v>195.02828516913326</v>
      </c>
      <c r="X30" s="35">
        <f t="shared" si="18"/>
        <v>73.499661026808383</v>
      </c>
      <c r="Y30" s="35">
        <f t="shared" si="18"/>
        <v>176.85537607350625</v>
      </c>
      <c r="Z30" s="35">
        <f t="shared" si="18"/>
        <v>163.45073925313019</v>
      </c>
      <c r="AA30" s="35">
        <f t="shared" si="18"/>
        <v>154.7788351914356</v>
      </c>
      <c r="AB30" s="35">
        <f t="shared" si="18"/>
        <v>114.52265775554898</v>
      </c>
      <c r="AC30" s="35">
        <f t="shared" si="18"/>
        <v>81.337780874866382</v>
      </c>
      <c r="AD30" s="35">
        <f t="shared" si="18"/>
        <v>91.63779347597081</v>
      </c>
      <c r="AE30" s="35">
        <f t="shared" si="18"/>
        <v>86.302042514497742</v>
      </c>
      <c r="AF30" s="35">
        <f t="shared" si="18"/>
        <v>105.85173092271917</v>
      </c>
      <c r="AG30" s="35">
        <f t="shared" si="18"/>
        <v>98.976666456794376</v>
      </c>
      <c r="AH30" s="35">
        <f t="shared" ref="AH30:BM30" si="19">AH8*2/(AH$22)</f>
        <v>153.18325767555527</v>
      </c>
      <c r="AI30" s="35">
        <f t="shared" si="19"/>
        <v>74.944469143799878</v>
      </c>
      <c r="AJ30" s="35">
        <f t="shared" si="19"/>
        <v>156.82075669500463</v>
      </c>
      <c r="AK30" s="35">
        <f t="shared" si="19"/>
        <v>95.806628592470261</v>
      </c>
      <c r="AL30" s="35">
        <f t="shared" si="19"/>
        <v>68.337634110118927</v>
      </c>
      <c r="AM30" s="35">
        <f t="shared" si="19"/>
        <v>83.789291722636776</v>
      </c>
      <c r="AN30" s="35">
        <f t="shared" si="19"/>
        <v>79.836519239594992</v>
      </c>
      <c r="AO30" s="35">
        <f t="shared" si="19"/>
        <v>82.707405906256739</v>
      </c>
      <c r="AP30" s="35">
        <f t="shared" si="19"/>
        <v>169.33657837156605</v>
      </c>
      <c r="AQ30" s="35">
        <f t="shared" si="19"/>
        <v>137.29115569973462</v>
      </c>
      <c r="AR30" s="35">
        <f t="shared" si="19"/>
        <v>180.63652949800905</v>
      </c>
      <c r="AS30" s="35">
        <f t="shared" si="19"/>
        <v>95.946415042632353</v>
      </c>
      <c r="AT30" s="35">
        <f t="shared" si="19"/>
        <v>97.830286732374901</v>
      </c>
      <c r="AU30" s="35">
        <f t="shared" si="19"/>
        <v>103.40919457752675</v>
      </c>
      <c r="AV30" s="35">
        <f t="shared" si="19"/>
        <v>106.58540822660277</v>
      </c>
      <c r="AW30" s="35">
        <f t="shared" si="19"/>
        <v>114.56332813857541</v>
      </c>
      <c r="AX30" s="35">
        <f t="shared" si="19"/>
        <v>110.87452368007887</v>
      </c>
      <c r="AY30" s="35">
        <f t="shared" si="19"/>
        <v>192.57343656458923</v>
      </c>
      <c r="AZ30" s="35">
        <f t="shared" si="19"/>
        <v>155.41908990549504</v>
      </c>
      <c r="BA30" s="35">
        <f t="shared" si="19"/>
        <v>178.46604889226117</v>
      </c>
      <c r="BB30" s="35">
        <f t="shared" si="19"/>
        <v>572.65541568087838</v>
      </c>
      <c r="BC30" s="35">
        <f t="shared" si="19"/>
        <v>244.03448961981198</v>
      </c>
      <c r="BD30" s="35">
        <f t="shared" si="19"/>
        <v>224.17843334245538</v>
      </c>
      <c r="BE30" s="35">
        <f t="shared" si="19"/>
        <v>85.988763299862029</v>
      </c>
      <c r="BF30" s="35">
        <f t="shared" si="19"/>
        <v>188.786131191159</v>
      </c>
      <c r="BG30" s="35">
        <f t="shared" si="19"/>
        <v>143.02032472495662</v>
      </c>
      <c r="BH30" s="35">
        <f t="shared" si="19"/>
        <v>182.06305621767018</v>
      </c>
      <c r="BI30" s="35">
        <f t="shared" si="19"/>
        <v>135.08324798987832</v>
      </c>
      <c r="BJ30" s="35">
        <f t="shared" si="19"/>
        <v>131.26235560926798</v>
      </c>
      <c r="BK30" s="35">
        <f t="shared" si="19"/>
        <v>203.63368765219278</v>
      </c>
      <c r="BL30" s="35">
        <f t="shared" si="19"/>
        <v>177.5289989699238</v>
      </c>
      <c r="BM30" s="35">
        <f t="shared" si="19"/>
        <v>169.4062093143869</v>
      </c>
      <c r="BN30" s="35">
        <f t="shared" ref="BN30:CC30" si="20">BN8*2/(BN$22)</f>
        <v>172.15667255665753</v>
      </c>
      <c r="BO30" s="35">
        <f t="shared" si="20"/>
        <v>216.16036683218641</v>
      </c>
      <c r="BP30" s="35">
        <f t="shared" si="20"/>
        <v>66.413003368332625</v>
      </c>
      <c r="BQ30" s="35">
        <f t="shared" si="20"/>
        <v>193.89668416847462</v>
      </c>
      <c r="BR30" s="35">
        <f t="shared" si="20"/>
        <v>174.97568357650451</v>
      </c>
      <c r="BS30" s="35">
        <f t="shared" si="20"/>
        <v>140.58386266932985</v>
      </c>
      <c r="BT30" s="35">
        <f t="shared" si="20"/>
        <v>268.74468384807903</v>
      </c>
      <c r="BU30" s="35">
        <f t="shared" si="20"/>
        <v>114.19880960501705</v>
      </c>
      <c r="BV30" s="35">
        <f t="shared" si="20"/>
        <v>108.82695813413166</v>
      </c>
      <c r="BW30" s="35">
        <f t="shared" si="20"/>
        <v>123.48771707384786</v>
      </c>
      <c r="BX30" s="35">
        <f t="shared" si="20"/>
        <v>128.29953618778134</v>
      </c>
      <c r="BY30" s="35">
        <f t="shared" si="20"/>
        <v>100.37146726516008</v>
      </c>
      <c r="BZ30" s="35">
        <f t="shared" si="20"/>
        <v>106.57045619311269</v>
      </c>
      <c r="CA30" s="35">
        <f t="shared" si="20"/>
        <v>61.02324684884271</v>
      </c>
      <c r="CB30" s="35">
        <f t="shared" si="20"/>
        <v>208.23252710736836</v>
      </c>
      <c r="CC30" s="35">
        <f t="shared" si="20"/>
        <v>68.126313512529563</v>
      </c>
      <c r="CD30" s="8">
        <v>51.76</v>
      </c>
      <c r="CE30" s="8">
        <v>54.77</v>
      </c>
      <c r="CF30" s="8">
        <v>47.42</v>
      </c>
      <c r="CG30" s="8">
        <v>62.31</v>
      </c>
      <c r="CH30" s="8">
        <v>45.72</v>
      </c>
      <c r="CI30" s="8">
        <v>52.56</v>
      </c>
    </row>
    <row r="31" spans="1:87" s="8" customFormat="1" x14ac:dyDescent="0.3">
      <c r="A31" s="35" t="s">
        <v>148</v>
      </c>
      <c r="B31" s="35">
        <f t="shared" ref="B31:AG31" si="21">B9*2/(B$22)</f>
        <v>63.214249817001154</v>
      </c>
      <c r="C31" s="35">
        <f t="shared" si="21"/>
        <v>52.065345552213252</v>
      </c>
      <c r="D31" s="35">
        <f t="shared" si="21"/>
        <v>57.109809719476026</v>
      </c>
      <c r="E31" s="35">
        <f t="shared" si="21"/>
        <v>46.554831469601908</v>
      </c>
      <c r="F31" s="35">
        <f t="shared" si="21"/>
        <v>43.737971060578765</v>
      </c>
      <c r="G31" s="35">
        <f t="shared" si="21"/>
        <v>48.50068825441177</v>
      </c>
      <c r="H31" s="35">
        <f t="shared" si="21"/>
        <v>43.188459071132186</v>
      </c>
      <c r="I31" s="35">
        <f t="shared" si="21"/>
        <v>43.442586088401434</v>
      </c>
      <c r="J31" s="35">
        <f t="shared" si="21"/>
        <v>63.74038634116522</v>
      </c>
      <c r="K31" s="35">
        <f t="shared" si="21"/>
        <v>73.135107422956438</v>
      </c>
      <c r="L31" s="35">
        <f t="shared" si="21"/>
        <v>64.843666133073739</v>
      </c>
      <c r="M31" s="35">
        <f t="shared" si="21"/>
        <v>55.888170220843797</v>
      </c>
      <c r="N31" s="35">
        <f t="shared" si="21"/>
        <v>73.011558937411209</v>
      </c>
      <c r="O31" s="35">
        <f t="shared" si="21"/>
        <v>88.274077006160496</v>
      </c>
      <c r="P31" s="35">
        <f t="shared" si="21"/>
        <v>72.839941140415675</v>
      </c>
      <c r="Q31" s="35">
        <f t="shared" si="21"/>
        <v>68.073861926899355</v>
      </c>
      <c r="R31" s="35">
        <f t="shared" si="21"/>
        <v>54.726206833994823</v>
      </c>
      <c r="S31" s="35">
        <f t="shared" si="21"/>
        <v>44.574404120878249</v>
      </c>
      <c r="T31" s="35">
        <f t="shared" si="21"/>
        <v>42.595475718586975</v>
      </c>
      <c r="U31" s="35">
        <f t="shared" si="21"/>
        <v>37.080191617048698</v>
      </c>
      <c r="V31" s="35">
        <f t="shared" si="21"/>
        <v>38.419615334789292</v>
      </c>
      <c r="W31" s="35">
        <f t="shared" si="21"/>
        <v>0</v>
      </c>
      <c r="X31" s="35">
        <f t="shared" si="21"/>
        <v>26.993771141956099</v>
      </c>
      <c r="Y31" s="35">
        <f t="shared" si="21"/>
        <v>42.489538119656309</v>
      </c>
      <c r="Z31" s="35">
        <f t="shared" si="21"/>
        <v>33.375203521873921</v>
      </c>
      <c r="AA31" s="35">
        <f t="shared" si="21"/>
        <v>38.718450925913736</v>
      </c>
      <c r="AB31" s="35">
        <f t="shared" si="21"/>
        <v>30.644495604396468</v>
      </c>
      <c r="AC31" s="35">
        <f t="shared" si="21"/>
        <v>21.315910893272651</v>
      </c>
      <c r="AD31" s="35">
        <f t="shared" si="21"/>
        <v>22.835081340468715</v>
      </c>
      <c r="AE31" s="35">
        <f t="shared" si="21"/>
        <v>25.303218460368555</v>
      </c>
      <c r="AF31" s="35">
        <f t="shared" si="21"/>
        <v>29.469592998141287</v>
      </c>
      <c r="AG31" s="35">
        <f t="shared" si="21"/>
        <v>24.494596978407788</v>
      </c>
      <c r="AH31" s="35">
        <f t="shared" ref="AH31:BM31" si="22">AH9*2/(AH$22)</f>
        <v>34.197787357531098</v>
      </c>
      <c r="AI31" s="35">
        <f t="shared" si="22"/>
        <v>31.613806930990403</v>
      </c>
      <c r="AJ31" s="35">
        <f t="shared" si="22"/>
        <v>32.346493734161449</v>
      </c>
      <c r="AK31" s="35">
        <f t="shared" si="22"/>
        <v>28.526322038673257</v>
      </c>
      <c r="AL31" s="35">
        <f t="shared" si="22"/>
        <v>23.382991847140641</v>
      </c>
      <c r="AM31" s="35">
        <f t="shared" si="22"/>
        <v>32.937961911769314</v>
      </c>
      <c r="AN31" s="35">
        <f t="shared" si="22"/>
        <v>28.290514202226021</v>
      </c>
      <c r="AO31" s="35">
        <f t="shared" si="22"/>
        <v>33.501589063942646</v>
      </c>
      <c r="AP31" s="35">
        <f t="shared" si="22"/>
        <v>63.711571877736837</v>
      </c>
      <c r="AQ31" s="35">
        <f t="shared" si="22"/>
        <v>56.831582430002982</v>
      </c>
      <c r="AR31" s="35">
        <f t="shared" si="22"/>
        <v>57.892216085538742</v>
      </c>
      <c r="AS31" s="35">
        <f t="shared" si="22"/>
        <v>35.869649909276376</v>
      </c>
      <c r="AT31" s="35">
        <f t="shared" si="22"/>
        <v>38.237768419469418</v>
      </c>
      <c r="AU31" s="35">
        <f t="shared" si="22"/>
        <v>35.885218745964387</v>
      </c>
      <c r="AV31" s="35">
        <f t="shared" si="22"/>
        <v>42.942204879627447</v>
      </c>
      <c r="AW31" s="35">
        <f t="shared" si="22"/>
        <v>46.581024077510143</v>
      </c>
      <c r="AX31" s="35">
        <f t="shared" si="22"/>
        <v>41.037018801624797</v>
      </c>
      <c r="AY31" s="35">
        <f t="shared" si="22"/>
        <v>64.159624786117433</v>
      </c>
      <c r="AZ31" s="35">
        <f t="shared" si="22"/>
        <v>58.764877297490756</v>
      </c>
      <c r="BA31" s="35">
        <f t="shared" si="22"/>
        <v>56.496680461507637</v>
      </c>
      <c r="BB31" s="35">
        <f t="shared" si="22"/>
        <v>157.02406874968267</v>
      </c>
      <c r="BC31" s="35">
        <f t="shared" si="22"/>
        <v>102.12605707507987</v>
      </c>
      <c r="BD31" s="35">
        <f t="shared" si="22"/>
        <v>98.587287256044561</v>
      </c>
      <c r="BE31" s="35">
        <f t="shared" si="22"/>
        <v>32.058987052687897</v>
      </c>
      <c r="BF31" s="35">
        <f t="shared" si="22"/>
        <v>68.793281987519791</v>
      </c>
      <c r="BG31" s="35">
        <f t="shared" si="22"/>
        <v>47.959040393717537</v>
      </c>
      <c r="BH31" s="35">
        <f t="shared" si="22"/>
        <v>49.747605868923465</v>
      </c>
      <c r="BI31" s="35">
        <f t="shared" si="22"/>
        <v>43.708112158793568</v>
      </c>
      <c r="BJ31" s="35">
        <f t="shared" si="22"/>
        <v>48.170838006045472</v>
      </c>
      <c r="BK31" s="35">
        <f t="shared" si="22"/>
        <v>51.273371139512044</v>
      </c>
      <c r="BL31" s="35">
        <f t="shared" si="22"/>
        <v>50.037445970033509</v>
      </c>
      <c r="BM31" s="35">
        <f t="shared" si="22"/>
        <v>47.520742527641296</v>
      </c>
      <c r="BN31" s="35">
        <f t="shared" ref="BN31:CC31" si="23">BN9*2/(BN$22)</f>
        <v>48.533688936877738</v>
      </c>
      <c r="BO31" s="35">
        <f t="shared" si="23"/>
        <v>51.105281971773728</v>
      </c>
      <c r="BP31" s="35">
        <f t="shared" si="23"/>
        <v>27.942724798348991</v>
      </c>
      <c r="BQ31" s="35">
        <f t="shared" si="23"/>
        <v>47.437825212390045</v>
      </c>
      <c r="BR31" s="35">
        <f t="shared" si="23"/>
        <v>38.854862149122567</v>
      </c>
      <c r="BS31" s="35">
        <f t="shared" si="23"/>
        <v>35.941558988634164</v>
      </c>
      <c r="BT31" s="35">
        <f t="shared" si="23"/>
        <v>57.667541741432203</v>
      </c>
      <c r="BU31" s="35">
        <f t="shared" si="23"/>
        <v>31.410028901357151</v>
      </c>
      <c r="BV31" s="35">
        <f t="shared" si="23"/>
        <v>29.727309017745927</v>
      </c>
      <c r="BW31" s="35">
        <f t="shared" si="23"/>
        <v>30.184419568670862</v>
      </c>
      <c r="BX31" s="35">
        <f t="shared" si="23"/>
        <v>32.22415189982177</v>
      </c>
      <c r="BY31" s="35">
        <f t="shared" si="23"/>
        <v>25.755484687010746</v>
      </c>
      <c r="BZ31" s="35">
        <f t="shared" si="23"/>
        <v>27.839013060454899</v>
      </c>
      <c r="CA31" s="35">
        <f t="shared" si="23"/>
        <v>23.263320583661994</v>
      </c>
      <c r="CB31" s="35">
        <f t="shared" si="23"/>
        <v>41.793831048537257</v>
      </c>
      <c r="CC31" s="35">
        <f t="shared" si="23"/>
        <v>25.491465642789223</v>
      </c>
      <c r="CD31">
        <v>58.78</v>
      </c>
      <c r="CE31">
        <v>54.56</v>
      </c>
      <c r="CF31">
        <v>49.73</v>
      </c>
      <c r="CG31">
        <v>52.52</v>
      </c>
      <c r="CH31">
        <v>49.33</v>
      </c>
      <c r="CI31">
        <v>54.25</v>
      </c>
    </row>
    <row r="32" spans="1:87" s="8" customFormat="1" x14ac:dyDescent="0.3">
      <c r="A32" s="35" t="s">
        <v>149</v>
      </c>
      <c r="B32" s="35">
        <f t="shared" ref="B32:AG32" si="24">B10*2/(B$22)</f>
        <v>2.353479382393127</v>
      </c>
      <c r="C32" s="35">
        <f t="shared" si="24"/>
        <v>2.0291102628440307</v>
      </c>
      <c r="D32" s="35">
        <f t="shared" si="24"/>
        <v>2.2789032575903563</v>
      </c>
      <c r="E32" s="35">
        <f t="shared" si="24"/>
        <v>1.9924226593464835</v>
      </c>
      <c r="F32" s="35">
        <f t="shared" si="24"/>
        <v>1.650921762473373</v>
      </c>
      <c r="G32" s="35">
        <f t="shared" si="24"/>
        <v>2.036623549583386</v>
      </c>
      <c r="H32" s="35">
        <f t="shared" si="24"/>
        <v>1.642035685078937</v>
      </c>
      <c r="I32" s="35">
        <f t="shared" si="24"/>
        <v>1.6952038898306359</v>
      </c>
      <c r="J32" s="35">
        <f t="shared" si="24"/>
        <v>3.4033955536642799</v>
      </c>
      <c r="K32" s="35">
        <f t="shared" si="24"/>
        <v>5.1124194041058564</v>
      </c>
      <c r="L32" s="35">
        <f t="shared" si="24"/>
        <v>3.5888319656381498</v>
      </c>
      <c r="M32" s="35">
        <f t="shared" si="24"/>
        <v>2.0782744378129161</v>
      </c>
      <c r="N32" s="35">
        <f t="shared" si="24"/>
        <v>4.3093166672804673</v>
      </c>
      <c r="O32" s="35">
        <f t="shared" si="24"/>
        <v>5.2819263879139173</v>
      </c>
      <c r="P32" s="35">
        <f t="shared" si="24"/>
        <v>3.309394896189104</v>
      </c>
      <c r="Q32" s="35">
        <f t="shared" si="24"/>
        <v>5.0410565728864469</v>
      </c>
      <c r="R32" s="35">
        <f t="shared" si="24"/>
        <v>3.4942714738000666</v>
      </c>
      <c r="S32" s="35">
        <f t="shared" si="24"/>
        <v>3.4222121152733092</v>
      </c>
      <c r="T32" s="35">
        <f t="shared" si="24"/>
        <v>4.3940158699388077</v>
      </c>
      <c r="U32" s="35">
        <f t="shared" si="24"/>
        <v>3.7796430284359066</v>
      </c>
      <c r="V32" s="35">
        <f t="shared" si="24"/>
        <v>3.6278415855439117</v>
      </c>
      <c r="W32" s="35">
        <f t="shared" si="24"/>
        <v>3.977865166699722</v>
      </c>
      <c r="X32" s="35">
        <f t="shared" si="24"/>
        <v>1.415514186405767</v>
      </c>
      <c r="Y32" s="35">
        <f t="shared" si="24"/>
        <v>4.1969400666277696</v>
      </c>
      <c r="Z32" s="35">
        <f t="shared" si="24"/>
        <v>4.2796998556949415</v>
      </c>
      <c r="AA32" s="35">
        <f t="shared" si="24"/>
        <v>3.4817974030690291</v>
      </c>
      <c r="AB32" s="35">
        <f t="shared" si="24"/>
        <v>2.9267217453297603</v>
      </c>
      <c r="AC32" s="35">
        <f t="shared" si="24"/>
        <v>2.2885078093200506</v>
      </c>
      <c r="AD32" s="35">
        <f t="shared" si="24"/>
        <v>2.9314387506079065</v>
      </c>
      <c r="AE32" s="35">
        <f t="shared" si="24"/>
        <v>2.2642322279131712</v>
      </c>
      <c r="AF32" s="35">
        <f t="shared" si="24"/>
        <v>2.5463771645692521</v>
      </c>
      <c r="AG32" s="35">
        <f t="shared" si="24"/>
        <v>2.807259454971275</v>
      </c>
      <c r="AH32" s="35">
        <f t="shared" ref="AH32:BM32" si="25">AH10*2/(AH$22)</f>
        <v>4.4336887724969403</v>
      </c>
      <c r="AI32" s="35">
        <f t="shared" si="25"/>
        <v>1.3881005946650262</v>
      </c>
      <c r="AJ32" s="35">
        <f t="shared" si="25"/>
        <v>4.2006865387767665</v>
      </c>
      <c r="AK32" s="35">
        <f t="shared" si="25"/>
        <v>1.5277200502505759</v>
      </c>
      <c r="AL32" s="35">
        <f t="shared" si="25"/>
        <v>1.0204309907054281</v>
      </c>
      <c r="AM32" s="35">
        <f t="shared" si="25"/>
        <v>1.7510054824794554</v>
      </c>
      <c r="AN32" s="35">
        <f t="shared" si="25"/>
        <v>1.3368939777194575</v>
      </c>
      <c r="AO32" s="35">
        <f t="shared" si="25"/>
        <v>1.5290549004917124</v>
      </c>
      <c r="AP32" s="35">
        <f t="shared" si="25"/>
        <v>2.7530029834607572</v>
      </c>
      <c r="AQ32" s="35">
        <f t="shared" si="25"/>
        <v>2.4132582119311081</v>
      </c>
      <c r="AR32" s="35">
        <f t="shared" si="25"/>
        <v>3.3446803009374668</v>
      </c>
      <c r="AS32" s="35">
        <f t="shared" si="25"/>
        <v>1.4491601066193898</v>
      </c>
      <c r="AT32" s="35">
        <f t="shared" si="25"/>
        <v>1.5560174381380338</v>
      </c>
      <c r="AU32" s="35">
        <f t="shared" si="25"/>
        <v>1.7405055982327469</v>
      </c>
      <c r="AV32" s="35">
        <f t="shared" si="25"/>
        <v>1.8273497590706651</v>
      </c>
      <c r="AW32" s="35">
        <f t="shared" si="25"/>
        <v>1.8861505132468419</v>
      </c>
      <c r="AX32" s="35">
        <f t="shared" si="25"/>
        <v>2.0541655652852944</v>
      </c>
      <c r="AY32" s="35">
        <f t="shared" si="25"/>
        <v>2.662639176213808</v>
      </c>
      <c r="AZ32" s="35">
        <f t="shared" si="25"/>
        <v>2.3417707037063709</v>
      </c>
      <c r="BA32" s="35">
        <f t="shared" si="25"/>
        <v>2.4020544046464183</v>
      </c>
      <c r="BB32" s="35">
        <f t="shared" si="25"/>
        <v>12.042973293088693</v>
      </c>
      <c r="BC32" s="35">
        <f t="shared" si="25"/>
        <v>4.4191232597862378</v>
      </c>
      <c r="BD32" s="35">
        <f t="shared" si="25"/>
        <v>5.0442233537795884</v>
      </c>
      <c r="BE32" s="35">
        <f t="shared" si="25"/>
        <v>1.2517402311597723</v>
      </c>
      <c r="BF32" s="35">
        <f t="shared" si="25"/>
        <v>3.6525250102595721</v>
      </c>
      <c r="BG32" s="35">
        <f t="shared" si="25"/>
        <v>2.6951908704887231</v>
      </c>
      <c r="BH32" s="35">
        <f t="shared" si="25"/>
        <v>3.6530672817167025</v>
      </c>
      <c r="BI32" s="35">
        <f t="shared" si="25"/>
        <v>2.6078678652332927</v>
      </c>
      <c r="BJ32" s="35">
        <f t="shared" si="25"/>
        <v>2.7565904960318099</v>
      </c>
      <c r="BK32" s="35">
        <f t="shared" si="25"/>
        <v>5.3760194916926247</v>
      </c>
      <c r="BL32" s="35">
        <f t="shared" si="25"/>
        <v>4.8771304696845332</v>
      </c>
      <c r="BM32" s="35">
        <f t="shared" si="25"/>
        <v>3.9478412346669565</v>
      </c>
      <c r="BN32" s="35">
        <f t="shared" ref="BN32:CC32" si="26">BN10*2/(BN$22)</f>
        <v>4.8010954445512395</v>
      </c>
      <c r="BO32" s="35">
        <f t="shared" si="26"/>
        <v>5.2665639168483134</v>
      </c>
      <c r="BP32" s="35">
        <f t="shared" si="26"/>
        <v>1.2950841292905804</v>
      </c>
      <c r="BQ32" s="35">
        <f t="shared" si="26"/>
        <v>5.6154966788826819</v>
      </c>
      <c r="BR32" s="35">
        <f t="shared" si="26"/>
        <v>5.736373141548281</v>
      </c>
      <c r="BS32" s="35">
        <f t="shared" si="26"/>
        <v>4.1374345738543719</v>
      </c>
      <c r="BT32" s="35">
        <f t="shared" si="26"/>
        <v>9.6813385225650279</v>
      </c>
      <c r="BU32" s="35">
        <f t="shared" si="26"/>
        <v>3.1425495622124724</v>
      </c>
      <c r="BV32" s="35">
        <f t="shared" si="26"/>
        <v>4.7182130291886173</v>
      </c>
      <c r="BW32" s="35">
        <f t="shared" si="26"/>
        <v>3.2558139151217254</v>
      </c>
      <c r="BX32" s="35">
        <f t="shared" si="26"/>
        <v>3.6151129598260821</v>
      </c>
      <c r="BY32" s="35">
        <f t="shared" si="26"/>
        <v>3.1856761175334944</v>
      </c>
      <c r="BZ32" s="35">
        <f t="shared" si="26"/>
        <v>3.3553003267996169</v>
      </c>
      <c r="CA32" s="35">
        <f t="shared" si="26"/>
        <v>0.93539813455667242</v>
      </c>
      <c r="CB32" s="35">
        <f t="shared" si="26"/>
        <v>4.8478652988275037</v>
      </c>
      <c r="CC32" s="35">
        <f t="shared" si="26"/>
        <v>1.2031231956366912</v>
      </c>
      <c r="CD32" s="8">
        <v>1.1499999999999999</v>
      </c>
      <c r="CE32" s="8">
        <v>1.25</v>
      </c>
      <c r="CF32" s="8">
        <v>1.1299999999999999</v>
      </c>
      <c r="CG32" s="8">
        <v>1.0900000000000001</v>
      </c>
      <c r="CH32" s="8">
        <v>1.18</v>
      </c>
      <c r="CI32" s="8">
        <v>1.21</v>
      </c>
    </row>
    <row r="33" spans="1:87" s="8" customFormat="1" x14ac:dyDescent="0.3">
      <c r="A33" s="35" t="s">
        <v>150</v>
      </c>
      <c r="B33" s="35">
        <f t="shared" ref="B33:AG33" si="27">B11*2/(B$22)</f>
        <v>40.330788348564447</v>
      </c>
      <c r="C33" s="35">
        <f t="shared" si="27"/>
        <v>0</v>
      </c>
      <c r="D33" s="35">
        <f t="shared" si="27"/>
        <v>32.812342995311624</v>
      </c>
      <c r="E33" s="35">
        <f t="shared" si="27"/>
        <v>22.72636260524736</v>
      </c>
      <c r="F33" s="35">
        <f t="shared" si="27"/>
        <v>21.830686568044584</v>
      </c>
      <c r="G33" s="35">
        <f t="shared" si="27"/>
        <v>37.274166004161764</v>
      </c>
      <c r="H33" s="35">
        <f t="shared" si="27"/>
        <v>25.034968575319521</v>
      </c>
      <c r="I33" s="35">
        <f t="shared" si="27"/>
        <v>40.982555639504852</v>
      </c>
      <c r="J33" s="35">
        <f t="shared" si="27"/>
        <v>49.514497764135719</v>
      </c>
      <c r="K33" s="35">
        <f t="shared" si="27"/>
        <v>23.855803857995806</v>
      </c>
      <c r="L33" s="35">
        <f t="shared" si="27"/>
        <v>44.868334500247798</v>
      </c>
      <c r="M33" s="35">
        <f t="shared" si="27"/>
        <v>27.211725320638291</v>
      </c>
      <c r="N33" s="35">
        <f t="shared" si="27"/>
        <v>43.667918754819084</v>
      </c>
      <c r="O33" s="35">
        <f t="shared" si="27"/>
        <v>58.944166593006372</v>
      </c>
      <c r="P33" s="35">
        <f t="shared" si="27"/>
        <v>31.497204625728141</v>
      </c>
      <c r="Q33" s="35">
        <f t="shared" si="27"/>
        <v>25.113634735001575</v>
      </c>
      <c r="R33" s="35">
        <f t="shared" si="27"/>
        <v>48.37680215819352</v>
      </c>
      <c r="S33" s="35">
        <f t="shared" si="27"/>
        <v>31.060749584391854</v>
      </c>
      <c r="T33" s="35">
        <f t="shared" si="27"/>
        <v>24.709535379180792</v>
      </c>
      <c r="U33" s="35">
        <f t="shared" si="27"/>
        <v>21.422598275762073</v>
      </c>
      <c r="V33" s="35">
        <f t="shared" si="27"/>
        <v>41.900917207525445</v>
      </c>
      <c r="W33" s="35">
        <f t="shared" si="27"/>
        <v>57.488553361340749</v>
      </c>
      <c r="X33" s="35">
        <f t="shared" si="27"/>
        <v>14.349080575738849</v>
      </c>
      <c r="Y33" s="35">
        <f t="shared" si="27"/>
        <v>48.104385485873429</v>
      </c>
      <c r="Z33" s="35">
        <f t="shared" si="27"/>
        <v>28.302165296827219</v>
      </c>
      <c r="AA33" s="35">
        <f t="shared" si="27"/>
        <v>30.390769648963712</v>
      </c>
      <c r="AB33" s="35">
        <f t="shared" si="27"/>
        <v>19.041469819008725</v>
      </c>
      <c r="AC33" s="35">
        <f t="shared" si="27"/>
        <v>14.359951499594862</v>
      </c>
      <c r="AD33" s="35">
        <f t="shared" si="27"/>
        <v>18.023414768712072</v>
      </c>
      <c r="AE33" s="35">
        <f t="shared" si="27"/>
        <v>16.949255385774379</v>
      </c>
      <c r="AF33" s="35">
        <f t="shared" si="27"/>
        <v>28.568675398612822</v>
      </c>
      <c r="AG33" s="35">
        <f t="shared" si="27"/>
        <v>21.703451051808035</v>
      </c>
      <c r="AH33" s="35">
        <f t="shared" ref="AH33:BM33" si="28">AH11*2/(AH$22)</f>
        <v>43.375142662983073</v>
      </c>
      <c r="AI33" s="35">
        <f t="shared" si="28"/>
        <v>21.19659248694812</v>
      </c>
      <c r="AJ33" s="35">
        <f t="shared" si="28"/>
        <v>31.101384435187864</v>
      </c>
      <c r="AK33" s="35">
        <f t="shared" si="28"/>
        <v>17.932670189282351</v>
      </c>
      <c r="AL33" s="35">
        <f t="shared" si="28"/>
        <v>14.243726421489024</v>
      </c>
      <c r="AM33" s="35">
        <f t="shared" si="28"/>
        <v>20.480560118990873</v>
      </c>
      <c r="AN33" s="35">
        <f t="shared" si="28"/>
        <v>15.123490105991023</v>
      </c>
      <c r="AO33" s="35">
        <f t="shared" si="28"/>
        <v>26.69093267885458</v>
      </c>
      <c r="AP33" s="35">
        <f t="shared" si="28"/>
        <v>44.733898165282532</v>
      </c>
      <c r="AQ33" s="35">
        <f t="shared" si="28"/>
        <v>33.952670712296118</v>
      </c>
      <c r="AR33" s="35">
        <f t="shared" si="28"/>
        <v>28.927806367402845</v>
      </c>
      <c r="AS33" s="35">
        <f t="shared" si="28"/>
        <v>17.564785881602482</v>
      </c>
      <c r="AT33" s="35">
        <f t="shared" si="28"/>
        <v>23.495486254711288</v>
      </c>
      <c r="AU33" s="35">
        <f t="shared" si="28"/>
        <v>16.745503015260851</v>
      </c>
      <c r="AV33" s="35">
        <f t="shared" si="28"/>
        <v>19.227599782807825</v>
      </c>
      <c r="AW33" s="35">
        <f t="shared" si="28"/>
        <v>19.229050725866195</v>
      </c>
      <c r="AX33" s="35">
        <f t="shared" si="28"/>
        <v>21.1961460938032</v>
      </c>
      <c r="AY33" s="35">
        <f t="shared" si="28"/>
        <v>35.056235868961892</v>
      </c>
      <c r="AZ33" s="35">
        <f t="shared" si="28"/>
        <v>24.41573968684073</v>
      </c>
      <c r="BA33" s="35">
        <f t="shared" si="28"/>
        <v>33.810099694347478</v>
      </c>
      <c r="BB33" s="35">
        <f t="shared" si="28"/>
        <v>125.9647840377055</v>
      </c>
      <c r="BC33" s="35">
        <f t="shared" si="28"/>
        <v>83.918208291933894</v>
      </c>
      <c r="BD33" s="35">
        <f t="shared" si="28"/>
        <v>28.800317214626261</v>
      </c>
      <c r="BE33" s="35">
        <f t="shared" si="28"/>
        <v>17.406737012271698</v>
      </c>
      <c r="BF33" s="35">
        <f t="shared" si="28"/>
        <v>34.287686361613332</v>
      </c>
      <c r="BG33" s="35">
        <f t="shared" si="28"/>
        <v>23.432313578396638</v>
      </c>
      <c r="BH33" s="35">
        <f t="shared" si="28"/>
        <v>27.197555895609277</v>
      </c>
      <c r="BI33" s="35">
        <f t="shared" si="28"/>
        <v>31.235174707377794</v>
      </c>
      <c r="BJ33" s="35">
        <f t="shared" si="28"/>
        <v>27.481029970493378</v>
      </c>
      <c r="BK33" s="35">
        <f t="shared" si="28"/>
        <v>36.369733360272392</v>
      </c>
      <c r="BL33" s="35">
        <f t="shared" si="28"/>
        <v>17.967832870864608</v>
      </c>
      <c r="BM33" s="35">
        <f t="shared" si="28"/>
        <v>18.875508792716744</v>
      </c>
      <c r="BN33" s="35">
        <f t="shared" ref="BN33:CC33" si="29">BN11*2/(BN$22)</f>
        <v>34.77368939470346</v>
      </c>
      <c r="BO33" s="35">
        <f t="shared" si="29"/>
        <v>14.541152160936631</v>
      </c>
      <c r="BP33" s="35">
        <f t="shared" si="29"/>
        <v>23.193943658581151</v>
      </c>
      <c r="BQ33" s="35">
        <f t="shared" si="29"/>
        <v>39.155556291518941</v>
      </c>
      <c r="BR33" s="35">
        <f t="shared" si="29"/>
        <v>15.964776612395635</v>
      </c>
      <c r="BS33" s="35">
        <f t="shared" si="29"/>
        <v>19.791909132715428</v>
      </c>
      <c r="BT33" s="35">
        <f t="shared" si="29"/>
        <v>14.285708510921335</v>
      </c>
      <c r="BU33" s="35">
        <f t="shared" si="29"/>
        <v>14.270345122911982</v>
      </c>
      <c r="BV33" s="35">
        <f t="shared" si="29"/>
        <v>11.421404380473463</v>
      </c>
      <c r="BW33" s="35">
        <f t="shared" si="29"/>
        <v>16.398386203752562</v>
      </c>
      <c r="BX33" s="35">
        <f t="shared" si="29"/>
        <v>22.605101348347333</v>
      </c>
      <c r="BY33" s="35">
        <f t="shared" si="29"/>
        <v>26.712407326869929</v>
      </c>
      <c r="BZ33" s="35">
        <f t="shared" si="29"/>
        <v>28.854033568834573</v>
      </c>
      <c r="CA33" s="35">
        <f t="shared" si="29"/>
        <v>11.6569118434183</v>
      </c>
      <c r="CB33" s="35">
        <f t="shared" si="29"/>
        <v>24.490672564278938</v>
      </c>
      <c r="CC33" s="35">
        <f t="shared" si="29"/>
        <v>14.258345955392416</v>
      </c>
      <c r="CD33" s="35">
        <v>8.24</v>
      </c>
      <c r="CE33" s="35">
        <v>7.35</v>
      </c>
      <c r="CF33" s="8">
        <v>5.72</v>
      </c>
      <c r="CG33" s="35">
        <v>6.06</v>
      </c>
      <c r="CH33" s="35">
        <v>7.06</v>
      </c>
      <c r="CI33" s="35">
        <v>8.02</v>
      </c>
    </row>
    <row r="34" spans="1:87" s="8" customFormat="1" x14ac:dyDescent="0.3">
      <c r="A34" s="35" t="s">
        <v>151</v>
      </c>
      <c r="B34" s="35">
        <f t="shared" ref="B34:AG34" si="30">B12*2/(B$22)</f>
        <v>0.35495325522895066</v>
      </c>
      <c r="C34" s="35">
        <f t="shared" si="30"/>
        <v>0</v>
      </c>
      <c r="D34" s="35">
        <f t="shared" si="30"/>
        <v>3.9355023534340412</v>
      </c>
      <c r="E34" s="35">
        <f t="shared" si="30"/>
        <v>4.4986314785471295</v>
      </c>
      <c r="F34" s="35">
        <f t="shared" si="30"/>
        <v>6.033260788015026</v>
      </c>
      <c r="G34" s="35">
        <f t="shared" si="30"/>
        <v>7.2779631859443743</v>
      </c>
      <c r="H34" s="35">
        <f t="shared" si="30"/>
        <v>3.6176977729111992</v>
      </c>
      <c r="I34" s="35">
        <f t="shared" si="30"/>
        <v>3.8240911402424853</v>
      </c>
      <c r="J34" s="35">
        <f t="shared" si="30"/>
        <v>4.52253866104643</v>
      </c>
      <c r="K34" s="35">
        <f t="shared" si="30"/>
        <v>3.4153758221570287</v>
      </c>
      <c r="L34" s="35">
        <f t="shared" si="30"/>
        <v>7.0531007752245616</v>
      </c>
      <c r="M34" s="35">
        <f t="shared" si="30"/>
        <v>7.2629104381818399</v>
      </c>
      <c r="N34" s="35">
        <f t="shared" si="30"/>
        <v>9.6592690733275877</v>
      </c>
      <c r="O34" s="35">
        <f t="shared" si="30"/>
        <v>5.1558535461816559</v>
      </c>
      <c r="P34" s="35">
        <f t="shared" si="30"/>
        <v>4.714644009896638</v>
      </c>
      <c r="Q34" s="35">
        <f t="shared" si="30"/>
        <v>6.7280699235811845</v>
      </c>
      <c r="R34" s="35">
        <f t="shared" si="30"/>
        <v>3.5968349471072378</v>
      </c>
      <c r="S34" s="35">
        <f t="shared" si="30"/>
        <v>5.185967022426575</v>
      </c>
      <c r="T34" s="35">
        <f t="shared" si="30"/>
        <v>3.7535447094156713</v>
      </c>
      <c r="U34" s="35">
        <f t="shared" si="30"/>
        <v>6.1151921084221028</v>
      </c>
      <c r="V34" s="35">
        <f t="shared" si="30"/>
        <v>5.0333441949025657</v>
      </c>
      <c r="W34" s="35">
        <f t="shared" si="30"/>
        <v>5.0849422871413461</v>
      </c>
      <c r="X34" s="35">
        <f t="shared" si="30"/>
        <v>5.2823246367434127</v>
      </c>
      <c r="Y34" s="35">
        <f t="shared" si="30"/>
        <v>4.9866600801899894</v>
      </c>
      <c r="Z34" s="35">
        <f t="shared" si="30"/>
        <v>2.7966601518204186</v>
      </c>
      <c r="AA34" s="35">
        <f t="shared" si="30"/>
        <v>5.0544728561755692</v>
      </c>
      <c r="AB34" s="35">
        <f t="shared" si="30"/>
        <v>3.7815914639850172</v>
      </c>
      <c r="AC34" s="35">
        <f t="shared" si="30"/>
        <v>1.9229877747116109</v>
      </c>
      <c r="AD34" s="35">
        <f t="shared" si="30"/>
        <v>5.4852635558284719</v>
      </c>
      <c r="AE34" s="35">
        <f t="shared" si="30"/>
        <v>3.7394755961054353</v>
      </c>
      <c r="AF34" s="35">
        <f t="shared" si="30"/>
        <v>2.9692775683831654</v>
      </c>
      <c r="AG34" s="35">
        <f t="shared" si="30"/>
        <v>4.4036466754848753</v>
      </c>
      <c r="AH34" s="35">
        <f t="shared" ref="AH34:BM34" si="31">AH12*2/(AH$22)</f>
        <v>4.8857933586855973</v>
      </c>
      <c r="AI34" s="35">
        <f t="shared" si="31"/>
        <v>6.492005354216972</v>
      </c>
      <c r="AJ34" s="35">
        <f t="shared" si="31"/>
        <v>12.684221907875937</v>
      </c>
      <c r="AK34" s="35">
        <f t="shared" si="31"/>
        <v>1.9884890562053217</v>
      </c>
      <c r="AL34" s="35">
        <f t="shared" si="31"/>
        <v>4.3941861463633316</v>
      </c>
      <c r="AM34" s="35">
        <f t="shared" si="31"/>
        <v>5.86468651834537</v>
      </c>
      <c r="AN34" s="35">
        <f t="shared" si="31"/>
        <v>3.9375447769435832</v>
      </c>
      <c r="AO34" s="35">
        <f t="shared" si="31"/>
        <v>4.0059514320717771</v>
      </c>
      <c r="AP34" s="35">
        <f t="shared" si="31"/>
        <v>10.409758954965715</v>
      </c>
      <c r="AQ34" s="35">
        <f t="shared" si="31"/>
        <v>10.331550909905506</v>
      </c>
      <c r="AR34" s="35">
        <f t="shared" si="31"/>
        <v>9.8089333115110655</v>
      </c>
      <c r="AS34" s="35">
        <f t="shared" si="31"/>
        <v>6.3660619187409235</v>
      </c>
      <c r="AT34" s="35">
        <f t="shared" si="31"/>
        <v>8.9579988418991796</v>
      </c>
      <c r="AU34" s="35">
        <f t="shared" si="31"/>
        <v>6.5812884394708728</v>
      </c>
      <c r="AV34" s="35">
        <f t="shared" si="31"/>
        <v>2.948924226351505</v>
      </c>
      <c r="AW34" s="35">
        <f t="shared" si="31"/>
        <v>7.2007271554082735</v>
      </c>
      <c r="AX34" s="35">
        <f t="shared" si="31"/>
        <v>4.5134121901944084</v>
      </c>
      <c r="AY34" s="35">
        <f t="shared" si="31"/>
        <v>8.4633755085928648</v>
      </c>
      <c r="AZ34" s="35">
        <f t="shared" si="31"/>
        <v>8.0158681919619728</v>
      </c>
      <c r="BA34" s="35">
        <f t="shared" si="31"/>
        <v>10.966676125817417</v>
      </c>
      <c r="BB34" s="35">
        <f t="shared" si="31"/>
        <v>14.449263933184314</v>
      </c>
      <c r="BC34" s="35">
        <f t="shared" si="31"/>
        <v>5.7405055123848792</v>
      </c>
      <c r="BD34" s="35">
        <f t="shared" si="31"/>
        <v>12.43524920764686</v>
      </c>
      <c r="BE34" s="35">
        <f t="shared" si="31"/>
        <v>14.326525664515993</v>
      </c>
      <c r="BF34" s="35">
        <f t="shared" si="31"/>
        <v>11.471417252931161</v>
      </c>
      <c r="BG34" s="35">
        <f t="shared" si="31"/>
        <v>1.5650467040342151</v>
      </c>
      <c r="BH34" s="35">
        <f t="shared" si="31"/>
        <v>4.5822037489771068</v>
      </c>
      <c r="BI34" s="35">
        <f t="shared" si="31"/>
        <v>6.2888510933924451</v>
      </c>
      <c r="BJ34" s="35">
        <f t="shared" si="31"/>
        <v>12.205484231930784</v>
      </c>
      <c r="BK34" s="35">
        <f t="shared" si="31"/>
        <v>8.8449116070589735</v>
      </c>
      <c r="BL34" s="35">
        <f t="shared" si="31"/>
        <v>14.397546962965395</v>
      </c>
      <c r="BM34" s="35">
        <f t="shared" si="31"/>
        <v>6.6399536822072047</v>
      </c>
      <c r="BN34" s="35">
        <f t="shared" ref="BN34:CC34" si="32">BN12*2/(BN$22)</f>
        <v>8.7709685243253332</v>
      </c>
      <c r="BO34" s="35">
        <f t="shared" si="32"/>
        <v>11.634195495836826</v>
      </c>
      <c r="BP34" s="35">
        <f t="shared" si="32"/>
        <v>8.3059205426788463</v>
      </c>
      <c r="BQ34" s="35">
        <f t="shared" si="32"/>
        <v>6.8715202778181945</v>
      </c>
      <c r="BR34" s="35">
        <f t="shared" si="32"/>
        <v>1.7807623622001509</v>
      </c>
      <c r="BS34" s="35">
        <f t="shared" si="32"/>
        <v>6.0432034189756001</v>
      </c>
      <c r="BT34" s="35">
        <f t="shared" si="32"/>
        <v>0</v>
      </c>
      <c r="BU34" s="35">
        <f t="shared" si="32"/>
        <v>6.0812299954798963</v>
      </c>
      <c r="BV34" s="35">
        <f t="shared" si="32"/>
        <v>0</v>
      </c>
      <c r="BW34" s="35">
        <f t="shared" si="32"/>
        <v>9.5088309293705144</v>
      </c>
      <c r="BX34" s="35">
        <f t="shared" si="32"/>
        <v>10.655942172741739</v>
      </c>
      <c r="BY34" s="35">
        <f t="shared" si="32"/>
        <v>7.5655202924798139</v>
      </c>
      <c r="BZ34" s="35">
        <f t="shared" si="32"/>
        <v>13.053617953984647</v>
      </c>
      <c r="CA34" s="35">
        <f t="shared" si="32"/>
        <v>7.0535200277659822</v>
      </c>
      <c r="CB34" s="35">
        <f t="shared" si="32"/>
        <v>0</v>
      </c>
      <c r="CC34" s="35">
        <f t="shared" si="32"/>
        <v>2.1715906227980475</v>
      </c>
      <c r="CD34" s="8">
        <v>9.11</v>
      </c>
      <c r="CE34" s="8">
        <v>9.24</v>
      </c>
      <c r="CF34" s="8">
        <v>9.31</v>
      </c>
      <c r="CG34" s="8">
        <v>8.86</v>
      </c>
      <c r="CH34" s="8">
        <v>8.89</v>
      </c>
      <c r="CI34" s="8">
        <v>8.25</v>
      </c>
    </row>
    <row r="35" spans="1:87" s="8" customFormat="1" x14ac:dyDescent="0.3">
      <c r="A35" s="36" t="s">
        <v>152</v>
      </c>
      <c r="B35" s="35">
        <f t="shared" ref="B35:AG35" si="33">B13*2/(B$22)</f>
        <v>0.15573887672376741</v>
      </c>
      <c r="C35" s="35">
        <f t="shared" si="33"/>
        <v>0.12531935487684703</v>
      </c>
      <c r="D35" s="35">
        <f t="shared" si="33"/>
        <v>0.13453388144964326</v>
      </c>
      <c r="E35" s="35">
        <f t="shared" si="33"/>
        <v>7.2708568385285749E-2</v>
      </c>
      <c r="F35" s="35">
        <f t="shared" si="33"/>
        <v>0.1737417272761419</v>
      </c>
      <c r="G35" s="35">
        <f t="shared" si="33"/>
        <v>0.1771564062636177</v>
      </c>
      <c r="H35" s="35">
        <f t="shared" si="33"/>
        <v>0.1567617779006974</v>
      </c>
      <c r="I35" s="35">
        <f t="shared" si="33"/>
        <v>0.15812241413381734</v>
      </c>
      <c r="J35" s="35">
        <f t="shared" si="33"/>
        <v>0.69204908435768475</v>
      </c>
      <c r="K35" s="35">
        <f t="shared" si="33"/>
        <v>0.99466293670608485</v>
      </c>
      <c r="L35" s="35">
        <f t="shared" si="33"/>
        <v>0.81052098054935739</v>
      </c>
      <c r="M35" s="35">
        <f t="shared" si="33"/>
        <v>0.1022633395560732</v>
      </c>
      <c r="N35" s="35">
        <f t="shared" si="33"/>
        <v>0.76535552118311989</v>
      </c>
      <c r="O35" s="35">
        <f t="shared" si="33"/>
        <v>0.3342904643400979</v>
      </c>
      <c r="P35" s="35">
        <f t="shared" si="33"/>
        <v>0.31923263578047334</v>
      </c>
      <c r="Q35" s="35">
        <f t="shared" si="33"/>
        <v>0.41534336052600646</v>
      </c>
      <c r="R35" s="35">
        <f t="shared" si="33"/>
        <v>0.20576362655979438</v>
      </c>
      <c r="S35" s="35">
        <f t="shared" si="33"/>
        <v>1.9232138227203039</v>
      </c>
      <c r="T35" s="35">
        <f t="shared" si="33"/>
        <v>2.1988474929579236</v>
      </c>
      <c r="U35" s="35">
        <f t="shared" si="33"/>
        <v>2.094380477796562</v>
      </c>
      <c r="V35" s="35">
        <f t="shared" si="33"/>
        <v>1.932436140862152</v>
      </c>
      <c r="W35" s="35">
        <f t="shared" si="33"/>
        <v>1.8709328766649225</v>
      </c>
      <c r="X35" s="35">
        <f t="shared" si="33"/>
        <v>0.12055068793830306</v>
      </c>
      <c r="Y35" s="35">
        <f t="shared" si="33"/>
        <v>1.1035065611143189</v>
      </c>
      <c r="Z35" s="35">
        <f t="shared" si="33"/>
        <v>0.82519500515784905</v>
      </c>
      <c r="AA35" s="35">
        <f t="shared" si="33"/>
        <v>1.1204248702316086</v>
      </c>
      <c r="AB35" s="35">
        <f t="shared" si="33"/>
        <v>3.6134458422971703</v>
      </c>
      <c r="AC35" s="35">
        <f t="shared" si="33"/>
        <v>3.1547411881271614</v>
      </c>
      <c r="AD35" s="35">
        <f t="shared" si="33"/>
        <v>2.9662813636338297</v>
      </c>
      <c r="AE35" s="35">
        <f t="shared" si="33"/>
        <v>3.8821908121036612</v>
      </c>
      <c r="AF35" s="35">
        <f t="shared" si="33"/>
        <v>2.1644194660988125</v>
      </c>
      <c r="AG35" s="35">
        <f t="shared" si="33"/>
        <v>1.8526380848717741</v>
      </c>
      <c r="AH35" s="35">
        <f t="shared" ref="AH35:BM35" si="34">AH13*2/(AH$22)</f>
        <v>2.7602750400666425</v>
      </c>
      <c r="AI35" s="35">
        <f t="shared" si="34"/>
        <v>0.56863816601139472</v>
      </c>
      <c r="AJ35" s="35">
        <f t="shared" si="34"/>
        <v>2.7374841503726883</v>
      </c>
      <c r="AK35" s="35">
        <f t="shared" si="34"/>
        <v>9.4355262506505805E-2</v>
      </c>
      <c r="AL35" s="35">
        <f t="shared" si="34"/>
        <v>0.2897979263877406</v>
      </c>
      <c r="AM35" s="35">
        <f t="shared" si="34"/>
        <v>0.14629932583427308</v>
      </c>
      <c r="AN35" s="35">
        <f t="shared" si="34"/>
        <v>6.9837456108447313E-2</v>
      </c>
      <c r="AO35" s="35">
        <f t="shared" si="34"/>
        <v>0.11452344807281106</v>
      </c>
      <c r="AP35" s="35">
        <f t="shared" si="34"/>
        <v>0</v>
      </c>
      <c r="AQ35" s="35">
        <f t="shared" si="34"/>
        <v>0.12692673523460152</v>
      </c>
      <c r="AR35" s="35">
        <f t="shared" si="34"/>
        <v>0.20949874526925752</v>
      </c>
      <c r="AS35" s="35">
        <f t="shared" si="34"/>
        <v>0.1652969723007896</v>
      </c>
      <c r="AT35" s="35">
        <f t="shared" si="34"/>
        <v>0</v>
      </c>
      <c r="AU35" s="35">
        <f t="shared" si="34"/>
        <v>0.1687272539771579</v>
      </c>
      <c r="AV35" s="35">
        <f t="shared" si="34"/>
        <v>0.10127535117011692</v>
      </c>
      <c r="AW35" s="35">
        <f t="shared" si="34"/>
        <v>0.10595937599697561</v>
      </c>
      <c r="AX35" s="35">
        <f t="shared" si="34"/>
        <v>0.11593515049457756</v>
      </c>
      <c r="AY35" s="35">
        <f t="shared" si="34"/>
        <v>0.40356320466233708</v>
      </c>
      <c r="AZ35" s="35">
        <f t="shared" si="34"/>
        <v>0.1577116289329111</v>
      </c>
      <c r="BA35" s="35">
        <f t="shared" si="34"/>
        <v>0.22172365944899328</v>
      </c>
      <c r="BB35" s="35">
        <f t="shared" si="34"/>
        <v>3.7063632647165559</v>
      </c>
      <c r="BC35" s="35">
        <f t="shared" si="34"/>
        <v>0.50416254844020025</v>
      </c>
      <c r="BD35" s="35">
        <f t="shared" si="34"/>
        <v>0.52710108403074851</v>
      </c>
      <c r="BE35" s="35">
        <f t="shared" si="34"/>
        <v>0.11177707913422727</v>
      </c>
      <c r="BF35" s="35">
        <f t="shared" si="34"/>
        <v>0.61675998448137948</v>
      </c>
      <c r="BG35" s="35">
        <f t="shared" si="34"/>
        <v>0.20546913553066795</v>
      </c>
      <c r="BH35" s="35">
        <f t="shared" si="34"/>
        <v>0.30450116726255783</v>
      </c>
      <c r="BI35" s="35">
        <f t="shared" si="34"/>
        <v>0</v>
      </c>
      <c r="BJ35" s="35">
        <f t="shared" si="34"/>
        <v>0.17337724870699006</v>
      </c>
      <c r="BK35" s="35">
        <f t="shared" si="34"/>
        <v>1.5020901757742944</v>
      </c>
      <c r="BL35" s="35">
        <f t="shared" si="34"/>
        <v>1.310033887010277</v>
      </c>
      <c r="BM35" s="35">
        <f t="shared" si="34"/>
        <v>1.3619364741205684</v>
      </c>
      <c r="BN35" s="35">
        <f t="shared" ref="BN35:CC35" si="35">BN13*2/(BN$22)</f>
        <v>2.1717632813691172</v>
      </c>
      <c r="BO35" s="35">
        <f t="shared" si="35"/>
        <v>0.30629300545166321</v>
      </c>
      <c r="BP35" s="35">
        <f t="shared" si="35"/>
        <v>1.3248157909867868</v>
      </c>
      <c r="BQ35" s="35">
        <f t="shared" si="35"/>
        <v>0.65905018625798029</v>
      </c>
      <c r="BR35" s="35">
        <f t="shared" si="35"/>
        <v>0.55462600254739802</v>
      </c>
      <c r="BS35" s="35">
        <f t="shared" si="35"/>
        <v>0.50031060494264379</v>
      </c>
      <c r="BT35" s="35">
        <f t="shared" si="35"/>
        <v>9.8872077010787986</v>
      </c>
      <c r="BU35" s="35">
        <f t="shared" si="35"/>
        <v>3.8567217636552575</v>
      </c>
      <c r="BV35" s="35">
        <f t="shared" si="35"/>
        <v>5.7891873443970807</v>
      </c>
      <c r="BW35" s="35">
        <f t="shared" si="35"/>
        <v>7.0922187031984683</v>
      </c>
      <c r="BX35" s="35">
        <f t="shared" si="35"/>
        <v>5.0405540343709294</v>
      </c>
      <c r="BY35" s="35">
        <f t="shared" si="35"/>
        <v>4.0573630405532937</v>
      </c>
      <c r="BZ35" s="35">
        <f t="shared" si="35"/>
        <v>4.8360937144230798</v>
      </c>
      <c r="CA35" s="35">
        <f t="shared" si="35"/>
        <v>4.9402525918201552E-2</v>
      </c>
      <c r="CB35" s="35">
        <f t="shared" si="35"/>
        <v>5.6074678604480788</v>
      </c>
      <c r="CC35" s="35">
        <f t="shared" si="35"/>
        <v>6.2061709258434114E-2</v>
      </c>
    </row>
    <row r="36" spans="1:87" s="8" customFormat="1" x14ac:dyDescent="0.3">
      <c r="A36" s="35" t="s">
        <v>153</v>
      </c>
      <c r="B36" s="35">
        <f t="shared" ref="B36:AG36" si="36">B14*2/(B$22)</f>
        <v>23.416166682820943</v>
      </c>
      <c r="C36" s="35">
        <f t="shared" si="36"/>
        <v>18.357211731319417</v>
      </c>
      <c r="D36" s="35">
        <f t="shared" si="36"/>
        <v>18.092152078415282</v>
      </c>
      <c r="E36" s="35">
        <f t="shared" si="36"/>
        <v>13.646954291152932</v>
      </c>
      <c r="F36" s="35">
        <f t="shared" si="36"/>
        <v>15.014351253421657</v>
      </c>
      <c r="G36" s="35">
        <f t="shared" si="36"/>
        <v>17.057702711932723</v>
      </c>
      <c r="H36" s="35">
        <f t="shared" si="36"/>
        <v>14.77877385767731</v>
      </c>
      <c r="I36" s="35">
        <f t="shared" si="36"/>
        <v>14.681839435798143</v>
      </c>
      <c r="J36" s="35">
        <f t="shared" si="36"/>
        <v>25.920607593076589</v>
      </c>
      <c r="K36" s="35">
        <f t="shared" si="36"/>
        <v>27.601735671295966</v>
      </c>
      <c r="L36" s="35">
        <f t="shared" si="36"/>
        <v>24.169811801947034</v>
      </c>
      <c r="M36" s="35">
        <f t="shared" si="36"/>
        <v>17.404829795715493</v>
      </c>
      <c r="N36" s="35">
        <f t="shared" si="36"/>
        <v>26.404481824065027</v>
      </c>
      <c r="O36" s="35">
        <f t="shared" si="36"/>
        <v>29.556118573683818</v>
      </c>
      <c r="P36" s="35">
        <f t="shared" si="36"/>
        <v>26.198852458302284</v>
      </c>
      <c r="Q36" s="35">
        <f t="shared" si="36"/>
        <v>25.055346682230432</v>
      </c>
      <c r="R36" s="35">
        <f t="shared" si="36"/>
        <v>19.624676704071202</v>
      </c>
      <c r="S36" s="35">
        <f t="shared" si="36"/>
        <v>19.523294019266679</v>
      </c>
      <c r="T36" s="35">
        <f t="shared" si="36"/>
        <v>20.271153061905476</v>
      </c>
      <c r="U36" s="35">
        <f t="shared" si="36"/>
        <v>20.738549709585111</v>
      </c>
      <c r="V36" s="35">
        <f t="shared" si="36"/>
        <v>18.149691900689515</v>
      </c>
      <c r="W36" s="35">
        <f t="shared" si="36"/>
        <v>26.060662360373907</v>
      </c>
      <c r="X36" s="35">
        <f t="shared" si="36"/>
        <v>10.79836182492191</v>
      </c>
      <c r="Y36" s="35">
        <f t="shared" si="36"/>
        <v>21.736016224244608</v>
      </c>
      <c r="Z36" s="35">
        <f t="shared" si="36"/>
        <v>26.952418534705362</v>
      </c>
      <c r="AA36" s="35">
        <f t="shared" si="36"/>
        <v>16.031911936259032</v>
      </c>
      <c r="AB36" s="35">
        <f t="shared" si="36"/>
        <v>19.338734764634573</v>
      </c>
      <c r="AC36" s="35">
        <f t="shared" si="36"/>
        <v>12.366967417890448</v>
      </c>
      <c r="AD36" s="35">
        <f t="shared" si="36"/>
        <v>13.255243960216987</v>
      </c>
      <c r="AE36" s="35">
        <f t="shared" si="36"/>
        <v>14.808971467029956</v>
      </c>
      <c r="AF36" s="35">
        <f t="shared" si="36"/>
        <v>14.396228226499007</v>
      </c>
      <c r="AG36" s="35">
        <f t="shared" si="36"/>
        <v>14.580192453061102</v>
      </c>
      <c r="AH36" s="35">
        <f t="shared" ref="AH36:BM36" si="37">AH14*2/(AH$22)</f>
        <v>19.71686938540558</v>
      </c>
      <c r="AI36" s="35">
        <f t="shared" si="37"/>
        <v>11.341874496143475</v>
      </c>
      <c r="AJ36" s="35">
        <f t="shared" si="37"/>
        <v>19.516456470417538</v>
      </c>
      <c r="AK36" s="35">
        <f t="shared" si="37"/>
        <v>11.352228701973269</v>
      </c>
      <c r="AL36" s="35">
        <f t="shared" si="37"/>
        <v>7.9168107095619726</v>
      </c>
      <c r="AM36" s="35">
        <f t="shared" si="37"/>
        <v>10.079836434609351</v>
      </c>
      <c r="AN36" s="35">
        <f t="shared" si="37"/>
        <v>9.9068665757747514</v>
      </c>
      <c r="AO36" s="35">
        <f t="shared" si="37"/>
        <v>11.613867896802962</v>
      </c>
      <c r="AP36" s="35">
        <f t="shared" si="37"/>
        <v>18.065343811954754</v>
      </c>
      <c r="AQ36" s="35">
        <f t="shared" si="37"/>
        <v>18.137332324103536</v>
      </c>
      <c r="AR36" s="35">
        <f t="shared" si="37"/>
        <v>19.220393754330004</v>
      </c>
      <c r="AS36" s="35">
        <f t="shared" si="37"/>
        <v>10.466393926446242</v>
      </c>
      <c r="AT36" s="35">
        <f t="shared" si="37"/>
        <v>15.545060958012222</v>
      </c>
      <c r="AU36" s="35">
        <f t="shared" si="37"/>
        <v>12.181117740414932</v>
      </c>
      <c r="AV36" s="35">
        <f t="shared" si="37"/>
        <v>11.914078222810826</v>
      </c>
      <c r="AW36" s="35">
        <f t="shared" si="37"/>
        <v>12.905155824458557</v>
      </c>
      <c r="AX36" s="35">
        <f t="shared" si="37"/>
        <v>12.835036263732306</v>
      </c>
      <c r="AY36" s="35">
        <f t="shared" si="37"/>
        <v>20.13705729039561</v>
      </c>
      <c r="AZ36" s="35">
        <f t="shared" si="37"/>
        <v>18.873161115256835</v>
      </c>
      <c r="BA36" s="35">
        <f t="shared" si="37"/>
        <v>19.846633515580052</v>
      </c>
      <c r="BB36" s="35">
        <f t="shared" si="37"/>
        <v>59.427696158253795</v>
      </c>
      <c r="BC36" s="35">
        <f t="shared" si="37"/>
        <v>27.79188465239028</v>
      </c>
      <c r="BD36" s="35">
        <f t="shared" si="37"/>
        <v>30.124209348999308</v>
      </c>
      <c r="BE36" s="35">
        <f t="shared" si="37"/>
        <v>12.104668210526006</v>
      </c>
      <c r="BF36" s="35">
        <f t="shared" si="37"/>
        <v>20.64593591241599</v>
      </c>
      <c r="BG36" s="35">
        <f t="shared" si="37"/>
        <v>17.756650634532104</v>
      </c>
      <c r="BH36" s="35">
        <f t="shared" si="37"/>
        <v>18.419390789574063</v>
      </c>
      <c r="BI36" s="35">
        <f t="shared" si="37"/>
        <v>19.232496333657213</v>
      </c>
      <c r="BJ36" s="35">
        <f t="shared" si="37"/>
        <v>16.064712725566103</v>
      </c>
      <c r="BK36" s="35">
        <f t="shared" si="37"/>
        <v>16.927548528091844</v>
      </c>
      <c r="BL36" s="35">
        <f t="shared" si="37"/>
        <v>18.885360290835465</v>
      </c>
      <c r="BM36" s="35">
        <f t="shared" si="37"/>
        <v>17.441889086483052</v>
      </c>
      <c r="BN36" s="35">
        <f t="shared" ref="BN36:CC36" si="38">BN14*2/(BN$22)</f>
        <v>18.268901697430419</v>
      </c>
      <c r="BO36" s="35">
        <f t="shared" si="38"/>
        <v>20.850580282092121</v>
      </c>
      <c r="BP36" s="35">
        <f t="shared" si="38"/>
        <v>10.232834951588424</v>
      </c>
      <c r="BQ36" s="35">
        <f t="shared" si="38"/>
        <v>17.988603302088002</v>
      </c>
      <c r="BR36" s="35">
        <f t="shared" si="38"/>
        <v>14.435849698345704</v>
      </c>
      <c r="BS36" s="35">
        <f t="shared" si="38"/>
        <v>12.144297522710277</v>
      </c>
      <c r="BT36" s="35">
        <f t="shared" si="38"/>
        <v>23.512733529823741</v>
      </c>
      <c r="BU36" s="35">
        <f t="shared" si="38"/>
        <v>10.390992083882249</v>
      </c>
      <c r="BV36" s="35">
        <f t="shared" si="38"/>
        <v>10.675455111655969</v>
      </c>
      <c r="BW36" s="35">
        <f t="shared" si="38"/>
        <v>12.617928157450407</v>
      </c>
      <c r="BX36" s="35">
        <f t="shared" si="38"/>
        <v>10.991784793264307</v>
      </c>
      <c r="BY36" s="35">
        <f t="shared" si="38"/>
        <v>8.1087272277002178</v>
      </c>
      <c r="BZ36" s="35">
        <f t="shared" si="38"/>
        <v>11.164477135008996</v>
      </c>
      <c r="CA36" s="35">
        <f t="shared" si="38"/>
        <v>8.3710595079699281</v>
      </c>
      <c r="CB36" s="35">
        <f t="shared" si="38"/>
        <v>33.29986541809793</v>
      </c>
      <c r="CC36" s="35">
        <f t="shared" si="38"/>
        <v>9.1634529031649681</v>
      </c>
      <c r="CD36" s="8">
        <v>11.36</v>
      </c>
      <c r="CE36" s="8">
        <v>12.54</v>
      </c>
      <c r="CF36" s="8">
        <v>9.4499999999999993</v>
      </c>
      <c r="CG36" s="8">
        <v>7.33</v>
      </c>
      <c r="CH36" s="8">
        <v>7.1</v>
      </c>
      <c r="CI36" s="8">
        <v>9.58</v>
      </c>
    </row>
    <row r="37" spans="1:87" s="8" customFormat="1" x14ac:dyDescent="0.3">
      <c r="A37" s="35" t="s">
        <v>154</v>
      </c>
      <c r="B37" s="35">
        <f t="shared" ref="B37:AG37" si="39">B15*2/(B$22)</f>
        <v>3.7374439925530543</v>
      </c>
      <c r="C37" s="35">
        <f t="shared" si="39"/>
        <v>3.0943918383256337</v>
      </c>
      <c r="D37" s="35">
        <f t="shared" si="39"/>
        <v>3.4199364157762262</v>
      </c>
      <c r="E37" s="35">
        <f t="shared" si="39"/>
        <v>2.5856161193220766</v>
      </c>
      <c r="F37" s="35">
        <f t="shared" si="39"/>
        <v>2.5464734199812686</v>
      </c>
      <c r="G37" s="35">
        <f t="shared" si="39"/>
        <v>2.7915925006603173</v>
      </c>
      <c r="H37" s="35">
        <f t="shared" si="39"/>
        <v>2.5293298814520822</v>
      </c>
      <c r="I37" s="35">
        <f t="shared" si="39"/>
        <v>2.4278214284905379</v>
      </c>
      <c r="J37" s="35">
        <f t="shared" si="39"/>
        <v>12.181933760637563</v>
      </c>
      <c r="K37" s="35">
        <f t="shared" si="39"/>
        <v>13.190342553975372</v>
      </c>
      <c r="L37" s="35">
        <f t="shared" si="39"/>
        <v>11.795482872889471</v>
      </c>
      <c r="M37" s="35">
        <f t="shared" si="39"/>
        <v>4.2624128496175029</v>
      </c>
      <c r="N37" s="35">
        <f t="shared" si="39"/>
        <v>12.471482158593936</v>
      </c>
      <c r="O37" s="35">
        <f t="shared" si="39"/>
        <v>5.7294274329119315</v>
      </c>
      <c r="P37" s="35">
        <f t="shared" si="39"/>
        <v>5.3967849497106002</v>
      </c>
      <c r="Q37" s="35">
        <f t="shared" si="39"/>
        <v>5.5103055842864732</v>
      </c>
      <c r="R37" s="35">
        <f t="shared" si="39"/>
        <v>3.8695913491062242</v>
      </c>
      <c r="S37" s="35">
        <f t="shared" si="39"/>
        <v>26.304021385267013</v>
      </c>
      <c r="T37" s="35">
        <f t="shared" si="39"/>
        <v>34.137382866880728</v>
      </c>
      <c r="U37" s="35">
        <f t="shared" si="39"/>
        <v>25.225319602512609</v>
      </c>
      <c r="V37" s="35">
        <f t="shared" si="39"/>
        <v>25.330686453695286</v>
      </c>
      <c r="W37" s="35">
        <f t="shared" si="39"/>
        <v>18.287738060677217</v>
      </c>
      <c r="X37" s="35">
        <f t="shared" si="39"/>
        <v>2.0583744219929763</v>
      </c>
      <c r="Y37" s="35">
        <f t="shared" si="39"/>
        <v>15.234967506105612</v>
      </c>
      <c r="Z37" s="35">
        <f t="shared" si="39"/>
        <v>14.674319808944785</v>
      </c>
      <c r="AA37" s="35">
        <f t="shared" si="39"/>
        <v>14.492057107194968</v>
      </c>
      <c r="AB37" s="35">
        <f t="shared" si="39"/>
        <v>48.569976656053164</v>
      </c>
      <c r="AC37" s="35">
        <f t="shared" si="39"/>
        <v>39.51402287377983</v>
      </c>
      <c r="AD37" s="35">
        <f t="shared" si="39"/>
        <v>36.839246556347909</v>
      </c>
      <c r="AE37" s="35">
        <f t="shared" si="39"/>
        <v>44.212326599990348</v>
      </c>
      <c r="AF37" s="35">
        <f t="shared" si="39"/>
        <v>14.946058512538309</v>
      </c>
      <c r="AG37" s="35">
        <f t="shared" si="39"/>
        <v>15.356162738409056</v>
      </c>
      <c r="AH37" s="35">
        <f t="shared" ref="AH37:BM37" si="40">AH15*2/(AH$22)</f>
        <v>22.460256957747969</v>
      </c>
      <c r="AI37" s="35">
        <f t="shared" si="40"/>
        <v>2.0683927781726816</v>
      </c>
      <c r="AJ37" s="35">
        <f t="shared" si="40"/>
        <v>23.428077495178634</v>
      </c>
      <c r="AK37" s="35">
        <f t="shared" si="40"/>
        <v>2.4691375228555255</v>
      </c>
      <c r="AL37" s="35">
        <f t="shared" si="40"/>
        <v>1.9904599290226528</v>
      </c>
      <c r="AM37" s="35">
        <f t="shared" si="40"/>
        <v>2.2772143171639958</v>
      </c>
      <c r="AN37" s="35">
        <f t="shared" si="40"/>
        <v>2.2113598148344722</v>
      </c>
      <c r="AO37" s="35">
        <f t="shared" si="40"/>
        <v>2.221756938657137</v>
      </c>
      <c r="AP37" s="35">
        <f t="shared" si="40"/>
        <v>4.7062845448937614</v>
      </c>
      <c r="AQ37" s="35">
        <f t="shared" si="40"/>
        <v>4.0305481243902914</v>
      </c>
      <c r="AR37" s="35">
        <f t="shared" si="40"/>
        <v>4.1607684338878874</v>
      </c>
      <c r="AS37" s="35">
        <f t="shared" si="40"/>
        <v>2.7241937012251518</v>
      </c>
      <c r="AT37" s="35">
        <f t="shared" si="40"/>
        <v>2.8628430607239261</v>
      </c>
      <c r="AU37" s="35">
        <f t="shared" si="40"/>
        <v>2.7045526236465829</v>
      </c>
      <c r="AV37" s="35">
        <f t="shared" si="40"/>
        <v>2.6697809681777547</v>
      </c>
      <c r="AW37" s="35">
        <f t="shared" si="40"/>
        <v>2.9060347567949285</v>
      </c>
      <c r="AX37" s="35">
        <f t="shared" si="40"/>
        <v>2.8598992091117048</v>
      </c>
      <c r="AY37" s="35">
        <f t="shared" si="40"/>
        <v>5.6153504286761091</v>
      </c>
      <c r="AZ37" s="35">
        <f t="shared" si="40"/>
        <v>3.990230406651154</v>
      </c>
      <c r="BA37" s="35">
        <f t="shared" si="40"/>
        <v>3.9889041221543939</v>
      </c>
      <c r="BB37" s="35">
        <f t="shared" si="40"/>
        <v>15.543223049023972</v>
      </c>
      <c r="BC37" s="35">
        <f t="shared" si="40"/>
        <v>7.2635685874380629</v>
      </c>
      <c r="BD37" s="35">
        <f t="shared" si="40"/>
        <v>7.4080615598347377</v>
      </c>
      <c r="BE37" s="35">
        <f t="shared" si="40"/>
        <v>2.1476375444275884</v>
      </c>
      <c r="BF37" s="35">
        <f t="shared" si="40"/>
        <v>5.4989618637991358</v>
      </c>
      <c r="BG37" s="35">
        <f t="shared" si="40"/>
        <v>3.6451126031298031</v>
      </c>
      <c r="BH37" s="35">
        <f t="shared" si="40"/>
        <v>4.4587670060744902</v>
      </c>
      <c r="BI37" s="35">
        <f t="shared" si="40"/>
        <v>2.6235728587938492</v>
      </c>
      <c r="BJ37" s="35">
        <f t="shared" si="40"/>
        <v>3.1017874961157288</v>
      </c>
      <c r="BK37" s="35">
        <f t="shared" si="40"/>
        <v>10.489533267793091</v>
      </c>
      <c r="BL37" s="35">
        <f t="shared" si="40"/>
        <v>8.4447169257808028</v>
      </c>
      <c r="BM37" s="35">
        <f t="shared" si="40"/>
        <v>8.968637974930818</v>
      </c>
      <c r="BN37" s="35">
        <f t="shared" ref="BN37:CC37" si="41">BN15*2/(BN$22)</f>
        <v>11.048608610718537</v>
      </c>
      <c r="BO37" s="35">
        <f t="shared" si="41"/>
        <v>7.4829748137677718</v>
      </c>
      <c r="BP37" s="35">
        <f t="shared" si="41"/>
        <v>1.9654533098201241</v>
      </c>
      <c r="BQ37" s="35">
        <f t="shared" si="41"/>
        <v>8.1540904316110101</v>
      </c>
      <c r="BR37" s="35">
        <f t="shared" si="41"/>
        <v>7.8025868473859488</v>
      </c>
      <c r="BS37" s="35">
        <f t="shared" si="41"/>
        <v>7.3400124913002252</v>
      </c>
      <c r="BT37" s="35">
        <f t="shared" si="41"/>
        <v>35.630650968253534</v>
      </c>
      <c r="BU37" s="35">
        <f t="shared" si="41"/>
        <v>11.075096577670502</v>
      </c>
      <c r="BV37" s="35">
        <f t="shared" si="41"/>
        <v>15.604792481667081</v>
      </c>
      <c r="BW37" s="35">
        <f t="shared" si="41"/>
        <v>18.01599573457603</v>
      </c>
      <c r="BX37" s="35">
        <f t="shared" si="41"/>
        <v>8.9842037016999132</v>
      </c>
      <c r="BY37" s="35">
        <f t="shared" si="41"/>
        <v>9.9988913763045719</v>
      </c>
      <c r="BZ37" s="35">
        <f t="shared" si="41"/>
        <v>9.9279297651684946</v>
      </c>
      <c r="CA37" s="35">
        <f t="shared" si="41"/>
        <v>1.520175578269237</v>
      </c>
      <c r="CB37" s="35">
        <f t="shared" si="41"/>
        <v>12.138458791443039</v>
      </c>
      <c r="CC37" s="35">
        <f t="shared" si="41"/>
        <v>1.5439204759831051</v>
      </c>
      <c r="CD37" s="8">
        <v>12.42</v>
      </c>
      <c r="CE37" s="8">
        <v>19.22</v>
      </c>
      <c r="CF37" s="8">
        <v>16.82</v>
      </c>
      <c r="CG37" s="8">
        <v>13.79</v>
      </c>
      <c r="CH37" s="8">
        <v>23.57</v>
      </c>
      <c r="CI37" s="8">
        <v>17.309999999999999</v>
      </c>
    </row>
    <row r="38" spans="1:87" s="8" customFormat="1" x14ac:dyDescent="0.3">
      <c r="A38" s="36" t="s">
        <v>155</v>
      </c>
      <c r="B38" s="35">
        <f t="shared" ref="B38:AG38" si="42">B16*2/(B$22)</f>
        <v>5.0743658695086218</v>
      </c>
      <c r="C38" s="35">
        <f t="shared" si="42"/>
        <v>5.5108008827321262</v>
      </c>
      <c r="D38" s="35">
        <f t="shared" si="42"/>
        <v>5.2890967678423735</v>
      </c>
      <c r="E38" s="35">
        <f t="shared" si="42"/>
        <v>4.517958569772702</v>
      </c>
      <c r="F38" s="35">
        <f t="shared" si="42"/>
        <v>4.4814105100681445</v>
      </c>
      <c r="G38" s="35">
        <f t="shared" si="42"/>
        <v>6.6030794874211276</v>
      </c>
      <c r="H38" s="35">
        <f t="shared" si="42"/>
        <v>4.9426947225499847</v>
      </c>
      <c r="I38" s="35">
        <f t="shared" si="42"/>
        <v>4.8007732368826659</v>
      </c>
      <c r="J38" s="35">
        <f t="shared" si="42"/>
        <v>3.4801381758077454</v>
      </c>
      <c r="K38" s="35">
        <f t="shared" si="42"/>
        <v>4.6057651666675019</v>
      </c>
      <c r="L38" s="35">
        <f t="shared" si="42"/>
        <v>4.0821300189484289</v>
      </c>
      <c r="M38" s="35">
        <f t="shared" si="42"/>
        <v>5.0171446762449152</v>
      </c>
      <c r="N38" s="35">
        <f t="shared" si="42"/>
        <v>3.552137209331331</v>
      </c>
      <c r="O38" s="35">
        <f t="shared" si="42"/>
        <v>3.223230975568562</v>
      </c>
      <c r="P38" s="35">
        <f t="shared" si="42"/>
        <v>4.3225122881944529</v>
      </c>
      <c r="Q38" s="35">
        <f t="shared" si="42"/>
        <v>3.70091468856192</v>
      </c>
      <c r="R38" s="35">
        <f t="shared" si="42"/>
        <v>2.4113319217159912</v>
      </c>
      <c r="S38" s="35">
        <f t="shared" si="42"/>
        <v>2.7760156468836592</v>
      </c>
      <c r="T38" s="35">
        <f t="shared" si="42"/>
        <v>2.643640766812807</v>
      </c>
      <c r="U38" s="35">
        <f t="shared" si="42"/>
        <v>2.1709834118186091</v>
      </c>
      <c r="V38" s="35">
        <f t="shared" si="42"/>
        <v>1.3188718535302217</v>
      </c>
      <c r="W38" s="35">
        <f t="shared" si="42"/>
        <v>3.5828343029189309</v>
      </c>
      <c r="X38" s="35">
        <f t="shared" si="42"/>
        <v>2.374787429206437</v>
      </c>
      <c r="Y38" s="35">
        <f t="shared" si="42"/>
        <v>0.96431144896674881</v>
      </c>
      <c r="Z38" s="35">
        <f t="shared" si="42"/>
        <v>2.4165977091939395</v>
      </c>
      <c r="AA38" s="35">
        <f t="shared" si="42"/>
        <v>1.6956283558215965</v>
      </c>
      <c r="AB38" s="35">
        <f t="shared" si="42"/>
        <v>2.7130807740919609</v>
      </c>
      <c r="AC38" s="35">
        <f t="shared" si="42"/>
        <v>2.0906536763526753</v>
      </c>
      <c r="AD38" s="35">
        <f t="shared" si="42"/>
        <v>2.6174382345097298</v>
      </c>
      <c r="AE38" s="35">
        <f t="shared" si="42"/>
        <v>1.8319255522224112</v>
      </c>
      <c r="AF38" s="35">
        <f t="shared" si="42"/>
        <v>2.3002667844366034</v>
      </c>
      <c r="AG38" s="35">
        <f t="shared" si="42"/>
        <v>1.5805882927051194</v>
      </c>
      <c r="AH38" s="35">
        <f t="shared" ref="AH38:BM38" si="43">AH16*2/(AH$22)</f>
        <v>2.4849595573142849</v>
      </c>
      <c r="AI38" s="35">
        <f t="shared" si="43"/>
        <v>3.6907496347288649</v>
      </c>
      <c r="AJ38" s="35">
        <f t="shared" si="43"/>
        <v>2.1841138563071594</v>
      </c>
      <c r="AK38" s="35">
        <f t="shared" si="43"/>
        <v>1.9506001765023155</v>
      </c>
      <c r="AL38" s="35">
        <f t="shared" si="43"/>
        <v>1.7227284451781637</v>
      </c>
      <c r="AM38" s="35">
        <f t="shared" si="43"/>
        <v>2.7093792059264188</v>
      </c>
      <c r="AN38" s="35">
        <f t="shared" si="43"/>
        <v>2.5070161237782145</v>
      </c>
      <c r="AO38" s="35">
        <f t="shared" si="43"/>
        <v>2.138976578311317</v>
      </c>
      <c r="AP38" s="35">
        <f t="shared" si="43"/>
        <v>3.597593309727543</v>
      </c>
      <c r="AQ38" s="35">
        <f t="shared" si="43"/>
        <v>4.3127028048219422</v>
      </c>
      <c r="AR38" s="35">
        <f t="shared" si="43"/>
        <v>4.5272059351292695</v>
      </c>
      <c r="AS38" s="35">
        <f t="shared" si="43"/>
        <v>2.3044959717070852</v>
      </c>
      <c r="AT38" s="35">
        <f t="shared" si="43"/>
        <v>3.9591185156094575</v>
      </c>
      <c r="AU38" s="35">
        <f t="shared" si="43"/>
        <v>2.6964408490345986</v>
      </c>
      <c r="AV38" s="35">
        <f t="shared" si="43"/>
        <v>3.1471733436536851</v>
      </c>
      <c r="AW38" s="35">
        <f t="shared" si="43"/>
        <v>4.6455530108707084</v>
      </c>
      <c r="AX38" s="35">
        <f t="shared" si="43"/>
        <v>3.9221246948559152</v>
      </c>
      <c r="AY38" s="35">
        <f t="shared" si="43"/>
        <v>5.0405530050816791</v>
      </c>
      <c r="AZ38" s="35">
        <f t="shared" si="43"/>
        <v>5.1026131495835401</v>
      </c>
      <c r="BA38" s="35">
        <f t="shared" si="43"/>
        <v>4.1204702419058403</v>
      </c>
      <c r="BB38" s="35">
        <f t="shared" si="43"/>
        <v>8.0028914084345608</v>
      </c>
      <c r="BC38" s="35">
        <f t="shared" si="43"/>
        <v>3.3666753426513423</v>
      </c>
      <c r="BD38" s="35">
        <f t="shared" si="43"/>
        <v>4.1539363501642752</v>
      </c>
      <c r="BE38" s="35">
        <f t="shared" si="43"/>
        <v>4.6441991329272696</v>
      </c>
      <c r="BF38" s="35">
        <f t="shared" si="43"/>
        <v>3.1963486169005648</v>
      </c>
      <c r="BG38" s="35">
        <f t="shared" si="43"/>
        <v>2.8558253553647868</v>
      </c>
      <c r="BH38" s="35">
        <f t="shared" si="43"/>
        <v>2.1475272089620971</v>
      </c>
      <c r="BI38" s="35">
        <f t="shared" si="43"/>
        <v>1.8634526569638681</v>
      </c>
      <c r="BJ38" s="35">
        <f t="shared" si="43"/>
        <v>2.5931859584581454</v>
      </c>
      <c r="BK38" s="35">
        <f t="shared" si="43"/>
        <v>1.7765167221660383</v>
      </c>
      <c r="BL38" s="35">
        <f t="shared" si="43"/>
        <v>2.2345972485099148</v>
      </c>
      <c r="BM38" s="35">
        <f t="shared" si="43"/>
        <v>1.585796069641662</v>
      </c>
      <c r="BN38" s="35">
        <f t="shared" ref="BN38:CC38" si="44">BN16*2/(BN$22)</f>
        <v>2.0776100781003208</v>
      </c>
      <c r="BO38" s="35">
        <f t="shared" si="44"/>
        <v>2.2942393938337662</v>
      </c>
      <c r="BP38" s="35">
        <f t="shared" si="44"/>
        <v>3.1077294995306768</v>
      </c>
      <c r="BQ38" s="35">
        <f t="shared" si="44"/>
        <v>1.4763568358724561</v>
      </c>
      <c r="BR38" s="35">
        <f t="shared" si="44"/>
        <v>1.4444382901274904</v>
      </c>
      <c r="BS38" s="35">
        <f t="shared" si="44"/>
        <v>2.6488324224554209</v>
      </c>
      <c r="BT38" s="35">
        <f t="shared" si="44"/>
        <v>3.3855249178178259</v>
      </c>
      <c r="BU38" s="35">
        <f t="shared" si="44"/>
        <v>2.1075834043936776</v>
      </c>
      <c r="BV38" s="35">
        <f t="shared" si="44"/>
        <v>3.0241355723698171</v>
      </c>
      <c r="BW38" s="35">
        <f t="shared" si="44"/>
        <v>3.1590606333675777</v>
      </c>
      <c r="BX38" s="35">
        <f t="shared" si="44"/>
        <v>3.6443653117195609</v>
      </c>
      <c r="BY38" s="35">
        <f t="shared" si="44"/>
        <v>3.0232328340963082</v>
      </c>
      <c r="BZ38" s="35">
        <f t="shared" si="44"/>
        <v>1.5223319272988616</v>
      </c>
      <c r="CA38" s="35">
        <f t="shared" si="44"/>
        <v>1.7387098438930371</v>
      </c>
      <c r="CB38" s="35">
        <f t="shared" si="44"/>
        <v>3.1858017693822429</v>
      </c>
      <c r="CC38" s="35">
        <f t="shared" si="44"/>
        <v>2.6811206913898076</v>
      </c>
    </row>
    <row r="39" spans="1:87" s="8" customFormat="1" x14ac:dyDescent="0.3">
      <c r="A39" s="35" t="s">
        <v>157</v>
      </c>
      <c r="B39" s="35">
        <f t="shared" ref="B39:AG39" si="45">B17*2/(B$22)</f>
        <v>314.54837476422227</v>
      </c>
      <c r="C39" s="35">
        <f t="shared" si="45"/>
        <v>222.86063345548612</v>
      </c>
      <c r="D39" s="35">
        <f t="shared" si="45"/>
        <v>266.10973544938611</v>
      </c>
      <c r="E39" s="35">
        <f t="shared" si="45"/>
        <v>192.3507557752304</v>
      </c>
      <c r="F39" s="35">
        <f t="shared" si="45"/>
        <v>193.54039243485968</v>
      </c>
      <c r="G39" s="35">
        <f t="shared" si="45"/>
        <v>232.77887336777172</v>
      </c>
      <c r="H39" s="35">
        <f t="shared" si="45"/>
        <v>202.42761527341898</v>
      </c>
      <c r="I39" s="35">
        <f t="shared" si="45"/>
        <v>215.32866631489622</v>
      </c>
      <c r="J39" s="35">
        <f t="shared" si="45"/>
        <v>339.31149165392253</v>
      </c>
      <c r="K39" s="35">
        <f t="shared" si="45"/>
        <v>357.12066308081012</v>
      </c>
      <c r="L39" s="35">
        <f t="shared" si="45"/>
        <v>362.23987201842061</v>
      </c>
      <c r="M39" s="35">
        <f t="shared" si="45"/>
        <v>256.22035985434917</v>
      </c>
      <c r="N39" s="35">
        <f t="shared" si="45"/>
        <v>406.54257998894769</v>
      </c>
      <c r="O39" s="35">
        <f t="shared" si="45"/>
        <v>423.0297174477422</v>
      </c>
      <c r="P39" s="35">
        <f t="shared" si="45"/>
        <v>376.66554693311292</v>
      </c>
      <c r="Q39" s="35">
        <f t="shared" si="45"/>
        <v>340.67969667932107</v>
      </c>
      <c r="R39" s="35">
        <f t="shared" si="45"/>
        <v>287.9663629717657</v>
      </c>
      <c r="S39" s="35">
        <f t="shared" si="45"/>
        <v>276.76802247716233</v>
      </c>
      <c r="T39" s="35">
        <f t="shared" si="45"/>
        <v>296.69181981442091</v>
      </c>
      <c r="U39" s="35">
        <f t="shared" si="45"/>
        <v>265.81394913334213</v>
      </c>
      <c r="V39" s="35">
        <f t="shared" si="45"/>
        <v>295.51877016429984</v>
      </c>
      <c r="W39" s="35">
        <f t="shared" si="45"/>
        <v>329.70341808383068</v>
      </c>
      <c r="X39" s="35">
        <f t="shared" si="45"/>
        <v>143.6569076430581</v>
      </c>
      <c r="Y39" s="35">
        <f t="shared" si="45"/>
        <v>332.27686979042232</v>
      </c>
      <c r="Z39" s="35">
        <f t="shared" si="45"/>
        <v>290.3307499921595</v>
      </c>
      <c r="AA39" s="35">
        <f t="shared" si="45"/>
        <v>280.08507228157009</v>
      </c>
      <c r="AB39" s="35">
        <f t="shared" si="45"/>
        <v>258.46378195918902</v>
      </c>
      <c r="AC39" s="35">
        <f t="shared" si="45"/>
        <v>187.01710072777712</v>
      </c>
      <c r="AD39" s="35">
        <f t="shared" si="45"/>
        <v>205.93593640435788</v>
      </c>
      <c r="AE39" s="35">
        <f t="shared" si="45"/>
        <v>208.0601285711287</v>
      </c>
      <c r="AF39" s="35">
        <f t="shared" si="45"/>
        <v>212.90579288033197</v>
      </c>
      <c r="AG39" s="35">
        <f t="shared" si="45"/>
        <v>193.72656057183994</v>
      </c>
      <c r="AH39" s="35">
        <f t="shared" ref="AH39:BM39" si="46">AH17*2/(AH$22)</f>
        <v>301.84170438740517</v>
      </c>
      <c r="AI39" s="35">
        <f t="shared" si="46"/>
        <v>160.13922556184761</v>
      </c>
      <c r="AJ39" s="35">
        <f t="shared" si="46"/>
        <v>299.50948554024217</v>
      </c>
      <c r="AK39" s="35">
        <f t="shared" si="46"/>
        <v>167.93069567522355</v>
      </c>
      <c r="AL39" s="35">
        <f t="shared" si="46"/>
        <v>128.28826768674199</v>
      </c>
      <c r="AM39" s="35">
        <f t="shared" si="46"/>
        <v>166.2304047008235</v>
      </c>
      <c r="AN39" s="35">
        <f t="shared" si="46"/>
        <v>148.99158572709558</v>
      </c>
      <c r="AO39" s="35">
        <f t="shared" si="46"/>
        <v>170.24740317898878</v>
      </c>
      <c r="AP39" s="35">
        <f t="shared" si="46"/>
        <v>328.89140837245321</v>
      </c>
      <c r="AQ39" s="35">
        <f t="shared" si="46"/>
        <v>278.78238966053573</v>
      </c>
      <c r="AR39" s="35">
        <f t="shared" si="46"/>
        <v>322.05755915916853</v>
      </c>
      <c r="AS39" s="35">
        <f t="shared" si="46"/>
        <v>179.48205818186347</v>
      </c>
      <c r="AT39" s="35">
        <f t="shared" si="46"/>
        <v>201.85227933622647</v>
      </c>
      <c r="AU39" s="35">
        <f t="shared" si="46"/>
        <v>189.490927540017</v>
      </c>
      <c r="AV39" s="35">
        <f t="shared" si="46"/>
        <v>199.55894922641559</v>
      </c>
      <c r="AW39" s="35">
        <f t="shared" si="46"/>
        <v>218.26869638193449</v>
      </c>
      <c r="AX39" s="35">
        <f t="shared" si="46"/>
        <v>206.71386050070478</v>
      </c>
      <c r="AY39" s="35">
        <f t="shared" si="46"/>
        <v>346.65172968607561</v>
      </c>
      <c r="AZ39" s="35">
        <f t="shared" si="46"/>
        <v>288.7753104682223</v>
      </c>
      <c r="BA39" s="35">
        <f t="shared" si="46"/>
        <v>322.88809314257526</v>
      </c>
      <c r="BB39" s="35">
        <f t="shared" si="46"/>
        <v>1006.2572635616207</v>
      </c>
      <c r="BC39" s="35">
        <f t="shared" si="46"/>
        <v>495.90737570959476</v>
      </c>
      <c r="BD39" s="35">
        <f t="shared" si="46"/>
        <v>430.39303826071534</v>
      </c>
      <c r="BE39" s="35">
        <f t="shared" si="46"/>
        <v>179.59794866548324</v>
      </c>
      <c r="BF39" s="35">
        <f t="shared" si="46"/>
        <v>349.44951731925102</v>
      </c>
      <c r="BG39" s="35">
        <f t="shared" si="46"/>
        <v>252.94346647219007</v>
      </c>
      <c r="BH39" s="35">
        <f t="shared" si="46"/>
        <v>307.12845974482059</v>
      </c>
      <c r="BI39" s="35">
        <f t="shared" si="46"/>
        <v>256.05024711017478</v>
      </c>
      <c r="BJ39" s="35">
        <f t="shared" si="46"/>
        <v>254.49046342198844</v>
      </c>
      <c r="BK39" s="35">
        <f t="shared" si="46"/>
        <v>352.20004317800493</v>
      </c>
      <c r="BL39" s="35">
        <f t="shared" si="46"/>
        <v>308.76571818260408</v>
      </c>
      <c r="BM39" s="35">
        <f t="shared" si="46"/>
        <v>290.11876804383553</v>
      </c>
      <c r="BN39" s="35">
        <f t="shared" ref="BN39:CC39" si="47">BN17*2/(BN$22)</f>
        <v>316.50584739105221</v>
      </c>
      <c r="BO39" s="35">
        <f t="shared" si="47"/>
        <v>340.37345638614073</v>
      </c>
      <c r="BP39" s="35">
        <f t="shared" si="47"/>
        <v>149.68540798249592</v>
      </c>
      <c r="BQ39" s="35">
        <f t="shared" si="47"/>
        <v>334.91063739599167</v>
      </c>
      <c r="BR39" s="35">
        <f t="shared" si="47"/>
        <v>273.01301069744699</v>
      </c>
      <c r="BS39" s="35">
        <f t="shared" si="47"/>
        <v>240.72008631521504</v>
      </c>
      <c r="BT39" s="35">
        <f t="shared" si="47"/>
        <v>440.9247149220966</v>
      </c>
      <c r="BU39" s="35">
        <f t="shared" si="47"/>
        <v>203.62494820879053</v>
      </c>
      <c r="BV39" s="35">
        <f t="shared" si="47"/>
        <v>199.95454633988382</v>
      </c>
      <c r="BW39" s="35">
        <f t="shared" si="47"/>
        <v>234.59889636747928</v>
      </c>
      <c r="BX39" s="35">
        <f t="shared" si="47"/>
        <v>235.30641130498489</v>
      </c>
      <c r="BY39" s="35">
        <f t="shared" si="47"/>
        <v>198.53553721923154</v>
      </c>
      <c r="BZ39" s="35">
        <f t="shared" si="47"/>
        <v>215.85376512332357</v>
      </c>
      <c r="CA39" s="35">
        <f t="shared" si="47"/>
        <v>121.36766381781703</v>
      </c>
      <c r="CB39" s="35">
        <f t="shared" si="47"/>
        <v>344.82622472381553</v>
      </c>
      <c r="CC39" s="35">
        <f t="shared" si="47"/>
        <v>130.91028576407487</v>
      </c>
      <c r="CD39" s="35">
        <f>SUM(CD24:CD38)+176.05+39.53+11.44</f>
        <v>662.84</v>
      </c>
      <c r="CE39" s="35">
        <f>SUM(CE24:CE38)+154.02+63.48+10.14</f>
        <v>692.94</v>
      </c>
      <c r="CF39" s="8">
        <f>SUM(CF24:CF38)+149+54.24+13.16</f>
        <v>662.2700000000001</v>
      </c>
      <c r="CG39" s="8">
        <f>SUM(CG24:CG38)+106.64+45.38+11.82</f>
        <v>673.12</v>
      </c>
      <c r="CH39" s="8">
        <f>SUM(CH24:CH38)+112.32+76.47+13.77</f>
        <v>615.15000000000009</v>
      </c>
      <c r="CI39" s="8">
        <f>SUM(CI24:CI38)+297.79+59.99+17.19</f>
        <v>860.09</v>
      </c>
    </row>
    <row r="40" spans="1:87" s="8" customFormat="1" x14ac:dyDescent="0.3">
      <c r="A40" s="35" t="s">
        <v>212</v>
      </c>
      <c r="B40" s="35">
        <f t="shared" ref="B40:AG40" si="48">B17*2/B19*10^6</f>
        <v>56.873746680341817</v>
      </c>
      <c r="C40" s="35">
        <f t="shared" si="48"/>
        <v>42.486238988804502</v>
      </c>
      <c r="D40" s="35">
        <f t="shared" si="48"/>
        <v>46.904233946114815</v>
      </c>
      <c r="E40" s="35">
        <f t="shared" si="48"/>
        <v>44.560528160229907</v>
      </c>
      <c r="F40" s="35">
        <f t="shared" si="48"/>
        <v>45.695640707347387</v>
      </c>
      <c r="G40" s="35">
        <f t="shared" si="48"/>
        <v>51.531200974544888</v>
      </c>
      <c r="H40" s="35">
        <f t="shared" si="48"/>
        <v>50.071638489506761</v>
      </c>
      <c r="I40" s="35">
        <f t="shared" si="48"/>
        <v>51.773877856596371</v>
      </c>
      <c r="J40" s="35">
        <f t="shared" si="48"/>
        <v>83.914711675318529</v>
      </c>
      <c r="K40" s="35">
        <f t="shared" si="48"/>
        <v>82.578531160751552</v>
      </c>
      <c r="L40" s="35">
        <f t="shared" si="48"/>
        <v>86.88022260283492</v>
      </c>
      <c r="M40" s="35">
        <f t="shared" si="48"/>
        <v>52.972787651814841</v>
      </c>
      <c r="N40" s="35">
        <f t="shared" si="48"/>
        <v>94.228773334424588</v>
      </c>
      <c r="O40" s="35">
        <f t="shared" si="48"/>
        <v>109.32514987053096</v>
      </c>
      <c r="P40" s="35">
        <f t="shared" si="48"/>
        <v>87.596638821654167</v>
      </c>
      <c r="Q40" s="35">
        <f t="shared" si="48"/>
        <v>82.380984587442867</v>
      </c>
      <c r="R40" s="35">
        <f t="shared" si="48"/>
        <v>65.564659804644236</v>
      </c>
      <c r="S40" s="35">
        <f t="shared" si="48"/>
        <v>69.192005619290597</v>
      </c>
      <c r="T40" s="35">
        <f t="shared" si="48"/>
        <v>77.687116653034622</v>
      </c>
      <c r="U40" s="35">
        <f t="shared" si="48"/>
        <v>70.015312788567897</v>
      </c>
      <c r="V40" s="35">
        <f t="shared" si="48"/>
        <v>74.666325238634599</v>
      </c>
      <c r="W40" s="35">
        <f t="shared" si="48"/>
        <v>72.719632399798158</v>
      </c>
      <c r="X40" s="35">
        <f t="shared" si="48"/>
        <v>34.268385252638446</v>
      </c>
      <c r="Y40" s="35">
        <f t="shared" si="48"/>
        <v>77.677647093443824</v>
      </c>
      <c r="Z40" s="35">
        <f t="shared" si="48"/>
        <v>65.648035826252624</v>
      </c>
      <c r="AA40" s="35">
        <f t="shared" si="48"/>
        <v>51.44419694967614</v>
      </c>
      <c r="AB40" s="35">
        <f t="shared" si="48"/>
        <v>62.051820668773559</v>
      </c>
      <c r="AC40" s="35">
        <f t="shared" si="48"/>
        <v>59.22634585291437</v>
      </c>
      <c r="AD40" s="35">
        <f t="shared" si="48"/>
        <v>45.543524397117601</v>
      </c>
      <c r="AE40" s="35">
        <f t="shared" si="48"/>
        <v>45.652028210752512</v>
      </c>
      <c r="AF40" s="35">
        <f t="shared" si="48"/>
        <v>45.061614415448908</v>
      </c>
      <c r="AG40" s="35">
        <f t="shared" si="48"/>
        <v>42.491910691464888</v>
      </c>
      <c r="AH40" s="35">
        <f t="shared" ref="AH40:BM40" si="49">AH17*2/AH19*10^6</f>
        <v>50.421284710168813</v>
      </c>
      <c r="AI40" s="35">
        <f t="shared" si="49"/>
        <v>26.194959413096925</v>
      </c>
      <c r="AJ40" s="35">
        <f t="shared" si="49"/>
        <v>49.11955562859972</v>
      </c>
      <c r="AK40" s="35">
        <f t="shared" si="49"/>
        <v>28.633177820188816</v>
      </c>
      <c r="AL40" s="35">
        <f t="shared" si="49"/>
        <v>23.487217588569681</v>
      </c>
      <c r="AM40" s="35">
        <f t="shared" si="49"/>
        <v>29.23021769788738</v>
      </c>
      <c r="AN40" s="35">
        <f t="shared" si="49"/>
        <v>26.74668225703282</v>
      </c>
      <c r="AO40" s="35">
        <f t="shared" si="49"/>
        <v>28.958587414523137</v>
      </c>
      <c r="AP40" s="35">
        <f t="shared" si="49"/>
        <v>76.655005415941858</v>
      </c>
      <c r="AQ40" s="35">
        <f t="shared" si="49"/>
        <v>67.746327408272677</v>
      </c>
      <c r="AR40" s="35">
        <f t="shared" si="49"/>
        <v>68.649111294454357</v>
      </c>
      <c r="AS40" s="35">
        <f t="shared" si="49"/>
        <v>55.416723073670248</v>
      </c>
      <c r="AT40" s="35">
        <f t="shared" si="49"/>
        <v>46.662609213137642</v>
      </c>
      <c r="AU40" s="35">
        <f t="shared" si="49"/>
        <v>56.990110619447329</v>
      </c>
      <c r="AV40" s="35">
        <f t="shared" si="49"/>
        <v>54.214319862479009</v>
      </c>
      <c r="AW40" s="35">
        <f t="shared" si="49"/>
        <v>54.789897255057021</v>
      </c>
      <c r="AX40" s="35">
        <f t="shared" si="49"/>
        <v>64.840119787436265</v>
      </c>
      <c r="AY40" s="35">
        <f t="shared" si="49"/>
        <v>67.216615878153689</v>
      </c>
      <c r="AZ40" s="35">
        <f t="shared" si="49"/>
        <v>58.868412688220744</v>
      </c>
      <c r="BA40" s="35">
        <f t="shared" si="49"/>
        <v>60.911640278424677</v>
      </c>
      <c r="BB40" s="35">
        <f t="shared" si="49"/>
        <v>132.02490878179498</v>
      </c>
      <c r="BC40" s="35">
        <f t="shared" si="49"/>
        <v>112.59351553042846</v>
      </c>
      <c r="BD40" s="35">
        <f t="shared" si="49"/>
        <v>99.621147218105236</v>
      </c>
      <c r="BE40" s="35">
        <f t="shared" si="49"/>
        <v>37.353354869501764</v>
      </c>
      <c r="BF40" s="35">
        <f t="shared" si="49"/>
        <v>74.587083091036604</v>
      </c>
      <c r="BG40" s="35">
        <f t="shared" si="49"/>
        <v>56.750136708504179</v>
      </c>
      <c r="BH40" s="35">
        <f t="shared" si="49"/>
        <v>79.661444246312826</v>
      </c>
      <c r="BI40" s="35">
        <f t="shared" si="49"/>
        <v>71.694069190848921</v>
      </c>
      <c r="BJ40" s="35">
        <f t="shared" si="49"/>
        <v>70.630324268566369</v>
      </c>
      <c r="BK40" s="35">
        <f t="shared" si="49"/>
        <v>88.657252248256412</v>
      </c>
      <c r="BL40" s="35">
        <f t="shared" si="49"/>
        <v>79.618832990482801</v>
      </c>
      <c r="BM40" s="35">
        <f t="shared" si="49"/>
        <v>93.145366742755982</v>
      </c>
      <c r="BN40" s="35">
        <f t="shared" ref="BN40:CC40" si="50">BN17*2/BN19*10^6</f>
        <v>65.882118448352074</v>
      </c>
      <c r="BO40" s="35">
        <f t="shared" si="50"/>
        <v>75.344803937902981</v>
      </c>
      <c r="BP40" s="35">
        <f t="shared" si="50"/>
        <v>32.599754719264737</v>
      </c>
      <c r="BQ40" s="35">
        <f t="shared" si="50"/>
        <v>70.150201076187443</v>
      </c>
      <c r="BR40" s="35">
        <f t="shared" si="50"/>
        <v>63.915662784776131</v>
      </c>
      <c r="BS40" s="35">
        <f t="shared" si="50"/>
        <v>62.348671005066961</v>
      </c>
      <c r="BT40" s="35">
        <f t="shared" si="50"/>
        <v>64.890807101742524</v>
      </c>
      <c r="BU40" s="35">
        <f t="shared" si="50"/>
        <v>47.155251164140971</v>
      </c>
      <c r="BV40" s="35">
        <f t="shared" si="50"/>
        <v>44.746584964709143</v>
      </c>
      <c r="BW40" s="35">
        <f t="shared" si="50"/>
        <v>44.257984103172532</v>
      </c>
      <c r="BX40" s="35">
        <f t="shared" si="50"/>
        <v>45.173166623645038</v>
      </c>
      <c r="BY40" s="35">
        <f t="shared" si="50"/>
        <v>43.339618850381143</v>
      </c>
      <c r="BZ40" s="35">
        <f t="shared" si="50"/>
        <v>41.078177008716793</v>
      </c>
      <c r="CA40" s="35">
        <f t="shared" si="50"/>
        <v>21.719900993061358</v>
      </c>
      <c r="CB40" s="35">
        <f t="shared" si="50"/>
        <v>61.516037302645849</v>
      </c>
      <c r="CC40" s="35">
        <f t="shared" si="50"/>
        <v>23.796236560191598</v>
      </c>
      <c r="CD40" s="35"/>
      <c r="CE40" s="35"/>
    </row>
    <row r="41" spans="1:87" s="8" customFormat="1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</row>
    <row r="42" spans="1:87" s="8" customFormat="1" x14ac:dyDescent="0.3">
      <c r="A42" s="35" t="s">
        <v>217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</row>
    <row r="43" spans="1:87" s="8" customFormat="1" x14ac:dyDescent="0.3">
      <c r="A43" s="35" t="s">
        <v>164</v>
      </c>
      <c r="B43" s="35">
        <f>B24/$B$39</f>
        <v>8.1614206895337226E-3</v>
      </c>
      <c r="C43" s="35">
        <f t="shared" ref="C43:BN44" si="51">C24/$B$39</f>
        <v>6.6099612001081238E-3</v>
      </c>
      <c r="D43" s="35">
        <f t="shared" si="51"/>
        <v>6.4551779741043591E-3</v>
      </c>
      <c r="E43" s="35">
        <f t="shared" si="51"/>
        <v>4.3915736789146747E-3</v>
      </c>
      <c r="F43" s="35">
        <f t="shared" si="51"/>
        <v>4.9744557731348565E-3</v>
      </c>
      <c r="G43" s="35">
        <f t="shared" si="51"/>
        <v>5.8640841350854631E-3</v>
      </c>
      <c r="H43" s="35">
        <f t="shared" si="51"/>
        <v>4.2388018618606709E-3</v>
      </c>
      <c r="I43" s="35">
        <f t="shared" si="51"/>
        <v>4.3533551377975162E-3</v>
      </c>
      <c r="J43" s="35">
        <f t="shared" si="51"/>
        <v>1.1222582711103386E-2</v>
      </c>
      <c r="K43" s="35">
        <f t="shared" si="51"/>
        <v>8.7965403576994988E-3</v>
      </c>
      <c r="L43" s="35">
        <f t="shared" si="51"/>
        <v>1.0783432244320055E-2</v>
      </c>
      <c r="M43" s="35">
        <f t="shared" si="51"/>
        <v>6.9690229303252839E-3</v>
      </c>
      <c r="N43" s="35">
        <f t="shared" si="51"/>
        <v>1.3084406345143533E-2</v>
      </c>
      <c r="O43" s="35">
        <f t="shared" si="51"/>
        <v>1.2106514653716583E-2</v>
      </c>
      <c r="P43" s="35">
        <f t="shared" si="51"/>
        <v>1.0294995508600642E-2</v>
      </c>
      <c r="Q43" s="35">
        <f t="shared" si="51"/>
        <v>1.1622490254853525E-2</v>
      </c>
      <c r="R43" s="35">
        <f t="shared" si="51"/>
        <v>7.8149979341560847E-3</v>
      </c>
      <c r="S43" s="35">
        <f t="shared" si="51"/>
        <v>1.1786372230538068E-2</v>
      </c>
      <c r="T43" s="35">
        <f t="shared" si="51"/>
        <v>1.1758014235493747E-2</v>
      </c>
      <c r="U43" s="35">
        <f t="shared" si="51"/>
        <v>8.6664000917150725E-3</v>
      </c>
      <c r="V43" s="35">
        <f t="shared" si="51"/>
        <v>1.1578968700566586E-2</v>
      </c>
      <c r="W43" s="35">
        <f t="shared" si="51"/>
        <v>1.9790995684409916E-2</v>
      </c>
      <c r="X43" s="35">
        <f t="shared" si="51"/>
        <v>3.8099005287887803E-3</v>
      </c>
      <c r="Y43" s="35">
        <f t="shared" si="51"/>
        <v>1.3027218633833238E-2</v>
      </c>
      <c r="Z43" s="35">
        <f t="shared" si="51"/>
        <v>3.2588597620835796E-3</v>
      </c>
      <c r="AA43" s="35">
        <f t="shared" si="51"/>
        <v>1.3024993961253598E-2</v>
      </c>
      <c r="AB43" s="35">
        <f t="shared" si="51"/>
        <v>1.3287423523769147E-2</v>
      </c>
      <c r="AC43" s="35">
        <f t="shared" si="51"/>
        <v>7.8992465059264556E-3</v>
      </c>
      <c r="AD43" s="35">
        <f t="shared" si="51"/>
        <v>9.0456584873486578E-3</v>
      </c>
      <c r="AE43" s="35">
        <f t="shared" si="51"/>
        <v>8.1649461289989463E-3</v>
      </c>
      <c r="AF43" s="35">
        <f t="shared" si="51"/>
        <v>7.1157400397954297E-3</v>
      </c>
      <c r="AG43" s="35">
        <f t="shared" si="51"/>
        <v>5.3733660915368207E-3</v>
      </c>
      <c r="AH43" s="35">
        <f t="shared" si="51"/>
        <v>7.3478479723826495E-3</v>
      </c>
      <c r="AI43" s="35">
        <f t="shared" si="51"/>
        <v>2.8940985975164975E-3</v>
      </c>
      <c r="AJ43" s="35">
        <f t="shared" si="51"/>
        <v>1.2580546108391454E-2</v>
      </c>
      <c r="AK43" s="35">
        <f t="shared" si="51"/>
        <v>3.324039176677545E-3</v>
      </c>
      <c r="AL43" s="35">
        <f t="shared" si="51"/>
        <v>1.8099000332304465E-3</v>
      </c>
      <c r="AM43" s="35">
        <f t="shared" si="51"/>
        <v>2.4981503277415689E-3</v>
      </c>
      <c r="AN43" s="35">
        <f t="shared" si="51"/>
        <v>2.9286960033330736E-3</v>
      </c>
      <c r="AO43" s="35">
        <f t="shared" si="51"/>
        <v>2.7891023762431633E-3</v>
      </c>
      <c r="AP43" s="35">
        <f t="shared" si="51"/>
        <v>4.7004936550484521E-3</v>
      </c>
      <c r="AQ43" s="35">
        <f t="shared" si="51"/>
        <v>5.2081550395369266E-3</v>
      </c>
      <c r="AR43" s="35">
        <f t="shared" si="51"/>
        <v>5.3906541690927502E-3</v>
      </c>
      <c r="AS43" s="35">
        <f t="shared" si="51"/>
        <v>3.1681332763906613E-3</v>
      </c>
      <c r="AT43" s="35">
        <f t="shared" si="51"/>
        <v>5.2332287377348449E-3</v>
      </c>
      <c r="AU43" s="35">
        <f t="shared" si="51"/>
        <v>3.0098893537653651E-3</v>
      </c>
      <c r="AV43" s="35">
        <f t="shared" si="51"/>
        <v>2.158637002213993E-3</v>
      </c>
      <c r="AW43" s="35">
        <f t="shared" si="51"/>
        <v>2.9189750717876577E-3</v>
      </c>
      <c r="AX43" s="35">
        <f t="shared" si="51"/>
        <v>3.6914909661338552E-3</v>
      </c>
      <c r="AY43" s="35">
        <f t="shared" si="51"/>
        <v>5.0426952552726362E-3</v>
      </c>
      <c r="AZ43" s="35">
        <f t="shared" si="51"/>
        <v>4.948532974978128E-3</v>
      </c>
      <c r="BA43" s="35">
        <f t="shared" si="51"/>
        <v>5.9175867529248733E-3</v>
      </c>
      <c r="BB43" s="35">
        <f t="shared" si="51"/>
        <v>1.9959351903020828E-2</v>
      </c>
      <c r="BC43" s="35">
        <f t="shared" si="51"/>
        <v>8.6423035006671419E-3</v>
      </c>
      <c r="BD43" s="35">
        <f t="shared" si="51"/>
        <v>8.6697461709253631E-3</v>
      </c>
      <c r="BE43" s="35">
        <f t="shared" si="51"/>
        <v>4.4364652095894601E-3</v>
      </c>
      <c r="BF43" s="35">
        <f t="shared" si="51"/>
        <v>5.0834921642322443E-3</v>
      </c>
      <c r="BG43" s="35">
        <f t="shared" si="51"/>
        <v>4.2310523327035382E-3</v>
      </c>
      <c r="BH43" s="35">
        <f t="shared" si="51"/>
        <v>5.1768752146916222E-3</v>
      </c>
      <c r="BI43" s="35">
        <f t="shared" si="51"/>
        <v>2.7339683940762072E-3</v>
      </c>
      <c r="BJ43" s="35">
        <f t="shared" si="51"/>
        <v>3.9567127519252801E-3</v>
      </c>
      <c r="BK43" s="35">
        <f t="shared" si="51"/>
        <v>8.7323012287356741E-3</v>
      </c>
      <c r="BL43" s="35">
        <f t="shared" si="51"/>
        <v>5.4206053460807554E-3</v>
      </c>
      <c r="BM43" s="35">
        <f t="shared" si="51"/>
        <v>7.7108321355428468E-3</v>
      </c>
      <c r="BN43" s="35">
        <f t="shared" si="51"/>
        <v>7.3051206904715775E-3</v>
      </c>
      <c r="BO43" s="35">
        <f t="shared" ref="BO43:CI47" si="52">BO24/$B$39</f>
        <v>6.746087935685114E-3</v>
      </c>
      <c r="BP43" s="35">
        <f t="shared" si="52"/>
        <v>3.3705376742730951E-3</v>
      </c>
      <c r="BQ43" s="35">
        <f t="shared" si="52"/>
        <v>7.2275062549755206E-3</v>
      </c>
      <c r="BR43" s="35">
        <f t="shared" si="52"/>
        <v>9.4210976152403741E-3</v>
      </c>
      <c r="BS43" s="35">
        <f t="shared" si="52"/>
        <v>6.4865174109748876E-3</v>
      </c>
      <c r="BT43" s="35">
        <f t="shared" si="52"/>
        <v>1.7446328763025622E-2</v>
      </c>
      <c r="BU43" s="35">
        <f t="shared" si="52"/>
        <v>0</v>
      </c>
      <c r="BV43" s="35">
        <f t="shared" si="52"/>
        <v>1.0192294741746245E-2</v>
      </c>
      <c r="BW43" s="35">
        <f t="shared" si="52"/>
        <v>8.6819636079002466E-3</v>
      </c>
      <c r="BX43" s="35">
        <f t="shared" si="52"/>
        <v>6.0465705719799506E-3</v>
      </c>
      <c r="BY43" s="35">
        <f t="shared" si="52"/>
        <v>7.1641485943806987E-3</v>
      </c>
      <c r="BZ43" s="35">
        <f t="shared" si="52"/>
        <v>6.7732396655926013E-3</v>
      </c>
      <c r="CA43" s="35">
        <f t="shared" si="52"/>
        <v>3.3452401748512079E-3</v>
      </c>
      <c r="CB43" s="35">
        <f t="shared" si="52"/>
        <v>4.1227413570756278E-3</v>
      </c>
      <c r="CC43" s="35">
        <f t="shared" si="52"/>
        <v>3.638872258502976E-3</v>
      </c>
      <c r="CD43" s="35">
        <f t="shared" si="52"/>
        <v>2.6387038261512161E-3</v>
      </c>
      <c r="CE43" s="35">
        <f t="shared" si="52"/>
        <v>2.2254128654287364E-3</v>
      </c>
      <c r="CF43" s="35">
        <f t="shared" si="52"/>
        <v>1.9392883541593277E-3</v>
      </c>
      <c r="CG43" s="35">
        <f t="shared" si="52"/>
        <v>3.0837863992369636E-3</v>
      </c>
      <c r="CH43" s="35">
        <f t="shared" si="52"/>
        <v>2.8612451126940898E-3</v>
      </c>
      <c r="CI43" s="35">
        <f t="shared" si="52"/>
        <v>3.3063276857798374E-3</v>
      </c>
    </row>
    <row r="44" spans="1:87" s="8" customFormat="1" x14ac:dyDescent="0.3">
      <c r="A44" s="35" t="s">
        <v>142</v>
      </c>
      <c r="B44" s="35">
        <f t="shared" ref="B44:Q57" si="53">B25/$B$39</f>
        <v>2.1941014240856451E-2</v>
      </c>
      <c r="C44" s="35">
        <f t="shared" si="53"/>
        <v>1.8718714826180042E-2</v>
      </c>
      <c r="D44" s="35">
        <f t="shared" si="53"/>
        <v>2.0878254753402627E-2</v>
      </c>
      <c r="E44" s="35">
        <f t="shared" si="53"/>
        <v>1.5428794389714425E-2</v>
      </c>
      <c r="F44" s="35">
        <f t="shared" si="53"/>
        <v>1.6166091514000346E-2</v>
      </c>
      <c r="G44" s="35">
        <f t="shared" si="53"/>
        <v>1.7992188377904776E-2</v>
      </c>
      <c r="H44" s="35">
        <f t="shared" si="53"/>
        <v>1.5242597189246339E-2</v>
      </c>
      <c r="I44" s="35">
        <f t="shared" si="53"/>
        <v>1.554974676731174E-2</v>
      </c>
      <c r="J44" s="35">
        <f t="shared" si="53"/>
        <v>2.2814367814218188E-2</v>
      </c>
      <c r="K44" s="35">
        <f t="shared" si="53"/>
        <v>2.1963762051786611E-2</v>
      </c>
      <c r="L44" s="35">
        <f t="shared" si="53"/>
        <v>2.4395356012872082E-2</v>
      </c>
      <c r="M44" s="35">
        <f t="shared" si="53"/>
        <v>1.9521619873311278E-2</v>
      </c>
      <c r="N44" s="35">
        <f t="shared" si="53"/>
        <v>2.7029345562773577E-2</v>
      </c>
      <c r="O44" s="35">
        <f t="shared" si="53"/>
        <v>2.9322078111235585E-2</v>
      </c>
      <c r="P44" s="35">
        <f t="shared" si="53"/>
        <v>2.6169417125690309E-2</v>
      </c>
      <c r="Q44" s="35">
        <f t="shared" si="53"/>
        <v>2.0050697208927576E-2</v>
      </c>
      <c r="R44" s="35">
        <f t="shared" si="51"/>
        <v>1.7561960167802457E-2</v>
      </c>
      <c r="S44" s="35">
        <f t="shared" si="51"/>
        <v>1.794945359469886E-2</v>
      </c>
      <c r="T44" s="35">
        <f t="shared" si="51"/>
        <v>2.3651990737470621E-2</v>
      </c>
      <c r="U44" s="35">
        <f t="shared" si="51"/>
        <v>1.9927228846563796E-2</v>
      </c>
      <c r="V44" s="35">
        <f t="shared" si="51"/>
        <v>1.8016596895848988E-2</v>
      </c>
      <c r="W44" s="35">
        <f t="shared" si="51"/>
        <v>2.1396030991288634E-2</v>
      </c>
      <c r="X44" s="35">
        <f t="shared" si="51"/>
        <v>1.0826640693842008E-2</v>
      </c>
      <c r="Y44" s="35">
        <f t="shared" si="51"/>
        <v>2.1921933123991093E-2</v>
      </c>
      <c r="Z44" s="35">
        <f t="shared" si="51"/>
        <v>2.2444134373808412E-2</v>
      </c>
      <c r="AA44" s="35">
        <f t="shared" si="51"/>
        <v>1.5557266595765366E-2</v>
      </c>
      <c r="AB44" s="35">
        <f t="shared" si="51"/>
        <v>1.5328495740740517E-2</v>
      </c>
      <c r="AC44" s="35">
        <f t="shared" si="51"/>
        <v>1.1459369732609548E-2</v>
      </c>
      <c r="AD44" s="35">
        <f t="shared" si="51"/>
        <v>1.2058954024483931E-2</v>
      </c>
      <c r="AE44" s="35">
        <f t="shared" si="51"/>
        <v>1.2788456101982131E-2</v>
      </c>
      <c r="AF44" s="35">
        <f t="shared" si="51"/>
        <v>1.4682772412635971E-2</v>
      </c>
      <c r="AG44" s="35">
        <f t="shared" si="51"/>
        <v>1.3281041485260592E-2</v>
      </c>
      <c r="AH44" s="35">
        <f t="shared" si="51"/>
        <v>2.0736688424017501E-2</v>
      </c>
      <c r="AI44" s="35">
        <f t="shared" si="51"/>
        <v>1.1801557949582948E-2</v>
      </c>
      <c r="AJ44" s="35">
        <f t="shared" si="51"/>
        <v>2.2652641449130029E-2</v>
      </c>
      <c r="AK44" s="35">
        <f t="shared" si="51"/>
        <v>9.9851166420601902E-3</v>
      </c>
      <c r="AL44" s="35">
        <f t="shared" si="51"/>
        <v>9.5436789380590782E-3</v>
      </c>
      <c r="AM44" s="35">
        <f t="shared" si="51"/>
        <v>1.0736768548960673E-2</v>
      </c>
      <c r="AN44" s="35">
        <f t="shared" si="51"/>
        <v>9.2688406716233233E-3</v>
      </c>
      <c r="AO44" s="35">
        <f t="shared" si="51"/>
        <v>9.8898837875028098E-3</v>
      </c>
      <c r="AP44" s="35">
        <f t="shared" si="51"/>
        <v>1.8005268289934317E-2</v>
      </c>
      <c r="AQ44" s="35">
        <f t="shared" si="51"/>
        <v>1.8692492364630612E-2</v>
      </c>
      <c r="AR44" s="35">
        <f t="shared" si="51"/>
        <v>1.9900670319369304E-2</v>
      </c>
      <c r="AS44" s="35">
        <f t="shared" si="51"/>
        <v>1.1093290871665959E-2</v>
      </c>
      <c r="AT44" s="35">
        <f t="shared" si="51"/>
        <v>1.5671189772795347E-2</v>
      </c>
      <c r="AU44" s="35">
        <f t="shared" si="51"/>
        <v>1.2999550911323661E-2</v>
      </c>
      <c r="AV44" s="35">
        <f t="shared" si="51"/>
        <v>1.490081605449998E-2</v>
      </c>
      <c r="AW44" s="35">
        <f t="shared" si="51"/>
        <v>1.4285740253791058E-2</v>
      </c>
      <c r="AX44" s="35">
        <f t="shared" si="51"/>
        <v>1.2377482493064581E-2</v>
      </c>
      <c r="AY44" s="35">
        <f t="shared" si="51"/>
        <v>2.1497188255153489E-2</v>
      </c>
      <c r="AZ44" s="35">
        <f t="shared" si="51"/>
        <v>2.1036505015880877E-2</v>
      </c>
      <c r="BA44" s="35">
        <f t="shared" si="51"/>
        <v>2.1212422736132136E-2</v>
      </c>
      <c r="BB44" s="35">
        <f t="shared" si="51"/>
        <v>5.8569664132371239E-2</v>
      </c>
      <c r="BC44" s="35">
        <f t="shared" si="51"/>
        <v>2.3298304021105467E-2</v>
      </c>
      <c r="BD44" s="35">
        <f t="shared" si="51"/>
        <v>2.4520487489330889E-2</v>
      </c>
      <c r="BE44" s="35">
        <f t="shared" si="51"/>
        <v>1.4965237297433731E-2</v>
      </c>
      <c r="BF44" s="35">
        <f t="shared" si="51"/>
        <v>1.8861109054174922E-2</v>
      </c>
      <c r="BG44" s="35">
        <f t="shared" si="51"/>
        <v>1.4174956689945542E-2</v>
      </c>
      <c r="BH44" s="35">
        <f t="shared" si="51"/>
        <v>2.1330051068072269E-2</v>
      </c>
      <c r="BI44" s="35">
        <f t="shared" si="51"/>
        <v>1.4858658544316285E-2</v>
      </c>
      <c r="BJ44" s="35">
        <f t="shared" si="51"/>
        <v>1.4900965681067245E-2</v>
      </c>
      <c r="BK44" s="35">
        <f t="shared" si="51"/>
        <v>2.0074002172214046E-2</v>
      </c>
      <c r="BL44" s="35">
        <f t="shared" si="51"/>
        <v>1.9209429586483522E-2</v>
      </c>
      <c r="BM44" s="35">
        <f t="shared" si="51"/>
        <v>1.5897534301409937E-2</v>
      </c>
      <c r="BN44" s="35">
        <f t="shared" si="51"/>
        <v>2.0433695841702567E-2</v>
      </c>
      <c r="BO44" s="35">
        <f t="shared" si="52"/>
        <v>2.0865613077744059E-2</v>
      </c>
      <c r="BP44" s="35">
        <f t="shared" si="52"/>
        <v>9.0019265938019889E-3</v>
      </c>
      <c r="BQ44" s="35">
        <f t="shared" si="52"/>
        <v>1.9540583552734896E-2</v>
      </c>
      <c r="BR44" s="35">
        <f t="shared" si="52"/>
        <v>1.4738638643674912E-2</v>
      </c>
      <c r="BS44" s="35">
        <f t="shared" si="52"/>
        <v>1.4343726920996377E-2</v>
      </c>
      <c r="BT44" s="35">
        <f t="shared" si="52"/>
        <v>2.7563668189867004E-2</v>
      </c>
      <c r="BU44" s="35">
        <f t="shared" si="52"/>
        <v>1.4425211476580721E-2</v>
      </c>
      <c r="BV44" s="35">
        <f t="shared" si="52"/>
        <v>1.4717277243935753E-2</v>
      </c>
      <c r="BW44" s="35">
        <f t="shared" si="52"/>
        <v>1.5415197414361429E-2</v>
      </c>
      <c r="BX44" s="35">
        <f t="shared" si="52"/>
        <v>1.518736023011376E-2</v>
      </c>
      <c r="BY44" s="35">
        <f t="shared" si="52"/>
        <v>1.2586967463147017E-2</v>
      </c>
      <c r="BZ44" s="35">
        <f t="shared" si="52"/>
        <v>1.4820584592523183E-2</v>
      </c>
      <c r="CA44" s="35">
        <f t="shared" si="52"/>
        <v>9.3263236567036386E-3</v>
      </c>
      <c r="CB44" s="35">
        <f t="shared" si="52"/>
        <v>2.2344114123503397E-2</v>
      </c>
      <c r="CC44" s="35">
        <f t="shared" si="52"/>
        <v>1.0156892572763287E-2</v>
      </c>
      <c r="CD44" s="35">
        <f t="shared" si="52"/>
        <v>7.3120708435515623E-3</v>
      </c>
      <c r="CE44" s="35">
        <f t="shared" si="52"/>
        <v>9.12419274825782E-3</v>
      </c>
      <c r="CF44" s="35">
        <f t="shared" si="52"/>
        <v>8.6473185628088058E-3</v>
      </c>
      <c r="CG44" s="35">
        <f t="shared" si="52"/>
        <v>6.7398218210127456E-3</v>
      </c>
      <c r="CH44" s="35">
        <f t="shared" si="52"/>
        <v>8.1068611526332549E-3</v>
      </c>
      <c r="CI44" s="35">
        <f t="shared" si="52"/>
        <v>6.8987798828290831E-3</v>
      </c>
    </row>
    <row r="45" spans="1:87" s="8" customFormat="1" x14ac:dyDescent="0.3">
      <c r="A45" s="36" t="s">
        <v>143</v>
      </c>
      <c r="B45" s="35">
        <f t="shared" si="53"/>
        <v>8.2100341430122042E-3</v>
      </c>
      <c r="C45" s="35">
        <f t="shared" ref="C45:BN48" si="54">C26/$B$39</f>
        <v>6.3585864739901209E-3</v>
      </c>
      <c r="D45" s="35">
        <f t="shared" si="54"/>
        <v>5.4828033503583314E-3</v>
      </c>
      <c r="E45" s="35">
        <f t="shared" si="54"/>
        <v>4.4491474198948859E-3</v>
      </c>
      <c r="F45" s="35">
        <f t="shared" si="54"/>
        <v>5.8471538779182597E-3</v>
      </c>
      <c r="G45" s="35">
        <f t="shared" si="54"/>
        <v>6.0116065727991068E-3</v>
      </c>
      <c r="H45" s="35">
        <f t="shared" si="54"/>
        <v>5.2299793791945577E-3</v>
      </c>
      <c r="I45" s="35">
        <f t="shared" si="54"/>
        <v>6.3841171214328403E-3</v>
      </c>
      <c r="J45" s="35">
        <f t="shared" si="54"/>
        <v>6.4618793443141529E-3</v>
      </c>
      <c r="K45" s="35">
        <f t="shared" si="54"/>
        <v>6.7279509086005124E-3</v>
      </c>
      <c r="L45" s="35">
        <f t="shared" si="54"/>
        <v>5.4227289581922876E-3</v>
      </c>
      <c r="M45" s="35">
        <f t="shared" si="54"/>
        <v>6.6083015865535024E-3</v>
      </c>
      <c r="N45" s="35">
        <f t="shared" si="54"/>
        <v>8.6809807313651052E-3</v>
      </c>
      <c r="O45" s="35">
        <f t="shared" si="54"/>
        <v>1.1231111596056845E-2</v>
      </c>
      <c r="P45" s="35">
        <f t="shared" si="54"/>
        <v>8.3250678622886192E-3</v>
      </c>
      <c r="Q45" s="35">
        <f t="shared" si="54"/>
        <v>1.0059200429522817E-2</v>
      </c>
      <c r="R45" s="35">
        <f t="shared" si="54"/>
        <v>7.9854601744008026E-3</v>
      </c>
      <c r="S45" s="35">
        <f t="shared" si="54"/>
        <v>8.3207660217280086E-3</v>
      </c>
      <c r="T45" s="35">
        <f t="shared" si="54"/>
        <v>7.9623581932002623E-3</v>
      </c>
      <c r="U45" s="35">
        <f t="shared" si="54"/>
        <v>7.3169972140717495E-3</v>
      </c>
      <c r="V45" s="35">
        <f t="shared" si="54"/>
        <v>7.853091174145288E-3</v>
      </c>
      <c r="W45" s="35">
        <f t="shared" si="54"/>
        <v>8.4664447733423503E-3</v>
      </c>
      <c r="X45" s="35">
        <f t="shared" si="54"/>
        <v>3.449742094366751E-3</v>
      </c>
      <c r="Y45" s="35">
        <f t="shared" si="54"/>
        <v>9.9610553533446347E-3</v>
      </c>
      <c r="Z45" s="35">
        <f t="shared" si="54"/>
        <v>1.0029758853313295E-2</v>
      </c>
      <c r="AA45" s="35">
        <f t="shared" si="54"/>
        <v>9.2027608684466296E-3</v>
      </c>
      <c r="AB45" s="35">
        <f t="shared" si="54"/>
        <v>9.0714021239842492E-3</v>
      </c>
      <c r="AC45" s="35">
        <f t="shared" si="54"/>
        <v>4.3154642656063769E-3</v>
      </c>
      <c r="AD45" s="35">
        <f t="shared" si="54"/>
        <v>4.243721249906328E-3</v>
      </c>
      <c r="AE45" s="35">
        <f t="shared" si="54"/>
        <v>3.2474946557692619E-3</v>
      </c>
      <c r="AF45" s="35">
        <f t="shared" si="54"/>
        <v>3.2567565881858078E-3</v>
      </c>
      <c r="AG45" s="35">
        <f t="shared" si="54"/>
        <v>3.0998026186706672E-3</v>
      </c>
      <c r="AH45" s="35">
        <f t="shared" si="54"/>
        <v>1.0977845060066594E-2</v>
      </c>
      <c r="AI45" s="35">
        <f t="shared" si="54"/>
        <v>3.6293388617757937E-3</v>
      </c>
      <c r="AJ45" s="35">
        <f t="shared" si="54"/>
        <v>5.6749954146287094E-3</v>
      </c>
      <c r="AK45" s="35">
        <f t="shared" si="54"/>
        <v>2.8997646153747485E-3</v>
      </c>
      <c r="AL45" s="35">
        <f t="shared" si="54"/>
        <v>1.7339537136281378E-3</v>
      </c>
      <c r="AM45" s="35">
        <f t="shared" si="54"/>
        <v>3.1947747486345012E-3</v>
      </c>
      <c r="AN45" s="35">
        <f t="shared" si="54"/>
        <v>2.5535837983001173E-3</v>
      </c>
      <c r="AO45" s="35">
        <f t="shared" si="54"/>
        <v>2.6220591589404666E-3</v>
      </c>
      <c r="AP45" s="35">
        <f t="shared" si="54"/>
        <v>6.4072309012141865E-3</v>
      </c>
      <c r="AQ45" s="35">
        <f t="shared" si="54"/>
        <v>5.3086854143942304E-3</v>
      </c>
      <c r="AR45" s="35">
        <f t="shared" si="54"/>
        <v>8.4012781478733766E-3</v>
      </c>
      <c r="AS45" s="35">
        <f t="shared" si="54"/>
        <v>2.9034558554871461E-3</v>
      </c>
      <c r="AT45" s="35">
        <f t="shared" si="54"/>
        <v>4.3617445889770545E-3</v>
      </c>
      <c r="AU45" s="35">
        <f t="shared" si="54"/>
        <v>2.3977627951629918E-3</v>
      </c>
      <c r="AV45" s="35">
        <f t="shared" si="54"/>
        <v>4.0668067647864747E-3</v>
      </c>
      <c r="AW45" s="35">
        <f t="shared" si="54"/>
        <v>2.9935007057312665E-3</v>
      </c>
      <c r="AX45" s="35">
        <f t="shared" si="54"/>
        <v>2.598948591378505E-3</v>
      </c>
      <c r="AY45" s="35">
        <f t="shared" si="54"/>
        <v>4.8711129313206538E-3</v>
      </c>
      <c r="AZ45" s="35">
        <f t="shared" si="54"/>
        <v>4.3080929041434983E-3</v>
      </c>
      <c r="BA45" s="35">
        <f t="shared" si="54"/>
        <v>4.8345589204011477E-3</v>
      </c>
      <c r="BB45" s="35">
        <f t="shared" si="54"/>
        <v>1.7901731613282946E-2</v>
      </c>
      <c r="BC45" s="35">
        <f t="shared" si="54"/>
        <v>9.8229384198377095E-3</v>
      </c>
      <c r="BD45" s="35">
        <f t="shared" si="54"/>
        <v>1.7295381889235076E-2</v>
      </c>
      <c r="BE45" s="35">
        <f t="shared" si="54"/>
        <v>4.7202504397773791E-3</v>
      </c>
      <c r="BF45" s="35">
        <f t="shared" si="54"/>
        <v>8.1558374861298664E-3</v>
      </c>
      <c r="BG45" s="35">
        <f t="shared" si="54"/>
        <v>7.1931471194838434E-3</v>
      </c>
      <c r="BH45" s="35">
        <f t="shared" si="54"/>
        <v>1.1966327209830586E-2</v>
      </c>
      <c r="BI45" s="35">
        <f t="shared" si="54"/>
        <v>1.8480420112671633E-2</v>
      </c>
      <c r="BJ45" s="35">
        <f t="shared" si="54"/>
        <v>7.7036086992210775E-3</v>
      </c>
      <c r="BK45" s="35">
        <f t="shared" si="54"/>
        <v>1.4386472400159559E-2</v>
      </c>
      <c r="BL45" s="35">
        <f t="shared" si="54"/>
        <v>1.197523278477332E-2</v>
      </c>
      <c r="BM45" s="35">
        <f t="shared" si="54"/>
        <v>1.6161280416003686E-2</v>
      </c>
      <c r="BN45" s="35">
        <f t="shared" si="54"/>
        <v>1.0645942087952826E-2</v>
      </c>
      <c r="BO45" s="35">
        <f t="shared" si="52"/>
        <v>0</v>
      </c>
      <c r="BP45" s="35">
        <f t="shared" si="52"/>
        <v>3.0645281947219299E-3</v>
      </c>
      <c r="BQ45" s="35">
        <f t="shared" si="52"/>
        <v>9.420524150796375E-3</v>
      </c>
      <c r="BR45" s="35">
        <f t="shared" si="52"/>
        <v>6.9511018402942607E-3</v>
      </c>
      <c r="BS45" s="35">
        <f t="shared" si="52"/>
        <v>1.136008773440029E-2</v>
      </c>
      <c r="BT45" s="35">
        <f t="shared" si="52"/>
        <v>8.2338109122802559E-3</v>
      </c>
      <c r="BU45" s="35">
        <f t="shared" si="52"/>
        <v>3.6195572212316938E-3</v>
      </c>
      <c r="BV45" s="35">
        <f t="shared" si="52"/>
        <v>3.5272936177000109E-3</v>
      </c>
      <c r="BW45" s="35">
        <f t="shared" si="52"/>
        <v>3.2555615126434829E-3</v>
      </c>
      <c r="BX45" s="35">
        <f t="shared" si="52"/>
        <v>3.7781237671261933E-3</v>
      </c>
      <c r="BY45" s="35">
        <f t="shared" si="52"/>
        <v>8.4709867700067266E-3</v>
      </c>
      <c r="BZ45" s="35">
        <f t="shared" si="52"/>
        <v>2.7912827101647395E-3</v>
      </c>
      <c r="CA45" s="35">
        <f t="shared" si="52"/>
        <v>2.7709947470663404E-3</v>
      </c>
      <c r="CB45" s="35">
        <f t="shared" si="52"/>
        <v>4.8673051781365686E-3</v>
      </c>
      <c r="CC45" s="35">
        <f t="shared" si="52"/>
        <v>2.6387456190050348E-3</v>
      </c>
      <c r="CD45" s="35">
        <f t="shared" si="52"/>
        <v>0</v>
      </c>
      <c r="CE45" s="35">
        <f t="shared" si="52"/>
        <v>0</v>
      </c>
      <c r="CF45" s="35">
        <f t="shared" si="52"/>
        <v>0</v>
      </c>
      <c r="CG45" s="35">
        <f t="shared" si="52"/>
        <v>0</v>
      </c>
      <c r="CH45" s="35">
        <f t="shared" si="52"/>
        <v>0</v>
      </c>
      <c r="CI45" s="35">
        <f t="shared" si="52"/>
        <v>0</v>
      </c>
    </row>
    <row r="46" spans="1:87" s="8" customFormat="1" x14ac:dyDescent="0.3">
      <c r="A46" s="35" t="s">
        <v>144</v>
      </c>
      <c r="B46" s="35">
        <f t="shared" si="53"/>
        <v>1.7126988489621151E-3</v>
      </c>
      <c r="C46" s="35">
        <f t="shared" si="54"/>
        <v>1.7524317959656803E-3</v>
      </c>
      <c r="D46" s="35">
        <f t="shared" si="54"/>
        <v>1.6511095023484578E-3</v>
      </c>
      <c r="E46" s="35">
        <f t="shared" si="54"/>
        <v>1.3505463670353821E-3</v>
      </c>
      <c r="F46" s="35">
        <f t="shared" si="54"/>
        <v>1.4527455627152594E-3</v>
      </c>
      <c r="G46" s="35">
        <f t="shared" si="54"/>
        <v>1.9457374335735828E-3</v>
      </c>
      <c r="H46" s="35">
        <f t="shared" si="54"/>
        <v>1.2447462761800518E-3</v>
      </c>
      <c r="I46" s="35">
        <f t="shared" si="54"/>
        <v>1.4502024874656259E-3</v>
      </c>
      <c r="J46" s="35">
        <f t="shared" si="54"/>
        <v>2.4915041456214084E-3</v>
      </c>
      <c r="K46" s="35">
        <f t="shared" si="54"/>
        <v>2.7534835697252133E-3</v>
      </c>
      <c r="L46" s="35">
        <f t="shared" si="54"/>
        <v>2.3829903635432478E-3</v>
      </c>
      <c r="M46" s="35">
        <f t="shared" si="54"/>
        <v>1.4557709081964066E-3</v>
      </c>
      <c r="N46" s="35">
        <f t="shared" si="54"/>
        <v>2.481878853144904E-3</v>
      </c>
      <c r="O46" s="35">
        <f t="shared" si="54"/>
        <v>2.966014667837193E-3</v>
      </c>
      <c r="P46" s="35">
        <f t="shared" si="54"/>
        <v>2.6463845466959397E-3</v>
      </c>
      <c r="Q46" s="35">
        <f t="shared" si="54"/>
        <v>2.5159209805895254E-3</v>
      </c>
      <c r="R46" s="35">
        <f t="shared" si="54"/>
        <v>1.7875324531301091E-3</v>
      </c>
      <c r="S46" s="35">
        <f t="shared" si="54"/>
        <v>1.7707490766951488E-3</v>
      </c>
      <c r="T46" s="35">
        <f t="shared" si="54"/>
        <v>2.0348364715955867E-3</v>
      </c>
      <c r="U46" s="35">
        <f t="shared" si="54"/>
        <v>1.4942858937448409E-3</v>
      </c>
      <c r="V46" s="35">
        <f t="shared" si="54"/>
        <v>1.4715534774372436E-3</v>
      </c>
      <c r="W46" s="35">
        <f t="shared" si="54"/>
        <v>2.0261445519767908E-3</v>
      </c>
      <c r="X46" s="35">
        <f t="shared" si="54"/>
        <v>7.9207968044555971E-4</v>
      </c>
      <c r="Y46" s="35">
        <f t="shared" si="54"/>
        <v>1.9019993647917659E-3</v>
      </c>
      <c r="Z46" s="35">
        <f t="shared" si="54"/>
        <v>1.9277875165345749E-3</v>
      </c>
      <c r="AA46" s="35">
        <f t="shared" si="54"/>
        <v>1.5296020776358857E-3</v>
      </c>
      <c r="AB46" s="35">
        <f t="shared" si="54"/>
        <v>1.5825857118720633E-3</v>
      </c>
      <c r="AC46" s="35">
        <f t="shared" si="54"/>
        <v>1.4067218498216502E-3</v>
      </c>
      <c r="AD46" s="35">
        <f t="shared" si="54"/>
        <v>1.5531635602088981E-3</v>
      </c>
      <c r="AE46" s="35">
        <f t="shared" si="54"/>
        <v>1.3756615573533883E-3</v>
      </c>
      <c r="AF46" s="35">
        <f t="shared" si="54"/>
        <v>2.3305427225114557E-3</v>
      </c>
      <c r="AG46" s="35">
        <f t="shared" si="54"/>
        <v>1.4779411777191907E-3</v>
      </c>
      <c r="AH46" s="35">
        <f t="shared" si="54"/>
        <v>2.3568297838320431E-3</v>
      </c>
      <c r="AI46" s="35">
        <f t="shared" si="54"/>
        <v>9.1721294260290874E-4</v>
      </c>
      <c r="AJ46" s="35">
        <f t="shared" si="54"/>
        <v>1.6138621615876877E-3</v>
      </c>
      <c r="AK46" s="35">
        <f t="shared" si="54"/>
        <v>1.0211367409527267E-3</v>
      </c>
      <c r="AL46" s="35">
        <f t="shared" si="54"/>
        <v>8.3522332478528651E-4</v>
      </c>
      <c r="AM46" s="35">
        <f t="shared" si="54"/>
        <v>9.2303935830916474E-4</v>
      </c>
      <c r="AN46" s="35">
        <f t="shared" si="54"/>
        <v>1.0756594005570856E-3</v>
      </c>
      <c r="AO46" s="35">
        <f t="shared" si="54"/>
        <v>9.1146979032436111E-4</v>
      </c>
      <c r="AP46" s="35">
        <f t="shared" si="54"/>
        <v>1.8690496416854027E-3</v>
      </c>
      <c r="AQ46" s="35">
        <f t="shared" si="54"/>
        <v>2.0475461687316384E-3</v>
      </c>
      <c r="AR46" s="35">
        <f t="shared" si="54"/>
        <v>2.1413022188174965E-3</v>
      </c>
      <c r="AS46" s="35">
        <f t="shared" si="54"/>
        <v>1.0818517829815724E-3</v>
      </c>
      <c r="AT46" s="35">
        <f t="shared" si="54"/>
        <v>1.239048875886842E-3</v>
      </c>
      <c r="AU46" s="35">
        <f t="shared" si="54"/>
        <v>1.3931474348095334E-3</v>
      </c>
      <c r="AV46" s="35">
        <f t="shared" si="54"/>
        <v>1.5031592226862137E-3</v>
      </c>
      <c r="AW46" s="35">
        <f t="shared" si="54"/>
        <v>1.901601047719282E-3</v>
      </c>
      <c r="AX46" s="35">
        <f t="shared" si="54"/>
        <v>1.2954283872551652E-3</v>
      </c>
      <c r="AY46" s="35">
        <f t="shared" si="54"/>
        <v>2.2718420615509462E-3</v>
      </c>
      <c r="AZ46" s="35">
        <f t="shared" si="54"/>
        <v>2.1305359210511245E-3</v>
      </c>
      <c r="BA46" s="35">
        <f t="shared" si="54"/>
        <v>2.1621328906691805E-3</v>
      </c>
      <c r="BB46" s="35">
        <f t="shared" si="54"/>
        <v>6.1940507914267032E-3</v>
      </c>
      <c r="BC46" s="35">
        <f t="shared" si="54"/>
        <v>3.3320762102039461E-3</v>
      </c>
      <c r="BD46" s="35">
        <f t="shared" si="54"/>
        <v>3.2713002006368964E-3</v>
      </c>
      <c r="BE46" s="35">
        <f t="shared" si="54"/>
        <v>1.1549954397355299E-3</v>
      </c>
      <c r="BF46" s="35">
        <f t="shared" si="54"/>
        <v>2.4553697276164812E-3</v>
      </c>
      <c r="BG46" s="35">
        <f t="shared" si="54"/>
        <v>2.0285272121217967E-3</v>
      </c>
      <c r="BH46" s="35">
        <f t="shared" si="54"/>
        <v>2.5059438176059413E-3</v>
      </c>
      <c r="BI46" s="35">
        <f t="shared" si="54"/>
        <v>1.8704511143733586E-3</v>
      </c>
      <c r="BJ46" s="35">
        <f t="shared" si="54"/>
        <v>2.2533038704972649E-3</v>
      </c>
      <c r="BK46" s="35">
        <f t="shared" si="54"/>
        <v>2.5483441408972033E-3</v>
      </c>
      <c r="BL46" s="35">
        <f t="shared" si="54"/>
        <v>1.9835096496149088E-3</v>
      </c>
      <c r="BM46" s="35">
        <f t="shared" si="54"/>
        <v>2.0290502638616917E-3</v>
      </c>
      <c r="BN46" s="35">
        <f t="shared" si="54"/>
        <v>2.0793839924870194E-3</v>
      </c>
      <c r="BO46" s="35">
        <f t="shared" si="52"/>
        <v>1.9037681366094004E-3</v>
      </c>
      <c r="BP46" s="35">
        <f t="shared" si="52"/>
        <v>8.0025948597388418E-4</v>
      </c>
      <c r="BQ46" s="35">
        <f t="shared" si="52"/>
        <v>3.2796094865378636E-3</v>
      </c>
      <c r="BR46" s="35">
        <f t="shared" si="52"/>
        <v>1.9241552289708849E-3</v>
      </c>
      <c r="BS46" s="35">
        <f t="shared" si="52"/>
        <v>1.3622898442917611E-3</v>
      </c>
      <c r="BT46" s="35">
        <f t="shared" si="52"/>
        <v>2.9816871374982526E-3</v>
      </c>
      <c r="BU46" s="35">
        <f t="shared" si="52"/>
        <v>1.3992207794678844E-3</v>
      </c>
      <c r="BV46" s="35">
        <f t="shared" si="52"/>
        <v>1.588709444933953E-3</v>
      </c>
      <c r="BW46" s="35">
        <f t="shared" si="52"/>
        <v>2.1414626225803473E-3</v>
      </c>
      <c r="BX46" s="35">
        <f t="shared" si="52"/>
        <v>1.3540603653260453E-3</v>
      </c>
      <c r="BY46" s="35">
        <f t="shared" si="52"/>
        <v>9.5778379607206247E-4</v>
      </c>
      <c r="BZ46" s="35">
        <f t="shared" si="52"/>
        <v>1.1662499182313719E-3</v>
      </c>
      <c r="CA46" s="35">
        <f t="shared" si="52"/>
        <v>6.811437308690654E-4</v>
      </c>
      <c r="CB46" s="35">
        <f t="shared" si="52"/>
        <v>2.2607362087367637E-3</v>
      </c>
      <c r="CC46" s="35">
        <f t="shared" si="52"/>
        <v>8.4364999237521708E-4</v>
      </c>
      <c r="CD46" s="35">
        <f t="shared" si="52"/>
        <v>1.0777356591147738E-2</v>
      </c>
      <c r="CE46" s="35">
        <f t="shared" si="52"/>
        <v>2.0473798361944379E-2</v>
      </c>
      <c r="CF46" s="35">
        <f t="shared" si="52"/>
        <v>9.4103172595272292E-3</v>
      </c>
      <c r="CG46" s="35">
        <f t="shared" si="52"/>
        <v>2.193621253065469E-2</v>
      </c>
      <c r="CH46" s="35">
        <f t="shared" si="52"/>
        <v>1.4242642338743916E-2</v>
      </c>
      <c r="CI46" s="35">
        <f t="shared" si="52"/>
        <v>2.2858169289189455E-2</v>
      </c>
    </row>
    <row r="47" spans="1:87" s="8" customFormat="1" x14ac:dyDescent="0.3">
      <c r="A47" s="35" t="s">
        <v>145</v>
      </c>
      <c r="B47" s="35">
        <f t="shared" si="53"/>
        <v>2.1003812923518573E-3</v>
      </c>
      <c r="C47" s="35">
        <f t="shared" si="54"/>
        <v>4.5362134683200467E-3</v>
      </c>
      <c r="D47" s="35">
        <f t="shared" si="54"/>
        <v>2.2589788478544529E-3</v>
      </c>
      <c r="E47" s="35">
        <f t="shared" si="54"/>
        <v>3.0109929143233194E-3</v>
      </c>
      <c r="F47" s="35">
        <f t="shared" si="54"/>
        <v>1.6421113455226774E-3</v>
      </c>
      <c r="G47" s="35">
        <f t="shared" si="54"/>
        <v>4.5221301161194535E-3</v>
      </c>
      <c r="H47" s="35">
        <f t="shared" si="54"/>
        <v>2.0004135325760422E-3</v>
      </c>
      <c r="I47" s="35">
        <f t="shared" si="54"/>
        <v>2.3893586279784811E-3</v>
      </c>
      <c r="J47" s="35">
        <f t="shared" si="54"/>
        <v>3.2722845379524915E-3</v>
      </c>
      <c r="K47" s="35">
        <f t="shared" si="54"/>
        <v>2.9577079988713801E-3</v>
      </c>
      <c r="L47" s="35">
        <f t="shared" si="54"/>
        <v>2.6964897530025911E-3</v>
      </c>
      <c r="M47" s="35">
        <f t="shared" si="54"/>
        <v>2.0981669611450137E-3</v>
      </c>
      <c r="N47" s="35">
        <f t="shared" si="54"/>
        <v>3.0410779174257305E-3</v>
      </c>
      <c r="O47" s="35">
        <f t="shared" si="54"/>
        <v>3.6437168090846534E-3</v>
      </c>
      <c r="P47" s="35">
        <f t="shared" si="54"/>
        <v>4.1942091644668108E-3</v>
      </c>
      <c r="Q47" s="35">
        <f t="shared" si="54"/>
        <v>3.6152019794030502E-3</v>
      </c>
      <c r="R47" s="35">
        <f t="shared" si="54"/>
        <v>2.6981775970247356E-3</v>
      </c>
      <c r="S47" s="35">
        <f t="shared" si="54"/>
        <v>2.9681176098720701E-3</v>
      </c>
      <c r="T47" s="35">
        <f t="shared" si="54"/>
        <v>3.6964704582079068E-3</v>
      </c>
      <c r="U47" s="35">
        <f t="shared" si="54"/>
        <v>2.2945464140943228E-3</v>
      </c>
      <c r="V47" s="35">
        <f t="shared" si="54"/>
        <v>3.3045858708618636E-3</v>
      </c>
      <c r="W47" s="35">
        <f t="shared" si="54"/>
        <v>4.2880690361465504E-3</v>
      </c>
      <c r="X47" s="35">
        <f t="shared" si="54"/>
        <v>1.3518695779149268E-3</v>
      </c>
      <c r="Y47" s="35">
        <f t="shared" si="54"/>
        <v>3.1334272849462075E-3</v>
      </c>
      <c r="Z47" s="35">
        <f t="shared" si="54"/>
        <v>1.069252162885104E-3</v>
      </c>
      <c r="AA47" s="35">
        <f t="shared" si="54"/>
        <v>2.74355609813775E-3</v>
      </c>
      <c r="AB47" s="35">
        <f t="shared" si="54"/>
        <v>1.87170716348416E-3</v>
      </c>
      <c r="AC47" s="35">
        <f t="shared" si="54"/>
        <v>1.6189321519690821E-3</v>
      </c>
      <c r="AD47" s="35">
        <f t="shared" si="54"/>
        <v>1.6405777954439644E-3</v>
      </c>
      <c r="AE47" s="35">
        <f t="shared" si="54"/>
        <v>1.136776846793584E-3</v>
      </c>
      <c r="AF47" s="35">
        <f t="shared" si="54"/>
        <v>1.8093599147628355E-3</v>
      </c>
      <c r="AG47" s="35">
        <f t="shared" si="54"/>
        <v>7.9828145277324877E-4</v>
      </c>
      <c r="AH47" s="35">
        <f t="shared" si="54"/>
        <v>2.7415931282792449E-3</v>
      </c>
      <c r="AI47" s="35">
        <f t="shared" si="54"/>
        <v>1.1236740664048331E-3</v>
      </c>
      <c r="AJ47" s="35">
        <f t="shared" si="54"/>
        <v>1.615092251542317E-3</v>
      </c>
      <c r="AK47" s="35">
        <f t="shared" si="54"/>
        <v>1.450889461477188E-3</v>
      </c>
      <c r="AL47" s="35">
        <f t="shared" si="54"/>
        <v>1.0772451334576803E-3</v>
      </c>
      <c r="AM47" s="35">
        <f t="shared" si="54"/>
        <v>1.3301320020649046E-3</v>
      </c>
      <c r="AN47" s="35">
        <f t="shared" si="54"/>
        <v>1.4157258891770645E-3</v>
      </c>
      <c r="AO47" s="35">
        <f t="shared" si="54"/>
        <v>1.1380278465398113E-3</v>
      </c>
      <c r="AP47" s="35">
        <f t="shared" si="54"/>
        <v>3.4538889558616104E-3</v>
      </c>
      <c r="AQ47" s="35">
        <f t="shared" si="54"/>
        <v>2.263090724293571E-3</v>
      </c>
      <c r="AR47" s="35">
        <f t="shared" si="54"/>
        <v>3.837624378587326E-3</v>
      </c>
      <c r="AS47" s="35">
        <f t="shared" si="54"/>
        <v>1.639628184908995E-3</v>
      </c>
      <c r="AT47" s="35">
        <f t="shared" si="54"/>
        <v>1.4463716242525567E-3</v>
      </c>
      <c r="AU47" s="35">
        <f t="shared" si="54"/>
        <v>2.2157280347432605E-3</v>
      </c>
      <c r="AV47" s="35">
        <f t="shared" si="54"/>
        <v>1.9489139901067668E-3</v>
      </c>
      <c r="AW47" s="35">
        <f t="shared" si="54"/>
        <v>2.0726130272688235E-3</v>
      </c>
      <c r="AX47" s="35">
        <f t="shared" si="54"/>
        <v>2.0917683725058013E-3</v>
      </c>
      <c r="AY47" s="35">
        <f t="shared" si="54"/>
        <v>3.6070324485671648E-3</v>
      </c>
      <c r="AZ47" s="35">
        <f t="shared" si="54"/>
        <v>2.6598977351846324E-3</v>
      </c>
      <c r="BA47" s="35">
        <f t="shared" si="54"/>
        <v>2.8818015990664577E-3</v>
      </c>
      <c r="BB47" s="35">
        <f t="shared" si="54"/>
        <v>8.3121533433484131E-3</v>
      </c>
      <c r="BC47" s="35">
        <f t="shared" si="54"/>
        <v>4.8396013949467053E-3</v>
      </c>
      <c r="BD47" s="35">
        <f t="shared" si="54"/>
        <v>3.7020124258348654E-3</v>
      </c>
      <c r="BE47" s="35">
        <f t="shared" si="54"/>
        <v>2.8644238411128253E-3</v>
      </c>
      <c r="BF47" s="35">
        <f t="shared" si="54"/>
        <v>3.0568721021879608E-3</v>
      </c>
      <c r="BG47" s="35">
        <f t="shared" si="54"/>
        <v>1.7295978930907362E-3</v>
      </c>
      <c r="BH47" s="35">
        <f t="shared" si="54"/>
        <v>2.8274768892370106E-3</v>
      </c>
      <c r="BI47" s="35">
        <f t="shared" si="54"/>
        <v>1.7422383785278659E-3</v>
      </c>
      <c r="BJ47" s="35">
        <f t="shared" si="54"/>
        <v>2.9393954792994929E-3</v>
      </c>
      <c r="BK47" s="35">
        <f t="shared" si="54"/>
        <v>3.0461136510605497E-3</v>
      </c>
      <c r="BL47" s="35">
        <f t="shared" si="54"/>
        <v>1.5209396988930888E-3</v>
      </c>
      <c r="BM47" s="35">
        <f t="shared" si="54"/>
        <v>1.5557816828647181E-3</v>
      </c>
      <c r="BN47" s="35">
        <f t="shared" si="54"/>
        <v>1.6441668563379594E-3</v>
      </c>
      <c r="BO47" s="35">
        <f t="shared" si="52"/>
        <v>2.1107757188588137E-3</v>
      </c>
      <c r="BP47" s="35">
        <f t="shared" si="52"/>
        <v>1.0939272404567671E-3</v>
      </c>
      <c r="BQ47" s="35">
        <f t="shared" si="52"/>
        <v>2.0490898565432721E-3</v>
      </c>
      <c r="BR47" s="35">
        <f t="shared" si="52"/>
        <v>1.9921533021644714E-3</v>
      </c>
      <c r="BS47" s="35">
        <f t="shared" si="52"/>
        <v>1.3225594820412405E-3</v>
      </c>
      <c r="BT47" s="35">
        <f t="shared" si="52"/>
        <v>0</v>
      </c>
      <c r="BU47" s="35">
        <f t="shared" si="52"/>
        <v>2.089430756669907E-3</v>
      </c>
      <c r="BV47" s="35">
        <f t="shared" si="52"/>
        <v>1.2317218773005689E-3</v>
      </c>
      <c r="BW47" s="35">
        <f t="shared" si="52"/>
        <v>3.2057629947111234E-3</v>
      </c>
      <c r="BX47" s="35">
        <f t="shared" si="52"/>
        <v>1.4717339803979358E-3</v>
      </c>
      <c r="BY47" s="35">
        <f t="shared" si="52"/>
        <v>4.6277145506109526E-4</v>
      </c>
      <c r="BZ47" s="35">
        <f t="shared" si="52"/>
        <v>8.9915891461772482E-4</v>
      </c>
      <c r="CA47" s="35">
        <f t="shared" si="52"/>
        <v>1.0746761868964322E-3</v>
      </c>
      <c r="CB47" s="35">
        <f t="shared" si="52"/>
        <v>1.0761844301654746E-3</v>
      </c>
      <c r="CC47" s="35">
        <f t="shared" si="52"/>
        <v>1.450439940275126E-3</v>
      </c>
      <c r="CD47" s="35">
        <f t="shared" si="52"/>
        <v>2.4002667334267088E-2</v>
      </c>
      <c r="CE47" s="35">
        <f t="shared" si="52"/>
        <v>4.5907088252558508E-2</v>
      </c>
      <c r="CF47" s="35">
        <f t="shared" si="52"/>
        <v>2.3525793148818076E-2</v>
      </c>
      <c r="CG47" s="35">
        <f t="shared" si="52"/>
        <v>5.4649781652457124E-2</v>
      </c>
      <c r="CH47" s="35">
        <f t="shared" si="52"/>
        <v>4.142447090933777E-2</v>
      </c>
      <c r="CI47" s="35">
        <f t="shared" si="52"/>
        <v>4.9722081736150635E-2</v>
      </c>
    </row>
    <row r="48" spans="1:87" s="8" customFormat="1" x14ac:dyDescent="0.3">
      <c r="A48" s="35" t="s">
        <v>146</v>
      </c>
      <c r="B48" s="35">
        <f t="shared" si="53"/>
        <v>2.5546436053590651E-3</v>
      </c>
      <c r="C48" s="35">
        <f t="shared" si="54"/>
        <v>2.7579916088460387E-3</v>
      </c>
      <c r="D48" s="35">
        <f t="shared" si="54"/>
        <v>2.1934756880879853E-3</v>
      </c>
      <c r="E48" s="35">
        <f t="shared" si="54"/>
        <v>2.5382209134872189E-3</v>
      </c>
      <c r="F48" s="35">
        <f t="shared" si="54"/>
        <v>1.4548655114929243E-3</v>
      </c>
      <c r="G48" s="35">
        <f t="shared" si="54"/>
        <v>2.6469638661369421E-3</v>
      </c>
      <c r="H48" s="35">
        <f t="shared" si="54"/>
        <v>2.1142147813480424E-3</v>
      </c>
      <c r="I48" s="35">
        <f t="shared" si="54"/>
        <v>2.2676399420004036E-3</v>
      </c>
      <c r="J48" s="35">
        <f t="shared" si="54"/>
        <v>4.0033166158436814E-3</v>
      </c>
      <c r="K48" s="35">
        <f t="shared" si="54"/>
        <v>3.9238332558995115E-3</v>
      </c>
      <c r="L48" s="35">
        <f t="shared" si="54"/>
        <v>2.1623359361000942E-3</v>
      </c>
      <c r="M48" s="35">
        <f t="shared" si="54"/>
        <v>2.2930603474114121E-3</v>
      </c>
      <c r="N48" s="35">
        <f t="shared" si="54"/>
        <v>3.5190232785128682E-3</v>
      </c>
      <c r="O48" s="35">
        <f t="shared" si="54"/>
        <v>3.7573744612942723E-3</v>
      </c>
      <c r="P48" s="35">
        <f t="shared" si="54"/>
        <v>3.250544133930004E-3</v>
      </c>
      <c r="Q48" s="35">
        <f t="shared" si="54"/>
        <v>3.477786575328694E-3</v>
      </c>
      <c r="R48" s="35">
        <f t="shared" si="54"/>
        <v>2.1770571745063022E-3</v>
      </c>
      <c r="S48" s="35">
        <f t="shared" si="54"/>
        <v>3.266680319534926E-3</v>
      </c>
      <c r="T48" s="35">
        <f t="shared" si="54"/>
        <v>3.0737141819181728E-3</v>
      </c>
      <c r="U48" s="35">
        <f t="shared" si="54"/>
        <v>1.8698222574503091E-3</v>
      </c>
      <c r="V48" s="35">
        <f t="shared" si="54"/>
        <v>2.1401194204330957E-3</v>
      </c>
      <c r="W48" s="35">
        <f t="shared" si="54"/>
        <v>2.279649772986979E-3</v>
      </c>
      <c r="X48" s="35">
        <f t="shared" si="54"/>
        <v>1.2751454651943881E-3</v>
      </c>
      <c r="Y48" s="35">
        <f t="shared" si="54"/>
        <v>2.8448733799553336E-3</v>
      </c>
      <c r="Z48" s="35">
        <f t="shared" si="54"/>
        <v>3.4187349298679063E-3</v>
      </c>
      <c r="AA48" s="35">
        <f t="shared" si="54"/>
        <v>3.469710972793289E-3</v>
      </c>
      <c r="AB48" s="35">
        <f t="shared" si="54"/>
        <v>1.1781324009395994E-3</v>
      </c>
      <c r="AC48" s="35">
        <f t="shared" si="54"/>
        <v>8.4953109226606701E-4</v>
      </c>
      <c r="AD48" s="35">
        <f t="shared" si="54"/>
        <v>1.1663422446944762E-3</v>
      </c>
      <c r="AE48" s="35">
        <f t="shared" si="54"/>
        <v>1.1567497530778452E-3</v>
      </c>
      <c r="AF48" s="35">
        <f t="shared" si="54"/>
        <v>1.6209654126253846E-3</v>
      </c>
      <c r="AG48" s="35">
        <f t="shared" si="54"/>
        <v>1.3118007535379728E-3</v>
      </c>
      <c r="AH48" s="35">
        <f t="shared" si="54"/>
        <v>1.4400467894365562E-3</v>
      </c>
      <c r="AI48" s="35">
        <f t="shared" si="54"/>
        <v>1.3624001755142203E-3</v>
      </c>
      <c r="AJ48" s="35">
        <f t="shared" si="54"/>
        <v>1.9283057053754067E-3</v>
      </c>
      <c r="AK48" s="35">
        <f t="shared" si="54"/>
        <v>1.2922739824273203E-3</v>
      </c>
      <c r="AL48" s="35">
        <f t="shared" si="54"/>
        <v>8.6242753577972281E-4</v>
      </c>
      <c r="AM48" s="35">
        <f t="shared" si="54"/>
        <v>1.0093990983450069E-3</v>
      </c>
      <c r="AN48" s="35">
        <f t="shared" si="54"/>
        <v>1.1061614601378374E-3</v>
      </c>
      <c r="AO48" s="35">
        <f t="shared" si="54"/>
        <v>8.4489149410748644E-4</v>
      </c>
      <c r="AP48" s="35">
        <f t="shared" si="54"/>
        <v>2.3704146756513898E-3</v>
      </c>
      <c r="AQ48" s="35">
        <f t="shared" si="54"/>
        <v>2.578330642456298E-3</v>
      </c>
      <c r="AR48" s="35">
        <f t="shared" si="54"/>
        <v>2.7051854358057497E-3</v>
      </c>
      <c r="AS48" s="35">
        <f t="shared" si="54"/>
        <v>1.1775058211612704E-3</v>
      </c>
      <c r="AT48" s="35">
        <f t="shared" si="54"/>
        <v>1.9570087507028316E-3</v>
      </c>
      <c r="AU48" s="35">
        <f t="shared" si="54"/>
        <v>1.4409770090094535E-3</v>
      </c>
      <c r="AV48" s="35">
        <f t="shared" si="54"/>
        <v>1.4753843701784996E-3</v>
      </c>
      <c r="AW48" s="35">
        <f t="shared" si="54"/>
        <v>2.0420204035391598E-3</v>
      </c>
      <c r="AX48" s="35">
        <f t="shared" si="54"/>
        <v>1.1705578665795551E-3</v>
      </c>
      <c r="AY48" s="35">
        <f t="shared" si="54"/>
        <v>2.5764734925603802E-3</v>
      </c>
      <c r="AZ48" s="35">
        <f t="shared" si="54"/>
        <v>2.094336593756426E-3</v>
      </c>
      <c r="BA48" s="35">
        <f t="shared" si="54"/>
        <v>2.9497452854521235E-3</v>
      </c>
      <c r="BB48" s="35">
        <f t="shared" si="54"/>
        <v>8.0927014923515405E-3</v>
      </c>
      <c r="BC48" s="35">
        <f t="shared" si="54"/>
        <v>3.2925218905756853E-3</v>
      </c>
      <c r="BD48" s="35">
        <f t="shared" si="54"/>
        <v>3.3718408829330102E-3</v>
      </c>
      <c r="BE48" s="35">
        <f t="shared" si="54"/>
        <v>2.2415965132780223E-3</v>
      </c>
      <c r="BF48" s="35">
        <f t="shared" si="54"/>
        <v>2.1283263856311722E-3</v>
      </c>
      <c r="BG48" s="35">
        <f t="shared" si="54"/>
        <v>1.825497806563799E-3</v>
      </c>
      <c r="BH48" s="35">
        <f t="shared" si="54"/>
        <v>2.4653326769627625E-3</v>
      </c>
      <c r="BI48" s="35">
        <f t="shared" si="54"/>
        <v>2.9387769545843917E-3</v>
      </c>
      <c r="BJ48" s="35">
        <f t="shared" si="54"/>
        <v>2.2029579383141119E-3</v>
      </c>
      <c r="BK48" s="35">
        <f t="shared" si="54"/>
        <v>2.100427948497068E-3</v>
      </c>
      <c r="BL48" s="35">
        <f t="shared" si="54"/>
        <v>1.4802437686419236E-3</v>
      </c>
      <c r="BM48" s="35">
        <f t="shared" si="54"/>
        <v>2.3308721350086951E-3</v>
      </c>
      <c r="BN48" s="35">
        <f t="shared" ref="BN48:CI51" si="55">BN29/$B$39</f>
        <v>2.0910887213572687E-3</v>
      </c>
      <c r="BO48" s="35">
        <f t="shared" si="55"/>
        <v>2.4919047526284406E-3</v>
      </c>
      <c r="BP48" s="35">
        <f t="shared" si="55"/>
        <v>1.4382642636692757E-3</v>
      </c>
      <c r="BQ48" s="35">
        <f t="shared" si="55"/>
        <v>1.8955767548733465E-3</v>
      </c>
      <c r="BR48" s="35">
        <f t="shared" si="55"/>
        <v>1.4157439929550187E-3</v>
      </c>
      <c r="BS48" s="35">
        <f t="shared" si="55"/>
        <v>1.9670515356443028E-3</v>
      </c>
      <c r="BT48" s="35">
        <f t="shared" si="55"/>
        <v>1.4105528571037244E-3</v>
      </c>
      <c r="BU48" s="35">
        <f t="shared" si="55"/>
        <v>1.0118915882010536E-3</v>
      </c>
      <c r="BV48" s="35">
        <f t="shared" si="55"/>
        <v>1.0655255206136242E-3</v>
      </c>
      <c r="BW48" s="35">
        <f t="shared" si="55"/>
        <v>1.8846382608710386E-3</v>
      </c>
      <c r="BX48" s="35">
        <f t="shared" si="55"/>
        <v>1.5555914496494347E-3</v>
      </c>
      <c r="BY48" s="35">
        <f t="shared" si="55"/>
        <v>1.3756775234048213E-3</v>
      </c>
      <c r="BZ48" s="35">
        <f t="shared" si="55"/>
        <v>1.305187863789743E-3</v>
      </c>
      <c r="CA48" s="35">
        <f t="shared" si="55"/>
        <v>1.1006158247108449E-3</v>
      </c>
      <c r="CB48" s="35">
        <f t="shared" si="55"/>
        <v>1.0300564807916631E-3</v>
      </c>
      <c r="CC48" s="35">
        <f t="shared" si="55"/>
        <v>1.0104653801319965E-3</v>
      </c>
      <c r="CD48" s="35">
        <f t="shared" si="55"/>
        <v>0.85497183128535736</v>
      </c>
      <c r="CE48" s="35">
        <f t="shared" si="55"/>
        <v>0.89626913574524214</v>
      </c>
      <c r="CF48" s="35">
        <f t="shared" si="55"/>
        <v>0.93022257774921202</v>
      </c>
      <c r="CG48" s="35">
        <f t="shared" si="55"/>
        <v>1.0495682905609187</v>
      </c>
      <c r="CH48" s="35">
        <f t="shared" si="55"/>
        <v>0.79091173237337298</v>
      </c>
      <c r="CI48" s="35">
        <f t="shared" si="55"/>
        <v>0.97886374466501136</v>
      </c>
    </row>
    <row r="49" spans="1:87" s="8" customFormat="1" x14ac:dyDescent="0.3">
      <c r="A49" s="35" t="s">
        <v>147</v>
      </c>
      <c r="B49" s="35">
        <f t="shared" si="53"/>
        <v>0.51456983882064422</v>
      </c>
      <c r="C49" s="35">
        <f t="shared" ref="C49:BN52" si="56">C30/$B$39</f>
        <v>0.40968474907573071</v>
      </c>
      <c r="D49" s="35">
        <f t="shared" si="56"/>
        <v>0.41581934163686635</v>
      </c>
      <c r="E49" s="35">
        <f t="shared" si="56"/>
        <v>0.27325216691867921</v>
      </c>
      <c r="F49" s="35">
        <f t="shared" si="56"/>
        <v>0.28024792713754171</v>
      </c>
      <c r="G49" s="35">
        <f t="shared" si="56"/>
        <v>0.31409462251795345</v>
      </c>
      <c r="H49" s="35">
        <f t="shared" si="56"/>
        <v>0.30862721039858992</v>
      </c>
      <c r="I49" s="35">
        <f t="shared" si="56"/>
        <v>0.29606276275491555</v>
      </c>
      <c r="J49" s="35">
        <f t="shared" si="56"/>
        <v>0.5088084674624932</v>
      </c>
      <c r="K49" s="35">
        <f t="shared" si="56"/>
        <v>0.60527065140408876</v>
      </c>
      <c r="L49" s="35">
        <f t="shared" si="56"/>
        <v>0.59125706939845191</v>
      </c>
      <c r="M49" s="35">
        <f t="shared" si="56"/>
        <v>0.39657571245938716</v>
      </c>
      <c r="N49" s="35">
        <f t="shared" si="56"/>
        <v>0.68195747641645132</v>
      </c>
      <c r="O49" s="35">
        <f t="shared" si="56"/>
        <v>0.65715057620858042</v>
      </c>
      <c r="P49" s="35">
        <f t="shared" si="56"/>
        <v>0.67018108353438699</v>
      </c>
      <c r="Q49" s="35">
        <f t="shared" si="56"/>
        <v>0.58780097553985933</v>
      </c>
      <c r="R49" s="35">
        <f t="shared" si="56"/>
        <v>0.44212921784281511</v>
      </c>
      <c r="S49" s="35">
        <f t="shared" si="56"/>
        <v>0.40537285859841571</v>
      </c>
      <c r="T49" s="35">
        <f t="shared" si="56"/>
        <v>0.46280929804137239</v>
      </c>
      <c r="U49" s="35">
        <f t="shared" si="56"/>
        <v>0.42636221316557643</v>
      </c>
      <c r="V49" s="35">
        <f t="shared" si="56"/>
        <v>0.46368210779232516</v>
      </c>
      <c r="W49" s="35">
        <f t="shared" si="56"/>
        <v>0.62002636419699086</v>
      </c>
      <c r="X49" s="35">
        <f t="shared" si="56"/>
        <v>0.23366727321958641</v>
      </c>
      <c r="Y49" s="35">
        <f t="shared" si="56"/>
        <v>0.56225175604888333</v>
      </c>
      <c r="Z49" s="35">
        <f t="shared" si="56"/>
        <v>0.51963625428250537</v>
      </c>
      <c r="AA49" s="35">
        <f t="shared" si="56"/>
        <v>0.49206687304442126</v>
      </c>
      <c r="AB49" s="35">
        <f t="shared" si="56"/>
        <v>0.36408599421755827</v>
      </c>
      <c r="AC49" s="35">
        <f t="shared" si="56"/>
        <v>0.25858592000621583</v>
      </c>
      <c r="AD49" s="35">
        <f t="shared" si="56"/>
        <v>0.29133132080132429</v>
      </c>
      <c r="AE49" s="35">
        <f t="shared" si="56"/>
        <v>0.27436810817791579</v>
      </c>
      <c r="AF49" s="35">
        <f t="shared" si="56"/>
        <v>0.33651971974760009</v>
      </c>
      <c r="AG49" s="35">
        <f t="shared" si="56"/>
        <v>0.31466278130028441</v>
      </c>
      <c r="AH49" s="35">
        <f t="shared" si="56"/>
        <v>0.48699427485637997</v>
      </c>
      <c r="AI49" s="35">
        <f t="shared" si="56"/>
        <v>0.23826055117905603</v>
      </c>
      <c r="AJ49" s="35">
        <f t="shared" si="56"/>
        <v>0.49855847073618997</v>
      </c>
      <c r="AK49" s="35">
        <f t="shared" si="56"/>
        <v>0.3045847198043371</v>
      </c>
      <c r="AL49" s="35">
        <f t="shared" si="56"/>
        <v>0.2172563573451719</v>
      </c>
      <c r="AM49" s="35">
        <f t="shared" si="56"/>
        <v>0.26637966826388204</v>
      </c>
      <c r="AN49" s="35">
        <f t="shared" si="56"/>
        <v>0.25381316720977648</v>
      </c>
      <c r="AO49" s="35">
        <f t="shared" si="56"/>
        <v>0.26294017881431492</v>
      </c>
      <c r="AP49" s="35">
        <f t="shared" si="56"/>
        <v>0.53834828585109229</v>
      </c>
      <c r="AQ49" s="35">
        <f t="shared" si="56"/>
        <v>0.4364707202910989</v>
      </c>
      <c r="AR49" s="35">
        <f t="shared" si="56"/>
        <v>0.57427265244466696</v>
      </c>
      <c r="AS49" s="35">
        <f t="shared" si="56"/>
        <v>0.30502912346805616</v>
      </c>
      <c r="AT49" s="35">
        <f t="shared" si="56"/>
        <v>0.31101825531829908</v>
      </c>
      <c r="AU49" s="35">
        <f t="shared" si="56"/>
        <v>0.32875450288064512</v>
      </c>
      <c r="AV49" s="35">
        <f t="shared" si="56"/>
        <v>0.33885219819207957</v>
      </c>
      <c r="AW49" s="35">
        <f t="shared" si="56"/>
        <v>0.36421529192274249</v>
      </c>
      <c r="AX49" s="35">
        <f t="shared" si="56"/>
        <v>0.35248798777990087</v>
      </c>
      <c r="AY49" s="35">
        <f t="shared" si="56"/>
        <v>0.61222200467237364</v>
      </c>
      <c r="AZ49" s="35">
        <f t="shared" si="56"/>
        <v>0.49410234601273451</v>
      </c>
      <c r="BA49" s="35">
        <f t="shared" si="56"/>
        <v>0.56737234463867425</v>
      </c>
      <c r="BB49" s="35">
        <f t="shared" si="56"/>
        <v>1.8205638993052398</v>
      </c>
      <c r="BC49" s="35">
        <f t="shared" si="56"/>
        <v>0.77582498972609293</v>
      </c>
      <c r="BD49" s="35">
        <f t="shared" si="56"/>
        <v>0.71269938530279808</v>
      </c>
      <c r="BE49" s="35">
        <f t="shared" si="56"/>
        <v>0.27337214304259905</v>
      </c>
      <c r="BF49" s="35">
        <f t="shared" si="56"/>
        <v>0.60018155023903219</v>
      </c>
      <c r="BG49" s="35">
        <f t="shared" si="56"/>
        <v>0.45468467237244875</v>
      </c>
      <c r="BH49" s="35">
        <f t="shared" si="56"/>
        <v>0.57880781089439792</v>
      </c>
      <c r="BI49" s="35">
        <f t="shared" si="56"/>
        <v>0.42945142568653677</v>
      </c>
      <c r="BJ49" s="35">
        <f t="shared" si="56"/>
        <v>0.4173041927419241</v>
      </c>
      <c r="BK49" s="35">
        <f t="shared" si="56"/>
        <v>0.64738432619412378</v>
      </c>
      <c r="BL49" s="35">
        <f t="shared" si="56"/>
        <v>0.56439331184907626</v>
      </c>
      <c r="BM49" s="35">
        <f t="shared" si="56"/>
        <v>0.53856965384535727</v>
      </c>
      <c r="BN49" s="35">
        <f t="shared" si="56"/>
        <v>0.54731381996712569</v>
      </c>
      <c r="BO49" s="35">
        <f t="shared" si="55"/>
        <v>0.68720865906306117</v>
      </c>
      <c r="BP49" s="35">
        <f t="shared" si="55"/>
        <v>0.21113764589664205</v>
      </c>
      <c r="BQ49" s="35">
        <f t="shared" si="55"/>
        <v>0.61642882216070838</v>
      </c>
      <c r="BR49" s="35">
        <f t="shared" si="55"/>
        <v>0.55627591052620118</v>
      </c>
      <c r="BS49" s="35">
        <f t="shared" si="55"/>
        <v>0.44693876665141907</v>
      </c>
      <c r="BT49" s="35">
        <f t="shared" si="55"/>
        <v>0.85438268135870499</v>
      </c>
      <c r="BU49" s="35">
        <f t="shared" si="55"/>
        <v>0.36305642873093102</v>
      </c>
      <c r="BV49" s="35">
        <f t="shared" si="55"/>
        <v>0.34597844676738726</v>
      </c>
      <c r="BW49" s="35">
        <f t="shared" si="55"/>
        <v>0.39258736328366411</v>
      </c>
      <c r="BX49" s="35">
        <f t="shared" si="55"/>
        <v>0.40788491208689764</v>
      </c>
      <c r="BY49" s="35">
        <f t="shared" si="55"/>
        <v>0.31909707796263792</v>
      </c>
      <c r="BZ49" s="35">
        <f t="shared" si="55"/>
        <v>0.33880466326680364</v>
      </c>
      <c r="CA49" s="35">
        <f t="shared" si="55"/>
        <v>0.19400274089664027</v>
      </c>
      <c r="CB49" s="35">
        <f t="shared" si="55"/>
        <v>0.66200477832210813</v>
      </c>
      <c r="CC49" s="35">
        <f t="shared" si="55"/>
        <v>0.21658453509287839</v>
      </c>
      <c r="CD49" s="35">
        <f t="shared" si="55"/>
        <v>0.16455338559227342</v>
      </c>
      <c r="CE49" s="35">
        <f t="shared" si="55"/>
        <v>0.17412266091361703</v>
      </c>
      <c r="CF49" s="35">
        <f t="shared" si="55"/>
        <v>0.15075582582661529</v>
      </c>
      <c r="CG49" s="35">
        <f t="shared" si="55"/>
        <v>0.19809353663552084</v>
      </c>
      <c r="CH49" s="35">
        <f t="shared" si="55"/>
        <v>0.14535125172485977</v>
      </c>
      <c r="CI49" s="35">
        <f t="shared" si="55"/>
        <v>0.16709671458133485</v>
      </c>
    </row>
    <row r="50" spans="1:87" s="8" customFormat="1" x14ac:dyDescent="0.3">
      <c r="A50" s="35" t="s">
        <v>148</v>
      </c>
      <c r="B50" s="35">
        <f t="shared" si="53"/>
        <v>0.20096829260168647</v>
      </c>
      <c r="C50" s="35">
        <f t="shared" si="56"/>
        <v>0.1655241283355546</v>
      </c>
      <c r="D50" s="35">
        <f t="shared" si="56"/>
        <v>0.18156129327415579</v>
      </c>
      <c r="E50" s="35">
        <f t="shared" si="56"/>
        <v>0.14800531557188387</v>
      </c>
      <c r="F50" s="35">
        <f t="shared" si="56"/>
        <v>0.13905006215137392</v>
      </c>
      <c r="G50" s="35">
        <f t="shared" si="56"/>
        <v>0.1541915080335948</v>
      </c>
      <c r="H50" s="35">
        <f t="shared" si="56"/>
        <v>0.13730307493562857</v>
      </c>
      <c r="I50" s="35">
        <f t="shared" si="56"/>
        <v>0.13811098569803429</v>
      </c>
      <c r="J50" s="35">
        <f t="shared" si="56"/>
        <v>0.20264096544432456</v>
      </c>
      <c r="K50" s="35">
        <f t="shared" si="56"/>
        <v>0.23250829853365707</v>
      </c>
      <c r="L50" s="35">
        <f t="shared" si="56"/>
        <v>0.2061484697915828</v>
      </c>
      <c r="M50" s="35">
        <f t="shared" si="56"/>
        <v>0.17767750433533855</v>
      </c>
      <c r="N50" s="35">
        <f t="shared" si="56"/>
        <v>0.2321155179776048</v>
      </c>
      <c r="O50" s="35">
        <f t="shared" si="56"/>
        <v>0.28063752379050938</v>
      </c>
      <c r="P50" s="35">
        <f t="shared" si="56"/>
        <v>0.23156991732993282</v>
      </c>
      <c r="Q50" s="35">
        <f t="shared" si="56"/>
        <v>0.21641778304505896</v>
      </c>
      <c r="R50" s="35">
        <f t="shared" si="56"/>
        <v>0.17398343537783734</v>
      </c>
      <c r="S50" s="35">
        <f t="shared" si="56"/>
        <v>0.14170921771346021</v>
      </c>
      <c r="T50" s="35">
        <f t="shared" si="56"/>
        <v>0.13541788524742973</v>
      </c>
      <c r="U50" s="35">
        <f t="shared" si="56"/>
        <v>0.11788390782448994</v>
      </c>
      <c r="V50" s="35">
        <f t="shared" si="56"/>
        <v>0.12214215178694753</v>
      </c>
      <c r="W50" s="35">
        <f t="shared" si="56"/>
        <v>0</v>
      </c>
      <c r="X50" s="35">
        <f t="shared" si="56"/>
        <v>8.5817550836782941E-2</v>
      </c>
      <c r="Y50" s="35">
        <f t="shared" si="56"/>
        <v>0.13508109253943984</v>
      </c>
      <c r="Z50" s="35">
        <f t="shared" si="56"/>
        <v>0.10610515329125815</v>
      </c>
      <c r="AA50" s="35">
        <f t="shared" si="56"/>
        <v>0.12309219831428515</v>
      </c>
      <c r="AB50" s="35">
        <f t="shared" si="56"/>
        <v>9.742379253228324E-2</v>
      </c>
      <c r="AC50" s="35">
        <f t="shared" si="56"/>
        <v>6.7766717628887876E-2</v>
      </c>
      <c r="AD50" s="35">
        <f t="shared" si="56"/>
        <v>7.2596405425986804E-2</v>
      </c>
      <c r="AE50" s="35">
        <f t="shared" si="56"/>
        <v>8.0443011283511556E-2</v>
      </c>
      <c r="AF50" s="35">
        <f t="shared" si="56"/>
        <v>9.3688587710017479E-2</v>
      </c>
      <c r="AG50" s="35">
        <f t="shared" si="56"/>
        <v>7.7872273213200782E-2</v>
      </c>
      <c r="AH50" s="35">
        <f t="shared" si="56"/>
        <v>0.10872027993520844</v>
      </c>
      <c r="AI50" s="35">
        <f t="shared" si="56"/>
        <v>0.10050538952772316</v>
      </c>
      <c r="AJ50" s="35">
        <f t="shared" si="56"/>
        <v>0.10283471901073273</v>
      </c>
      <c r="AK50" s="35">
        <f t="shared" si="56"/>
        <v>9.0689777240323954E-2</v>
      </c>
      <c r="AL50" s="35">
        <f t="shared" si="56"/>
        <v>7.4338301269774337E-2</v>
      </c>
      <c r="AM50" s="35">
        <f t="shared" si="56"/>
        <v>0.10471509171350449</v>
      </c>
      <c r="AN50" s="35">
        <f t="shared" si="56"/>
        <v>8.9940106107468831E-2</v>
      </c>
      <c r="AO50" s="35">
        <f t="shared" si="56"/>
        <v>0.10650695330743519</v>
      </c>
      <c r="AP50" s="35">
        <f t="shared" si="56"/>
        <v>0.2025493596191475</v>
      </c>
      <c r="AQ50" s="35">
        <f t="shared" si="56"/>
        <v>0.18067676386057482</v>
      </c>
      <c r="AR50" s="35">
        <f t="shared" si="56"/>
        <v>0.18404868926419768</v>
      </c>
      <c r="AS50" s="35">
        <f t="shared" si="56"/>
        <v>0.11403540055218338</v>
      </c>
      <c r="AT50" s="35">
        <f t="shared" si="56"/>
        <v>0.12156403112281698</v>
      </c>
      <c r="AU50" s="35">
        <f t="shared" si="56"/>
        <v>0.1140848963942766</v>
      </c>
      <c r="AV50" s="35">
        <f t="shared" si="56"/>
        <v>0.1365201931557137</v>
      </c>
      <c r="AW50" s="35">
        <f t="shared" si="56"/>
        <v>0.14808858609562403</v>
      </c>
      <c r="AX50" s="35">
        <f t="shared" si="56"/>
        <v>0.13046329942853827</v>
      </c>
      <c r="AY50" s="35">
        <f t="shared" si="56"/>
        <v>0.20397379205729455</v>
      </c>
      <c r="AZ50" s="35">
        <f t="shared" si="56"/>
        <v>0.18682301996168146</v>
      </c>
      <c r="BA50" s="35">
        <f t="shared" si="56"/>
        <v>0.1796120565043649</v>
      </c>
      <c r="BB50" s="35">
        <f t="shared" si="56"/>
        <v>0.49920483253930037</v>
      </c>
      <c r="BC50" s="35">
        <f t="shared" si="56"/>
        <v>0.32467520187198884</v>
      </c>
      <c r="BD50" s="35">
        <f t="shared" si="56"/>
        <v>0.31342488203902868</v>
      </c>
      <c r="BE50" s="35">
        <f t="shared" si="56"/>
        <v>0.10192068891380705</v>
      </c>
      <c r="BF50" s="35">
        <f t="shared" si="56"/>
        <v>0.21870493541441929</v>
      </c>
      <c r="BG50" s="35">
        <f t="shared" si="56"/>
        <v>0.15246952215113638</v>
      </c>
      <c r="BH50" s="35">
        <f t="shared" si="56"/>
        <v>0.15815566017854343</v>
      </c>
      <c r="BI50" s="35">
        <f t="shared" si="56"/>
        <v>0.13895513588825914</v>
      </c>
      <c r="BJ50" s="35">
        <f t="shared" si="56"/>
        <v>0.15314286091019591</v>
      </c>
      <c r="BK50" s="35">
        <f t="shared" si="56"/>
        <v>0.16300631398253226</v>
      </c>
      <c r="BL50" s="35">
        <f t="shared" si="56"/>
        <v>0.15907710859272553</v>
      </c>
      <c r="BM50" s="35">
        <f t="shared" si="56"/>
        <v>0.15107610256534207</v>
      </c>
      <c r="BN50" s="35">
        <f t="shared" si="56"/>
        <v>0.15429642252406295</v>
      </c>
      <c r="BO50" s="35">
        <f t="shared" si="55"/>
        <v>0.16247193141621219</v>
      </c>
      <c r="BP50" s="35">
        <f t="shared" si="55"/>
        <v>8.883442751625778E-2</v>
      </c>
      <c r="BQ50" s="35">
        <f t="shared" si="55"/>
        <v>0.15081249505087499</v>
      </c>
      <c r="BR50" s="35">
        <f t="shared" si="55"/>
        <v>0.12352587158731058</v>
      </c>
      <c r="BS50" s="35">
        <f t="shared" si="55"/>
        <v>0.1142640111098176</v>
      </c>
      <c r="BT50" s="35">
        <f t="shared" si="55"/>
        <v>0.18333441329861702</v>
      </c>
      <c r="BU50" s="35">
        <f t="shared" si="55"/>
        <v>9.9857546315098078E-2</v>
      </c>
      <c r="BV50" s="35">
        <f t="shared" si="55"/>
        <v>9.4507908489524978E-2</v>
      </c>
      <c r="BW50" s="35">
        <f t="shared" si="55"/>
        <v>9.5961136633741506E-2</v>
      </c>
      <c r="BX50" s="35">
        <f t="shared" si="55"/>
        <v>0.1024457745934189</v>
      </c>
      <c r="BY50" s="35">
        <f t="shared" si="55"/>
        <v>8.1880838539752185E-2</v>
      </c>
      <c r="BZ50" s="35">
        <f t="shared" si="55"/>
        <v>8.8504711179392806E-2</v>
      </c>
      <c r="CA50" s="35">
        <f t="shared" si="55"/>
        <v>7.3957847027820781E-2</v>
      </c>
      <c r="CB50" s="35">
        <f t="shared" si="55"/>
        <v>0.13286932758709971</v>
      </c>
      <c r="CC50" s="35">
        <f t="shared" si="55"/>
        <v>8.104147942871108E-2</v>
      </c>
      <c r="CD50" s="35">
        <f t="shared" si="55"/>
        <v>0.18687109747128736</v>
      </c>
      <c r="CE50" s="35">
        <f t="shared" si="55"/>
        <v>0.1734550370539884</v>
      </c>
      <c r="CF50" s="35">
        <f t="shared" si="55"/>
        <v>0.1580996882825301</v>
      </c>
      <c r="CG50" s="35">
        <f t="shared" si="55"/>
        <v>0.16696954813188178</v>
      </c>
      <c r="CH50" s="35">
        <f t="shared" si="55"/>
        <v>0.1568280237879994</v>
      </c>
      <c r="CI50" s="35">
        <f t="shared" si="55"/>
        <v>0.17246949707072709</v>
      </c>
    </row>
    <row r="51" spans="1:87" s="8" customFormat="1" x14ac:dyDescent="0.3">
      <c r="A51" s="35" t="s">
        <v>149</v>
      </c>
      <c r="B51" s="35">
        <f t="shared" si="53"/>
        <v>7.4820904229984889E-3</v>
      </c>
      <c r="C51" s="35">
        <f t="shared" si="56"/>
        <v>6.4508686918665591E-3</v>
      </c>
      <c r="D51" s="35">
        <f t="shared" si="56"/>
        <v>7.2450008978700532E-3</v>
      </c>
      <c r="E51" s="35">
        <f t="shared" si="56"/>
        <v>6.3342328849734309E-3</v>
      </c>
      <c r="F51" s="35">
        <f t="shared" si="56"/>
        <v>5.2485464714636127E-3</v>
      </c>
      <c r="G51" s="35">
        <f t="shared" si="56"/>
        <v>6.4747546418257255E-3</v>
      </c>
      <c r="H51" s="35">
        <f t="shared" si="56"/>
        <v>5.2202961986682226E-3</v>
      </c>
      <c r="I51" s="35">
        <f t="shared" si="56"/>
        <v>5.3893264942199079E-3</v>
      </c>
      <c r="J51" s="35">
        <f t="shared" si="56"/>
        <v>1.0819943216096353E-2</v>
      </c>
      <c r="K51" s="35">
        <f t="shared" si="56"/>
        <v>1.6253205593378124E-2</v>
      </c>
      <c r="L51" s="35">
        <f t="shared" si="56"/>
        <v>1.1409475468847199E-2</v>
      </c>
      <c r="M51" s="35">
        <f t="shared" si="56"/>
        <v>6.607169531143626E-3</v>
      </c>
      <c r="N51" s="35">
        <f t="shared" si="56"/>
        <v>1.3700012503674912E-2</v>
      </c>
      <c r="O51" s="35">
        <f t="shared" si="56"/>
        <v>1.679209562558738E-2</v>
      </c>
      <c r="P51" s="35">
        <f t="shared" si="56"/>
        <v>1.0521099969662044E-2</v>
      </c>
      <c r="Q51" s="35">
        <f t="shared" si="56"/>
        <v>1.6026331646650849E-2</v>
      </c>
      <c r="R51" s="35">
        <f t="shared" si="56"/>
        <v>1.1108852418707573E-2</v>
      </c>
      <c r="S51" s="35">
        <f t="shared" si="56"/>
        <v>1.0879764099364732E-2</v>
      </c>
      <c r="T51" s="35">
        <f t="shared" si="56"/>
        <v>1.3969284925514093E-2</v>
      </c>
      <c r="U51" s="35">
        <f t="shared" si="56"/>
        <v>1.2016094603156141E-2</v>
      </c>
      <c r="V51" s="35">
        <f t="shared" si="56"/>
        <v>1.153349334029544E-2</v>
      </c>
      <c r="W51" s="35">
        <f t="shared" si="56"/>
        <v>1.2646274741306267E-2</v>
      </c>
      <c r="X51" s="35">
        <f t="shared" si="56"/>
        <v>4.5001478308918357E-3</v>
      </c>
      <c r="Y51" s="35">
        <f t="shared" si="56"/>
        <v>1.3342749171009683E-2</v>
      </c>
      <c r="Z51" s="35">
        <f t="shared" si="56"/>
        <v>1.3605855884338615E-2</v>
      </c>
      <c r="AA51" s="35">
        <f t="shared" si="56"/>
        <v>1.1069195336580261E-2</v>
      </c>
      <c r="AB51" s="35">
        <f t="shared" si="56"/>
        <v>9.3045203222669928E-3</v>
      </c>
      <c r="AC51" s="35">
        <f t="shared" si="56"/>
        <v>7.2755353164213922E-3</v>
      </c>
      <c r="AD51" s="35">
        <f t="shared" si="56"/>
        <v>9.3195164425988238E-3</v>
      </c>
      <c r="AE51" s="35">
        <f t="shared" si="56"/>
        <v>7.1983593290233464E-3</v>
      </c>
      <c r="AF51" s="35">
        <f t="shared" si="56"/>
        <v>8.0953435746662292E-3</v>
      </c>
      <c r="AG51" s="35">
        <f t="shared" si="56"/>
        <v>8.9247304395564837E-3</v>
      </c>
      <c r="AH51" s="35">
        <f t="shared" si="56"/>
        <v>1.4095411479459478E-2</v>
      </c>
      <c r="AI51" s="35">
        <f t="shared" si="56"/>
        <v>4.4129956026811848E-3</v>
      </c>
      <c r="AJ51" s="35">
        <f t="shared" si="56"/>
        <v>1.3354659810038751E-2</v>
      </c>
      <c r="AK51" s="35">
        <f t="shared" si="56"/>
        <v>4.8568683637158112E-3</v>
      </c>
      <c r="AL51" s="35">
        <f t="shared" si="56"/>
        <v>3.244114649997216E-3</v>
      </c>
      <c r="AM51" s="35">
        <f t="shared" si="56"/>
        <v>5.5667287544943315E-3</v>
      </c>
      <c r="AN51" s="35">
        <f t="shared" si="56"/>
        <v>4.250201511044399E-3</v>
      </c>
      <c r="AO51" s="35">
        <f t="shared" si="56"/>
        <v>4.8611120678587333E-3</v>
      </c>
      <c r="AP51" s="35">
        <f t="shared" si="56"/>
        <v>8.7522403685103781E-3</v>
      </c>
      <c r="AQ51" s="35">
        <f t="shared" si="56"/>
        <v>7.6721369606186241E-3</v>
      </c>
      <c r="AR51" s="35">
        <f t="shared" si="56"/>
        <v>1.0633277960646139E-2</v>
      </c>
      <c r="AS51" s="35">
        <f t="shared" si="56"/>
        <v>4.607113636195528E-3</v>
      </c>
      <c r="AT51" s="35">
        <f t="shared" si="56"/>
        <v>4.9468303223769196E-3</v>
      </c>
      <c r="AU51" s="35">
        <f t="shared" si="56"/>
        <v>5.5333479295112779E-3</v>
      </c>
      <c r="AV51" s="35">
        <f t="shared" si="56"/>
        <v>5.8094395192485144E-3</v>
      </c>
      <c r="AW51" s="35">
        <f t="shared" si="56"/>
        <v>5.9963765975921957E-3</v>
      </c>
      <c r="AX51" s="35">
        <f t="shared" si="56"/>
        <v>6.5305235381522683E-3</v>
      </c>
      <c r="AY51" s="35">
        <f t="shared" si="56"/>
        <v>8.4649592553439727E-3</v>
      </c>
      <c r="AZ51" s="35">
        <f t="shared" si="56"/>
        <v>7.4448666455889483E-3</v>
      </c>
      <c r="BA51" s="35">
        <f t="shared" si="56"/>
        <v>7.6365182507998628E-3</v>
      </c>
      <c r="BB51" s="35">
        <f t="shared" si="56"/>
        <v>3.828655386350608E-2</v>
      </c>
      <c r="BC51" s="35">
        <f t="shared" si="56"/>
        <v>1.4049105366062386E-2</v>
      </c>
      <c r="BD51" s="35">
        <f t="shared" si="56"/>
        <v>1.6036399353710266E-2</v>
      </c>
      <c r="BE51" s="35">
        <f t="shared" si="56"/>
        <v>3.9794840208538544E-3</v>
      </c>
      <c r="BF51" s="35">
        <f t="shared" si="56"/>
        <v>1.1611965927331257E-2</v>
      </c>
      <c r="BG51" s="35">
        <f t="shared" si="56"/>
        <v>8.5684463399595436E-3</v>
      </c>
      <c r="BH51" s="35">
        <f t="shared" si="56"/>
        <v>1.1613689895727333E-2</v>
      </c>
      <c r="BI51" s="35">
        <f t="shared" si="56"/>
        <v>8.2908324266119209E-3</v>
      </c>
      <c r="BJ51" s="35">
        <f t="shared" si="56"/>
        <v>8.7636456494111035E-3</v>
      </c>
      <c r="BK51" s="35">
        <f t="shared" si="56"/>
        <v>1.709123277372632E-2</v>
      </c>
      <c r="BL51" s="35">
        <f t="shared" si="56"/>
        <v>1.5505184133729224E-2</v>
      </c>
      <c r="BM51" s="35">
        <f t="shared" si="56"/>
        <v>1.2550823820425589E-2</v>
      </c>
      <c r="BN51" s="35">
        <f t="shared" si="56"/>
        <v>1.5263456529222326E-2</v>
      </c>
      <c r="BO51" s="35">
        <f t="shared" si="55"/>
        <v>1.6743255853081424E-2</v>
      </c>
      <c r="BP51" s="35">
        <f t="shared" si="55"/>
        <v>4.1172812616226155E-3</v>
      </c>
      <c r="BQ51" s="35">
        <f t="shared" si="55"/>
        <v>1.785256936422552E-2</v>
      </c>
      <c r="BR51" s="35">
        <f t="shared" si="55"/>
        <v>1.8236855128716291E-2</v>
      </c>
      <c r="BS51" s="35">
        <f t="shared" si="55"/>
        <v>1.3153571615035973E-2</v>
      </c>
      <c r="BT51" s="35">
        <f t="shared" si="55"/>
        <v>3.0778536146695786E-2</v>
      </c>
      <c r="BU51" s="35">
        <f t="shared" si="55"/>
        <v>9.9906717514215426E-3</v>
      </c>
      <c r="BV51" s="35">
        <f t="shared" si="55"/>
        <v>1.4999959967128343E-2</v>
      </c>
      <c r="BW51" s="35">
        <f t="shared" si="55"/>
        <v>1.0350757391648275E-2</v>
      </c>
      <c r="BX51" s="35">
        <f t="shared" si="55"/>
        <v>1.1493026986821604E-2</v>
      </c>
      <c r="BY51" s="35">
        <f t="shared" si="55"/>
        <v>1.0127778024354437E-2</v>
      </c>
      <c r="BZ51" s="35">
        <f t="shared" si="55"/>
        <v>1.0667040735195874E-2</v>
      </c>
      <c r="CA51" s="35">
        <f t="shared" si="55"/>
        <v>2.9737814899149419E-3</v>
      </c>
      <c r="CB51" s="35">
        <f t="shared" si="55"/>
        <v>1.5412145436966077E-2</v>
      </c>
      <c r="CC51" s="35">
        <f t="shared" si="55"/>
        <v>3.8249226260937538E-3</v>
      </c>
      <c r="CD51" s="35">
        <f t="shared" si="55"/>
        <v>3.6560354217757812E-3</v>
      </c>
      <c r="CE51" s="35">
        <f t="shared" si="55"/>
        <v>3.9739515454084579E-3</v>
      </c>
      <c r="CF51" s="35">
        <f t="shared" si="55"/>
        <v>3.5924521970492457E-3</v>
      </c>
      <c r="CG51" s="35">
        <f t="shared" si="55"/>
        <v>3.4652857475961757E-3</v>
      </c>
      <c r="CH51" s="35">
        <f t="shared" si="55"/>
        <v>3.7514102588655845E-3</v>
      </c>
      <c r="CI51" s="35">
        <f t="shared" si="55"/>
        <v>3.8467850959553874E-3</v>
      </c>
    </row>
    <row r="52" spans="1:87" s="8" customFormat="1" x14ac:dyDescent="0.3">
      <c r="A52" s="35" t="s">
        <v>150</v>
      </c>
      <c r="B52" s="35">
        <f t="shared" si="53"/>
        <v>0.12821807894825529</v>
      </c>
      <c r="C52" s="35">
        <f t="shared" si="56"/>
        <v>0</v>
      </c>
      <c r="D52" s="35">
        <f t="shared" si="56"/>
        <v>0.10431572892375282</v>
      </c>
      <c r="E52" s="35">
        <f t="shared" si="56"/>
        <v>7.2250771037308592E-2</v>
      </c>
      <c r="F52" s="35">
        <f t="shared" si="56"/>
        <v>6.9403272499526755E-2</v>
      </c>
      <c r="G52" s="35">
        <f t="shared" si="56"/>
        <v>0.11850058367684005</v>
      </c>
      <c r="H52" s="35">
        <f t="shared" si="56"/>
        <v>7.9590201647314562E-2</v>
      </c>
      <c r="I52" s="35">
        <f t="shared" si="56"/>
        <v>0.13029015225471874</v>
      </c>
      <c r="J52" s="35">
        <f t="shared" si="56"/>
        <v>0.15741457192792863</v>
      </c>
      <c r="K52" s="35">
        <f t="shared" si="56"/>
        <v>7.5841446886754801E-2</v>
      </c>
      <c r="L52" s="35">
        <f t="shared" si="56"/>
        <v>0.14264366978173071</v>
      </c>
      <c r="M52" s="35">
        <f t="shared" si="56"/>
        <v>8.6510462312944805E-2</v>
      </c>
      <c r="N52" s="35">
        <f t="shared" si="56"/>
        <v>0.13882735457638742</v>
      </c>
      <c r="O52" s="35">
        <f t="shared" si="56"/>
        <v>0.18739300954007304</v>
      </c>
      <c r="P52" s="35">
        <f t="shared" si="56"/>
        <v>0.10013469199876703</v>
      </c>
      <c r="Q52" s="35">
        <f t="shared" si="56"/>
        <v>7.9840294052786434E-2</v>
      </c>
      <c r="R52" s="35">
        <f t="shared" si="56"/>
        <v>0.15379765415877791</v>
      </c>
      <c r="S52" s="35">
        <f t="shared" si="56"/>
        <v>9.8747131049951309E-2</v>
      </c>
      <c r="T52" s="35">
        <f t="shared" si="56"/>
        <v>7.8555597045136386E-2</v>
      </c>
      <c r="U52" s="35">
        <f t="shared" si="56"/>
        <v>6.8105894019703406E-2</v>
      </c>
      <c r="V52" s="35">
        <f t="shared" si="56"/>
        <v>0.13320977175270207</v>
      </c>
      <c r="W52" s="35">
        <f t="shared" si="56"/>
        <v>0.18276538037887735</v>
      </c>
      <c r="X52" s="35">
        <f t="shared" si="56"/>
        <v>4.5618040743318315E-2</v>
      </c>
      <c r="Y52" s="35">
        <f t="shared" si="56"/>
        <v>0.15293159763400874</v>
      </c>
      <c r="Z52" s="35">
        <f t="shared" si="56"/>
        <v>8.9977146815785738E-2</v>
      </c>
      <c r="AA52" s="35">
        <f t="shared" si="56"/>
        <v>9.6617156810121452E-2</v>
      </c>
      <c r="AB52" s="35">
        <f t="shared" si="56"/>
        <v>6.0535902731278589E-2</v>
      </c>
      <c r="AC52" s="35">
        <f t="shared" si="56"/>
        <v>4.5652601163044405E-2</v>
      </c>
      <c r="AD52" s="35">
        <f t="shared" si="56"/>
        <v>5.7299341578928777E-2</v>
      </c>
      <c r="AE52" s="35">
        <f t="shared" si="56"/>
        <v>5.3884415707056578E-2</v>
      </c>
      <c r="AF52" s="35">
        <f t="shared" si="56"/>
        <v>9.0824425400472017E-2</v>
      </c>
      <c r="AG52" s="35">
        <f t="shared" si="56"/>
        <v>6.8998770278423494E-2</v>
      </c>
      <c r="AH52" s="35">
        <f t="shared" si="56"/>
        <v>0.13789657217429915</v>
      </c>
      <c r="AI52" s="35">
        <f t="shared" si="56"/>
        <v>6.7387385176720632E-2</v>
      </c>
      <c r="AJ52" s="35">
        <f t="shared" si="56"/>
        <v>9.8876315792445907E-2</v>
      </c>
      <c r="AK52" s="35">
        <f t="shared" si="56"/>
        <v>5.7010849929599032E-2</v>
      </c>
      <c r="AL52" s="35">
        <f t="shared" si="56"/>
        <v>4.5283102900041276E-2</v>
      </c>
      <c r="AM52" s="35">
        <f t="shared" si="56"/>
        <v>6.5111002828555697E-2</v>
      </c>
      <c r="AN52" s="35">
        <f t="shared" si="56"/>
        <v>4.8080013502938043E-2</v>
      </c>
      <c r="AO52" s="35">
        <f t="shared" si="56"/>
        <v>8.4854778534021819E-2</v>
      </c>
      <c r="AP52" s="35">
        <f t="shared" si="56"/>
        <v>0.1422162749968553</v>
      </c>
      <c r="AQ52" s="35">
        <f t="shared" si="56"/>
        <v>0.10794101459829893</v>
      </c>
      <c r="AR52" s="35">
        <f t="shared" si="56"/>
        <v>9.1966160655213736E-2</v>
      </c>
      <c r="AS52" s="35">
        <f t="shared" si="56"/>
        <v>5.5841286399170284E-2</v>
      </c>
      <c r="AT52" s="35">
        <f t="shared" si="56"/>
        <v>7.4695939129626493E-2</v>
      </c>
      <c r="AU52" s="35">
        <f t="shared" si="56"/>
        <v>5.3236654068910289E-2</v>
      </c>
      <c r="AV52" s="35">
        <f t="shared" si="56"/>
        <v>6.1127639897107594E-2</v>
      </c>
      <c r="AW52" s="35">
        <f t="shared" si="56"/>
        <v>6.1132252679034882E-2</v>
      </c>
      <c r="AX52" s="35">
        <f t="shared" si="56"/>
        <v>6.7385966020938146E-2</v>
      </c>
      <c r="AY52" s="35">
        <f t="shared" si="56"/>
        <v>0.11144942616613163</v>
      </c>
      <c r="AZ52" s="35">
        <f t="shared" si="56"/>
        <v>7.762157316864908E-2</v>
      </c>
      <c r="BA52" s="35">
        <f t="shared" si="56"/>
        <v>0.10748775834461297</v>
      </c>
      <c r="BB52" s="35">
        <f t="shared" si="56"/>
        <v>0.400462358554946</v>
      </c>
      <c r="BC52" s="35">
        <f t="shared" si="56"/>
        <v>0.26678951482371166</v>
      </c>
      <c r="BD52" s="35">
        <f t="shared" si="56"/>
        <v>9.1560852082654284E-2</v>
      </c>
      <c r="BE52" s="35">
        <f t="shared" si="56"/>
        <v>5.5338823560348582E-2</v>
      </c>
      <c r="BF52" s="35">
        <f t="shared" si="56"/>
        <v>0.10900608336417106</v>
      </c>
      <c r="BG52" s="35">
        <f t="shared" si="56"/>
        <v>7.4495103005891933E-2</v>
      </c>
      <c r="BH52" s="35">
        <f t="shared" si="56"/>
        <v>8.6465415426151535E-2</v>
      </c>
      <c r="BI52" s="35">
        <f t="shared" si="56"/>
        <v>9.9301656639589744E-2</v>
      </c>
      <c r="BJ52" s="35">
        <f t="shared" si="56"/>
        <v>8.7366625216526647E-2</v>
      </c>
      <c r="BK52" s="35">
        <f t="shared" si="56"/>
        <v>0.11562524647451843</v>
      </c>
      <c r="BL52" s="35">
        <f t="shared" si="56"/>
        <v>5.7122637763850646E-2</v>
      </c>
      <c r="BM52" s="35">
        <f t="shared" si="56"/>
        <v>6.0008285869750114E-2</v>
      </c>
      <c r="BN52" s="35">
        <f t="shared" ref="BN52:CI55" si="57">BN33/$B$39</f>
        <v>0.11055116536770843</v>
      </c>
      <c r="BO52" s="35">
        <f t="shared" si="57"/>
        <v>4.6228667281578935E-2</v>
      </c>
      <c r="BP52" s="35">
        <f t="shared" si="57"/>
        <v>7.3737286596908216E-2</v>
      </c>
      <c r="BQ52" s="35">
        <f t="shared" si="57"/>
        <v>0.12448182674880766</v>
      </c>
      <c r="BR52" s="35">
        <f t="shared" si="57"/>
        <v>5.0754598952744354E-2</v>
      </c>
      <c r="BS52" s="35">
        <f t="shared" si="57"/>
        <v>6.2921670307630601E-2</v>
      </c>
      <c r="BT52" s="35">
        <f t="shared" si="57"/>
        <v>4.5416570731384484E-2</v>
      </c>
      <c r="BU52" s="35">
        <f t="shared" si="57"/>
        <v>4.53677280437665E-2</v>
      </c>
      <c r="BV52" s="35">
        <f t="shared" si="57"/>
        <v>3.6310486070813962E-2</v>
      </c>
      <c r="BW52" s="35">
        <f t="shared" si="57"/>
        <v>5.2133113757285784E-2</v>
      </c>
      <c r="BX52" s="35">
        <f t="shared" si="57"/>
        <v>7.1865261949903766E-2</v>
      </c>
      <c r="BY52" s="35">
        <f t="shared" si="57"/>
        <v>8.4923049902555989E-2</v>
      </c>
      <c r="BZ52" s="35">
        <f t="shared" si="57"/>
        <v>9.1731625033710143E-2</v>
      </c>
      <c r="CA52" s="35">
        <f t="shared" si="57"/>
        <v>3.7059202267873848E-2</v>
      </c>
      <c r="CB52" s="35">
        <f t="shared" si="57"/>
        <v>7.7859796867927059E-2</v>
      </c>
      <c r="CC52" s="35">
        <f t="shared" si="57"/>
        <v>4.5329580755520106E-2</v>
      </c>
      <c r="CD52" s="35">
        <f t="shared" si="57"/>
        <v>2.6196288587332559E-2</v>
      </c>
      <c r="CE52" s="35">
        <f t="shared" si="57"/>
        <v>2.3366835087001735E-2</v>
      </c>
      <c r="CF52" s="35">
        <f t="shared" si="57"/>
        <v>1.8184802271789105E-2</v>
      </c>
      <c r="CG52" s="35">
        <f t="shared" si="57"/>
        <v>1.9265717092140203E-2</v>
      </c>
      <c r="CH52" s="35">
        <f t="shared" si="57"/>
        <v>2.244487832846697E-2</v>
      </c>
      <c r="CI52" s="35">
        <f t="shared" si="57"/>
        <v>2.5496873115340667E-2</v>
      </c>
    </row>
    <row r="53" spans="1:87" s="8" customFormat="1" x14ac:dyDescent="0.3">
      <c r="A53" s="35" t="s">
        <v>151</v>
      </c>
      <c r="B53" s="35">
        <f t="shared" si="53"/>
        <v>1.1284536297318812E-3</v>
      </c>
      <c r="C53" s="35">
        <f t="shared" ref="C53:BN56" si="58">C34/$B$39</f>
        <v>0</v>
      </c>
      <c r="D53" s="35">
        <f t="shared" si="58"/>
        <v>1.2511596527510266E-2</v>
      </c>
      <c r="E53" s="35">
        <f t="shared" si="58"/>
        <v>1.4301874813116403E-2</v>
      </c>
      <c r="F53" s="35">
        <f t="shared" si="58"/>
        <v>1.9180708825907652E-2</v>
      </c>
      <c r="G53" s="35">
        <f t="shared" si="58"/>
        <v>2.3137818440167612E-2</v>
      </c>
      <c r="H53" s="35">
        <f t="shared" si="58"/>
        <v>1.1501244524384958E-2</v>
      </c>
      <c r="I53" s="35">
        <f t="shared" si="58"/>
        <v>1.2157402317239534E-2</v>
      </c>
      <c r="J53" s="35">
        <f t="shared" si="58"/>
        <v>1.4377879600987967E-2</v>
      </c>
      <c r="K53" s="35">
        <f t="shared" si="58"/>
        <v>1.0858030421289286E-2</v>
      </c>
      <c r="L53" s="35">
        <f t="shared" si="58"/>
        <v>2.2422944580500193E-2</v>
      </c>
      <c r="M53" s="35">
        <f t="shared" si="58"/>
        <v>2.3089963327980755E-2</v>
      </c>
      <c r="N53" s="35">
        <f t="shared" si="58"/>
        <v>3.0708373809173035E-2</v>
      </c>
      <c r="O53" s="35">
        <f t="shared" si="58"/>
        <v>1.6391289734198618E-2</v>
      </c>
      <c r="P53" s="35">
        <f t="shared" si="58"/>
        <v>1.498861347934358E-2</v>
      </c>
      <c r="Q53" s="35">
        <f t="shared" si="58"/>
        <v>2.1389619096345291E-2</v>
      </c>
      <c r="R53" s="35">
        <f t="shared" si="58"/>
        <v>1.1434918237308767E-2</v>
      </c>
      <c r="S53" s="35">
        <f t="shared" si="58"/>
        <v>1.648702533056751E-2</v>
      </c>
      <c r="T53" s="35">
        <f t="shared" si="58"/>
        <v>1.193312383899372E-2</v>
      </c>
      <c r="U53" s="35">
        <f t="shared" si="58"/>
        <v>1.9441181703786899E-2</v>
      </c>
      <c r="V53" s="35">
        <f t="shared" si="58"/>
        <v>1.6001812753524594E-2</v>
      </c>
      <c r="W53" s="35">
        <f t="shared" si="58"/>
        <v>1.6165851408238539E-2</v>
      </c>
      <c r="X53" s="35">
        <f t="shared" si="58"/>
        <v>1.6793361722828526E-2</v>
      </c>
      <c r="Y53" s="35">
        <f t="shared" si="58"/>
        <v>1.5853396425678141E-2</v>
      </c>
      <c r="Z53" s="35">
        <f t="shared" si="58"/>
        <v>8.8910335458472056E-3</v>
      </c>
      <c r="AA53" s="35">
        <f t="shared" si="58"/>
        <v>1.6068984174419206E-2</v>
      </c>
      <c r="AB53" s="35">
        <f t="shared" si="58"/>
        <v>1.2022288993925354E-2</v>
      </c>
      <c r="AC53" s="35">
        <f t="shared" si="58"/>
        <v>6.1134881912934223E-3</v>
      </c>
      <c r="AD53" s="35">
        <f t="shared" si="58"/>
        <v>1.74385372677258E-2</v>
      </c>
      <c r="AE53" s="35">
        <f t="shared" si="58"/>
        <v>1.1888395859328328E-2</v>
      </c>
      <c r="AF53" s="35">
        <f t="shared" si="58"/>
        <v>9.439812145298359E-3</v>
      </c>
      <c r="AG53" s="35">
        <f t="shared" si="58"/>
        <v>1.3999902809180752E-2</v>
      </c>
      <c r="AH53" s="35">
        <f t="shared" si="58"/>
        <v>1.5532724854636009E-2</v>
      </c>
      <c r="AI53" s="35">
        <f t="shared" si="58"/>
        <v>2.0639131768152418E-2</v>
      </c>
      <c r="AJ53" s="35">
        <f t="shared" si="58"/>
        <v>4.0325186602485921E-2</v>
      </c>
      <c r="AK53" s="35">
        <f t="shared" si="58"/>
        <v>6.3217273263479557E-3</v>
      </c>
      <c r="AL53" s="35">
        <f t="shared" si="58"/>
        <v>1.39698262617224E-2</v>
      </c>
      <c r="AM53" s="35">
        <f t="shared" si="58"/>
        <v>1.8644784042331788E-2</v>
      </c>
      <c r="AN53" s="35">
        <f t="shared" si="58"/>
        <v>1.2518089721159965E-2</v>
      </c>
      <c r="AO53" s="35">
        <f t="shared" si="58"/>
        <v>1.2735565507450293E-2</v>
      </c>
      <c r="AP53" s="35">
        <f t="shared" si="58"/>
        <v>3.3094302149132435E-2</v>
      </c>
      <c r="AQ53" s="35">
        <f t="shared" si="58"/>
        <v>3.2845666163908119E-2</v>
      </c>
      <c r="AR53" s="35">
        <f t="shared" si="58"/>
        <v>3.1184180553670324E-2</v>
      </c>
      <c r="AS53" s="35">
        <f t="shared" si="58"/>
        <v>2.0238737280117141E-2</v>
      </c>
      <c r="AT53" s="35">
        <f t="shared" si="58"/>
        <v>2.8478922673225941E-2</v>
      </c>
      <c r="AU53" s="35">
        <f t="shared" si="58"/>
        <v>2.0922977091851275E-2</v>
      </c>
      <c r="AV53" s="35">
        <f t="shared" si="58"/>
        <v>9.3751055892816043E-3</v>
      </c>
      <c r="AW53" s="35">
        <f t="shared" si="58"/>
        <v>2.2892272645839488E-2</v>
      </c>
      <c r="AX53" s="35">
        <f t="shared" si="58"/>
        <v>1.4348865078630755E-2</v>
      </c>
      <c r="AY53" s="35">
        <f t="shared" si="58"/>
        <v>2.690643534539577E-2</v>
      </c>
      <c r="AZ53" s="35">
        <f t="shared" si="58"/>
        <v>2.5483737431390228E-2</v>
      </c>
      <c r="BA53" s="35">
        <f t="shared" si="58"/>
        <v>3.4864831630548931E-2</v>
      </c>
      <c r="BB53" s="35">
        <f t="shared" si="58"/>
        <v>4.5936539789834002E-2</v>
      </c>
      <c r="BC53" s="35">
        <f t="shared" si="58"/>
        <v>1.8249992601894131E-2</v>
      </c>
      <c r="BD53" s="35">
        <f t="shared" si="58"/>
        <v>3.9533662245014041E-2</v>
      </c>
      <c r="BE53" s="35">
        <f t="shared" si="58"/>
        <v>4.5546335043869818E-2</v>
      </c>
      <c r="BF53" s="35">
        <f t="shared" si="58"/>
        <v>3.6469485056248828E-2</v>
      </c>
      <c r="BG53" s="35">
        <f t="shared" si="58"/>
        <v>4.9755358145065461E-3</v>
      </c>
      <c r="BH53" s="35">
        <f t="shared" si="58"/>
        <v>1.4567564535699204E-2</v>
      </c>
      <c r="BI53" s="35">
        <f t="shared" si="58"/>
        <v>1.9993271617144464E-2</v>
      </c>
      <c r="BJ53" s="35">
        <f t="shared" si="58"/>
        <v>3.8803202340751929E-2</v>
      </c>
      <c r="BK53" s="35">
        <f t="shared" si="58"/>
        <v>2.8119400119898573E-2</v>
      </c>
      <c r="BL53" s="35">
        <f t="shared" si="58"/>
        <v>4.5772123202853746E-2</v>
      </c>
      <c r="BM53" s="35">
        <f t="shared" si="58"/>
        <v>2.1109483357478323E-2</v>
      </c>
      <c r="BN53" s="35">
        <f t="shared" si="58"/>
        <v>2.7884323137577282E-2</v>
      </c>
      <c r="BO53" s="35">
        <f t="shared" si="57"/>
        <v>3.69869833362119E-2</v>
      </c>
      <c r="BP53" s="35">
        <f t="shared" si="57"/>
        <v>2.6405860621294769E-2</v>
      </c>
      <c r="BQ53" s="35">
        <f t="shared" si="57"/>
        <v>2.1845670901872939E-2</v>
      </c>
      <c r="BR53" s="35">
        <f t="shared" si="57"/>
        <v>5.6613306730164056E-3</v>
      </c>
      <c r="BS53" s="35">
        <f t="shared" si="57"/>
        <v>1.9212318052844613E-2</v>
      </c>
      <c r="BT53" s="35">
        <f t="shared" si="57"/>
        <v>0</v>
      </c>
      <c r="BU53" s="35">
        <f t="shared" si="57"/>
        <v>1.9333210670817284E-2</v>
      </c>
      <c r="BV53" s="35">
        <f t="shared" si="57"/>
        <v>0</v>
      </c>
      <c r="BW53" s="35">
        <f t="shared" si="57"/>
        <v>3.0230106693439764E-2</v>
      </c>
      <c r="BX53" s="35">
        <f t="shared" si="57"/>
        <v>3.387695829212016E-2</v>
      </c>
      <c r="BY53" s="35">
        <f t="shared" si="57"/>
        <v>2.4052008846495367E-2</v>
      </c>
      <c r="BZ53" s="35">
        <f t="shared" si="57"/>
        <v>4.1499556193127105E-2</v>
      </c>
      <c r="CA53" s="35">
        <f t="shared" si="57"/>
        <v>2.2424277451928109E-2</v>
      </c>
      <c r="CB53" s="35">
        <f t="shared" si="57"/>
        <v>0</v>
      </c>
      <c r="CC53" s="35">
        <f t="shared" si="57"/>
        <v>6.9038367291702537E-3</v>
      </c>
      <c r="CD53" s="35">
        <f t="shared" si="57"/>
        <v>2.8962158862936842E-2</v>
      </c>
      <c r="CE53" s="35">
        <f t="shared" si="57"/>
        <v>2.9375449823659323E-2</v>
      </c>
      <c r="CF53" s="35">
        <f t="shared" si="57"/>
        <v>2.9597991110202199E-2</v>
      </c>
      <c r="CG53" s="35">
        <f t="shared" si="57"/>
        <v>2.8167368553855151E-2</v>
      </c>
      <c r="CH53" s="35">
        <f t="shared" si="57"/>
        <v>2.8262743390944957E-2</v>
      </c>
      <c r="CI53" s="35">
        <f t="shared" si="57"/>
        <v>2.6228080199695823E-2</v>
      </c>
    </row>
    <row r="54" spans="1:87" s="8" customFormat="1" x14ac:dyDescent="0.3">
      <c r="A54" s="36" t="s">
        <v>152</v>
      </c>
      <c r="B54" s="35">
        <f t="shared" si="53"/>
        <v>4.951189998692743E-4</v>
      </c>
      <c r="C54" s="35">
        <f t="shared" si="58"/>
        <v>3.9841043518594981E-4</v>
      </c>
      <c r="D54" s="35">
        <f t="shared" si="58"/>
        <v>4.277049008772865E-4</v>
      </c>
      <c r="E54" s="35">
        <f t="shared" si="58"/>
        <v>2.3115226215931429E-4</v>
      </c>
      <c r="F54" s="35">
        <f t="shared" si="58"/>
        <v>5.5235296448876716E-4</v>
      </c>
      <c r="G54" s="35">
        <f t="shared" si="58"/>
        <v>5.6320877956024973E-4</v>
      </c>
      <c r="H54" s="35">
        <f t="shared" si="58"/>
        <v>4.9837096763956314E-4</v>
      </c>
      <c r="I54" s="35">
        <f t="shared" si="58"/>
        <v>5.0269664960863973E-4</v>
      </c>
      <c r="J54" s="35">
        <f t="shared" si="58"/>
        <v>2.2001356226253837E-3</v>
      </c>
      <c r="K54" s="35">
        <f t="shared" si="58"/>
        <v>3.1621938515869292E-3</v>
      </c>
      <c r="L54" s="35">
        <f t="shared" si="58"/>
        <v>2.5767768825920782E-3</v>
      </c>
      <c r="M54" s="35">
        <f t="shared" si="58"/>
        <v>3.2511164501398959E-4</v>
      </c>
      <c r="N54" s="35">
        <f t="shared" si="58"/>
        <v>2.4331886049540441E-3</v>
      </c>
      <c r="O54" s="35">
        <f t="shared" si="58"/>
        <v>1.0627632859037145E-3</v>
      </c>
      <c r="P54" s="35">
        <f t="shared" si="58"/>
        <v>1.014892021043702E-3</v>
      </c>
      <c r="Q54" s="35">
        <f t="shared" si="58"/>
        <v>1.3204435115499727E-3</v>
      </c>
      <c r="R54" s="35">
        <f t="shared" si="58"/>
        <v>6.54155745404915E-4</v>
      </c>
      <c r="S54" s="35">
        <f t="shared" si="58"/>
        <v>6.1142068343602082E-3</v>
      </c>
      <c r="T54" s="35">
        <f t="shared" si="58"/>
        <v>6.9904907142061233E-3</v>
      </c>
      <c r="U54" s="35">
        <f t="shared" si="58"/>
        <v>6.6583732291303618E-3</v>
      </c>
      <c r="V54" s="35">
        <f t="shared" si="58"/>
        <v>6.1435260707058447E-3</v>
      </c>
      <c r="W54" s="35">
        <f t="shared" si="58"/>
        <v>5.9479972772624491E-3</v>
      </c>
      <c r="X54" s="35">
        <f t="shared" si="58"/>
        <v>3.8325007410597777E-4</v>
      </c>
      <c r="Y54" s="35">
        <f t="shared" si="58"/>
        <v>3.5082252831268967E-3</v>
      </c>
      <c r="Z54" s="35">
        <f t="shared" si="58"/>
        <v>2.6234279728082999E-3</v>
      </c>
      <c r="AA54" s="35">
        <f t="shared" si="58"/>
        <v>3.562011315656778E-3</v>
      </c>
      <c r="AB54" s="35">
        <f t="shared" si="58"/>
        <v>1.1487726951397286E-2</v>
      </c>
      <c r="AC54" s="35">
        <f t="shared" si="58"/>
        <v>1.002943089593732E-2</v>
      </c>
      <c r="AD54" s="35">
        <f t="shared" si="58"/>
        <v>9.4302867273031738E-3</v>
      </c>
      <c r="AE54" s="35">
        <f t="shared" si="58"/>
        <v>1.234211054186389E-2</v>
      </c>
      <c r="AF54" s="35">
        <f t="shared" si="58"/>
        <v>6.8810384657724205E-3</v>
      </c>
      <c r="AG54" s="35">
        <f t="shared" si="58"/>
        <v>5.8898351843670021E-3</v>
      </c>
      <c r="AH54" s="35">
        <f t="shared" si="58"/>
        <v>8.775359408980183E-3</v>
      </c>
      <c r="AI54" s="35">
        <f t="shared" si="58"/>
        <v>1.8077924148793708E-3</v>
      </c>
      <c r="AJ54" s="35">
        <f t="shared" si="58"/>
        <v>8.7029034959237635E-3</v>
      </c>
      <c r="AK54" s="35">
        <f t="shared" si="58"/>
        <v>2.9997059300411959E-4</v>
      </c>
      <c r="AL54" s="35">
        <f t="shared" si="58"/>
        <v>9.2131433393978274E-4</v>
      </c>
      <c r="AM54" s="35">
        <f t="shared" si="58"/>
        <v>4.6510914559306008E-4</v>
      </c>
      <c r="AN54" s="35">
        <f t="shared" si="58"/>
        <v>2.2202453330364766E-4</v>
      </c>
      <c r="AO54" s="35">
        <f t="shared" si="58"/>
        <v>3.6408850676356225E-4</v>
      </c>
      <c r="AP54" s="35">
        <f t="shared" si="58"/>
        <v>0</v>
      </c>
      <c r="AQ54" s="35">
        <f t="shared" si="58"/>
        <v>4.0352055651135592E-4</v>
      </c>
      <c r="AR54" s="35">
        <f t="shared" si="58"/>
        <v>6.6603029001911904E-4</v>
      </c>
      <c r="AS54" s="35">
        <f t="shared" si="58"/>
        <v>5.255057268208496E-4</v>
      </c>
      <c r="AT54" s="35">
        <f t="shared" si="58"/>
        <v>0</v>
      </c>
      <c r="AU54" s="35">
        <f t="shared" si="58"/>
        <v>5.3641114535604164E-4</v>
      </c>
      <c r="AV54" s="35">
        <f t="shared" si="58"/>
        <v>3.2197067063541638E-4</v>
      </c>
      <c r="AW54" s="35">
        <f t="shared" si="58"/>
        <v>3.3686194079495771E-4</v>
      </c>
      <c r="AX54" s="35">
        <f t="shared" si="58"/>
        <v>3.6857653638007096E-4</v>
      </c>
      <c r="AY54" s="35">
        <f t="shared" si="58"/>
        <v>1.2829924966703075E-3</v>
      </c>
      <c r="AZ54" s="35">
        <f t="shared" si="58"/>
        <v>5.0139069722146188E-4</v>
      </c>
      <c r="BA54" s="35">
        <f t="shared" si="58"/>
        <v>7.0489526329675645E-4</v>
      </c>
      <c r="BB54" s="35">
        <f t="shared" si="58"/>
        <v>1.1783126418932397E-2</v>
      </c>
      <c r="BC54" s="35">
        <f t="shared" si="58"/>
        <v>1.6028140308088003E-3</v>
      </c>
      <c r="BD54" s="35">
        <f t="shared" si="58"/>
        <v>1.6757393339763733E-3</v>
      </c>
      <c r="BE54" s="35">
        <f t="shared" si="58"/>
        <v>3.553573570933648E-4</v>
      </c>
      <c r="BF54" s="35">
        <f t="shared" si="58"/>
        <v>1.9607794347806999E-3</v>
      </c>
      <c r="BG54" s="35">
        <f t="shared" si="58"/>
        <v>6.5321951094067033E-4</v>
      </c>
      <c r="BH54" s="35">
        <f t="shared" si="58"/>
        <v>9.6805830737737685E-4</v>
      </c>
      <c r="BI54" s="35">
        <f t="shared" si="58"/>
        <v>0</v>
      </c>
      <c r="BJ54" s="35">
        <f t="shared" si="58"/>
        <v>5.5119422835024786E-4</v>
      </c>
      <c r="BK54" s="35">
        <f t="shared" si="58"/>
        <v>4.7753868602888961E-3</v>
      </c>
      <c r="BL54" s="35">
        <f t="shared" si="58"/>
        <v>4.1648089518575519E-3</v>
      </c>
      <c r="BM54" s="35">
        <f t="shared" si="58"/>
        <v>4.3298156448636632E-3</v>
      </c>
      <c r="BN54" s="35">
        <f t="shared" si="58"/>
        <v>6.9043856386065182E-3</v>
      </c>
      <c r="BO54" s="35">
        <f t="shared" si="57"/>
        <v>9.7375484988995069E-4</v>
      </c>
      <c r="BP54" s="35">
        <f t="shared" si="57"/>
        <v>4.2118030079787766E-3</v>
      </c>
      <c r="BQ54" s="35">
        <f t="shared" si="57"/>
        <v>2.0952268049453065E-3</v>
      </c>
      <c r="BR54" s="35">
        <f t="shared" si="57"/>
        <v>1.7632454879575583E-3</v>
      </c>
      <c r="BS54" s="35">
        <f t="shared" si="57"/>
        <v>1.590568081356848E-3</v>
      </c>
      <c r="BT54" s="35">
        <f t="shared" si="57"/>
        <v>3.1433027458781203E-2</v>
      </c>
      <c r="BU54" s="35">
        <f t="shared" si="57"/>
        <v>1.2261140330310597E-2</v>
      </c>
      <c r="BV54" s="35">
        <f t="shared" si="57"/>
        <v>1.8404759995140695E-2</v>
      </c>
      <c r="BW54" s="35">
        <f t="shared" si="57"/>
        <v>2.2547306780760258E-2</v>
      </c>
      <c r="BX54" s="35">
        <f t="shared" si="57"/>
        <v>1.6024733995682557E-2</v>
      </c>
      <c r="BY54" s="35">
        <f t="shared" si="57"/>
        <v>1.2899011300231938E-2</v>
      </c>
      <c r="BZ54" s="35">
        <f t="shared" si="57"/>
        <v>1.5374721672137383E-2</v>
      </c>
      <c r="CA54" s="35">
        <f t="shared" si="57"/>
        <v>1.5705859537577479E-4</v>
      </c>
      <c r="CB54" s="35">
        <f t="shared" si="57"/>
        <v>1.7827044455884723E-2</v>
      </c>
      <c r="CC54" s="35">
        <f t="shared" si="57"/>
        <v>1.9730418033459573E-4</v>
      </c>
      <c r="CD54" s="35">
        <f t="shared" si="57"/>
        <v>0</v>
      </c>
      <c r="CE54" s="35">
        <f t="shared" si="57"/>
        <v>0</v>
      </c>
      <c r="CF54" s="35">
        <f t="shared" si="57"/>
        <v>0</v>
      </c>
      <c r="CG54" s="35">
        <f t="shared" si="57"/>
        <v>0</v>
      </c>
      <c r="CH54" s="35">
        <f t="shared" si="57"/>
        <v>0</v>
      </c>
      <c r="CI54" s="35">
        <f t="shared" si="57"/>
        <v>0</v>
      </c>
    </row>
    <row r="55" spans="1:87" s="8" customFormat="1" x14ac:dyDescent="0.3">
      <c r="A55" s="35" t="s">
        <v>153</v>
      </c>
      <c r="B55" s="35">
        <f t="shared" si="53"/>
        <v>7.4443769421390665E-2</v>
      </c>
      <c r="C55" s="35">
        <f t="shared" si="58"/>
        <v>5.8360535943253661E-2</v>
      </c>
      <c r="D55" s="35">
        <f t="shared" si="58"/>
        <v>5.751786856942661E-2</v>
      </c>
      <c r="E55" s="35">
        <f t="shared" si="58"/>
        <v>4.338586807635663E-2</v>
      </c>
      <c r="F55" s="35">
        <f t="shared" si="58"/>
        <v>4.7733043493472328E-2</v>
      </c>
      <c r="G55" s="35">
        <f t="shared" si="58"/>
        <v>5.4229187242562475E-2</v>
      </c>
      <c r="H55" s="35">
        <f t="shared" si="58"/>
        <v>4.6984104968767093E-2</v>
      </c>
      <c r="I55" s="35">
        <f t="shared" si="58"/>
        <v>4.6675934812263099E-2</v>
      </c>
      <c r="J55" s="35">
        <f t="shared" si="58"/>
        <v>8.2405790881946342E-2</v>
      </c>
      <c r="K55" s="35">
        <f t="shared" si="58"/>
        <v>8.7750368101521897E-2</v>
      </c>
      <c r="L55" s="35">
        <f t="shared" si="58"/>
        <v>7.6839728770063204E-2</v>
      </c>
      <c r="M55" s="35">
        <f t="shared" si="58"/>
        <v>5.5332760211403813E-2</v>
      </c>
      <c r="N55" s="35">
        <f t="shared" si="58"/>
        <v>8.3944105080362208E-2</v>
      </c>
      <c r="O55" s="35">
        <f t="shared" si="58"/>
        <v>9.3963666465733162E-2</v>
      </c>
      <c r="P55" s="35">
        <f t="shared" si="58"/>
        <v>8.3290376171678837E-2</v>
      </c>
      <c r="Q55" s="35">
        <f t="shared" si="58"/>
        <v>7.9654986934875452E-2</v>
      </c>
      <c r="R55" s="35">
        <f t="shared" si="58"/>
        <v>6.2390011453028096E-2</v>
      </c>
      <c r="S55" s="35">
        <f t="shared" si="58"/>
        <v>6.2067699551462824E-2</v>
      </c>
      <c r="T55" s="35">
        <f t="shared" si="58"/>
        <v>6.4445264030056529E-2</v>
      </c>
      <c r="U55" s="35">
        <f t="shared" si="58"/>
        <v>6.5931193334348714E-2</v>
      </c>
      <c r="V55" s="35">
        <f t="shared" si="58"/>
        <v>5.7700796941945978E-2</v>
      </c>
      <c r="W55" s="35">
        <f t="shared" si="58"/>
        <v>8.285104756910075E-2</v>
      </c>
      <c r="X55" s="35">
        <f t="shared" si="58"/>
        <v>3.4329733329622497E-2</v>
      </c>
      <c r="Y55" s="35">
        <f t="shared" si="58"/>
        <v>6.9102300212288151E-2</v>
      </c>
      <c r="Z55" s="35">
        <f t="shared" si="58"/>
        <v>8.5686084230790355E-2</v>
      </c>
      <c r="AA55" s="35">
        <f t="shared" si="58"/>
        <v>5.0968032971959114E-2</v>
      </c>
      <c r="AB55" s="35">
        <f t="shared" si="58"/>
        <v>6.1480955923331068E-2</v>
      </c>
      <c r="AC55" s="35">
        <f t="shared" si="58"/>
        <v>3.9316583425873436E-2</v>
      </c>
      <c r="AD55" s="35">
        <f t="shared" si="58"/>
        <v>4.214055777637634E-2</v>
      </c>
      <c r="AE55" s="35">
        <f t="shared" si="58"/>
        <v>4.7080108037850767E-2</v>
      </c>
      <c r="AF55" s="35">
        <f t="shared" si="58"/>
        <v>4.5767930726998876E-2</v>
      </c>
      <c r="AG55" s="35">
        <f t="shared" si="58"/>
        <v>4.6352782664955926E-2</v>
      </c>
      <c r="AH55" s="35">
        <f t="shared" si="58"/>
        <v>6.2683106851799383E-2</v>
      </c>
      <c r="AI55" s="35">
        <f t="shared" si="58"/>
        <v>3.6057647745422514E-2</v>
      </c>
      <c r="AJ55" s="35">
        <f t="shared" si="58"/>
        <v>6.2045961881210143E-2</v>
      </c>
      <c r="AK55" s="35">
        <f t="shared" si="58"/>
        <v>3.6090565435229545E-2</v>
      </c>
      <c r="AL55" s="35">
        <f t="shared" si="58"/>
        <v>2.5168817723176029E-2</v>
      </c>
      <c r="AM55" s="35">
        <f t="shared" si="58"/>
        <v>3.2045425261424253E-2</v>
      </c>
      <c r="AN55" s="35">
        <f t="shared" si="58"/>
        <v>3.1495526191164379E-2</v>
      </c>
      <c r="AO55" s="35">
        <f t="shared" si="58"/>
        <v>3.6922358621335846E-2</v>
      </c>
      <c r="AP55" s="35">
        <f t="shared" si="58"/>
        <v>5.7432640767882182E-2</v>
      </c>
      <c r="AQ55" s="35">
        <f t="shared" si="58"/>
        <v>5.7661503855166427E-2</v>
      </c>
      <c r="AR55" s="35">
        <f t="shared" si="58"/>
        <v>6.1104730770703039E-2</v>
      </c>
      <c r="AS55" s="35">
        <f t="shared" si="58"/>
        <v>3.3274353855083795E-2</v>
      </c>
      <c r="AT55" s="35">
        <f t="shared" si="58"/>
        <v>4.9420255214049087E-2</v>
      </c>
      <c r="AU55" s="35">
        <f t="shared" si="58"/>
        <v>3.8725737335459441E-2</v>
      </c>
      <c r="AV55" s="35">
        <f t="shared" si="58"/>
        <v>3.787677565252507E-2</v>
      </c>
      <c r="AW55" s="35">
        <f t="shared" si="58"/>
        <v>4.1027571145875241E-2</v>
      </c>
      <c r="AX55" s="35">
        <f t="shared" si="58"/>
        <v>4.0804649756506078E-2</v>
      </c>
      <c r="AY55" s="35">
        <f t="shared" si="58"/>
        <v>6.4018951951317044E-2</v>
      </c>
      <c r="AZ55" s="35">
        <f t="shared" si="58"/>
        <v>6.0000822224574174E-2</v>
      </c>
      <c r="BA55" s="35">
        <f t="shared" si="58"/>
        <v>6.3095647944315728E-2</v>
      </c>
      <c r="BB55" s="35">
        <f t="shared" si="58"/>
        <v>0.18893022799052558</v>
      </c>
      <c r="BC55" s="35">
        <f t="shared" si="58"/>
        <v>8.8354882371343979E-2</v>
      </c>
      <c r="BD55" s="35">
        <f t="shared" si="58"/>
        <v>9.5769718637330983E-2</v>
      </c>
      <c r="BE55" s="35">
        <f t="shared" si="58"/>
        <v>3.8482691953501166E-2</v>
      </c>
      <c r="BF55" s="35">
        <f t="shared" si="58"/>
        <v>6.5636759140439607E-2</v>
      </c>
      <c r="BG55" s="35">
        <f t="shared" si="58"/>
        <v>5.6451255384301548E-2</v>
      </c>
      <c r="BH55" s="35">
        <f t="shared" si="58"/>
        <v>5.8558213194968137E-2</v>
      </c>
      <c r="BI55" s="35">
        <f t="shared" si="58"/>
        <v>6.1143206821759673E-2</v>
      </c>
      <c r="BJ55" s="35">
        <f t="shared" si="58"/>
        <v>5.1072311969845074E-2</v>
      </c>
      <c r="BK55" s="35">
        <f t="shared" si="58"/>
        <v>5.3815406106549807E-2</v>
      </c>
      <c r="BL55" s="35">
        <f t="shared" si="58"/>
        <v>6.0039605370688899E-2</v>
      </c>
      <c r="BM55" s="35">
        <f t="shared" si="58"/>
        <v>5.5450577672057799E-2</v>
      </c>
      <c r="BN55" s="35">
        <f t="shared" si="58"/>
        <v>5.8079784106735054E-2</v>
      </c>
      <c r="BO55" s="35">
        <f t="shared" si="57"/>
        <v>6.6287356587746496E-2</v>
      </c>
      <c r="BP55" s="35">
        <f t="shared" si="57"/>
        <v>3.2531832215819602E-2</v>
      </c>
      <c r="BQ55" s="35">
        <f t="shared" si="57"/>
        <v>5.7188670313657847E-2</v>
      </c>
      <c r="BR55" s="35">
        <f t="shared" si="57"/>
        <v>4.5893893774420109E-2</v>
      </c>
      <c r="BS55" s="35">
        <f t="shared" si="57"/>
        <v>3.8608679926619691E-2</v>
      </c>
      <c r="BT55" s="35">
        <f t="shared" si="57"/>
        <v>7.4750770998096266E-2</v>
      </c>
      <c r="BU55" s="35">
        <f t="shared" si="57"/>
        <v>3.3034639240056736E-2</v>
      </c>
      <c r="BV55" s="35">
        <f t="shared" si="57"/>
        <v>3.3938993071123094E-2</v>
      </c>
      <c r="BW55" s="35">
        <f t="shared" si="57"/>
        <v>4.011442808092236E-2</v>
      </c>
      <c r="BX55" s="35">
        <f t="shared" si="57"/>
        <v>3.4944656132791907E-2</v>
      </c>
      <c r="BY55" s="35">
        <f t="shared" si="57"/>
        <v>2.577895127825194E-2</v>
      </c>
      <c r="BZ55" s="35">
        <f t="shared" si="57"/>
        <v>3.5493672931477115E-2</v>
      </c>
      <c r="CA55" s="35">
        <f t="shared" si="57"/>
        <v>2.661294789472261E-2</v>
      </c>
      <c r="CB55" s="35">
        <f t="shared" si="57"/>
        <v>0.10586564131211515</v>
      </c>
      <c r="CC55" s="35">
        <f t="shared" si="57"/>
        <v>2.9132094260648039E-2</v>
      </c>
      <c r="CD55" s="35">
        <f t="shared" si="57"/>
        <v>3.611527164467207E-2</v>
      </c>
      <c r="CE55" s="35">
        <f t="shared" si="57"/>
        <v>3.9866681903537649E-2</v>
      </c>
      <c r="CF55" s="35">
        <f t="shared" si="57"/>
        <v>3.0043073683287944E-2</v>
      </c>
      <c r="CG55" s="35">
        <f t="shared" si="57"/>
        <v>2.33032518622752E-2</v>
      </c>
      <c r="CH55" s="35">
        <f t="shared" si="57"/>
        <v>2.257204477792004E-2</v>
      </c>
      <c r="CI55" s="35">
        <f t="shared" si="57"/>
        <v>3.0456364644010425E-2</v>
      </c>
    </row>
    <row r="56" spans="1:87" s="8" customFormat="1" x14ac:dyDescent="0.3">
      <c r="A56" s="35" t="s">
        <v>154</v>
      </c>
      <c r="B56" s="35">
        <f t="shared" si="53"/>
        <v>1.1881937064067014E-2</v>
      </c>
      <c r="C56" s="35">
        <f t="shared" si="58"/>
        <v>9.8375705824107779E-3</v>
      </c>
      <c r="D56" s="35">
        <f t="shared" si="58"/>
        <v>1.0872529283738079E-2</v>
      </c>
      <c r="E56" s="35">
        <f t="shared" si="58"/>
        <v>8.220090538570389E-3</v>
      </c>
      <c r="F56" s="35">
        <f t="shared" si="58"/>
        <v>8.0956495861408996E-3</v>
      </c>
      <c r="G56" s="35">
        <f t="shared" si="58"/>
        <v>8.8749226657197835E-3</v>
      </c>
      <c r="H56" s="35">
        <f t="shared" si="58"/>
        <v>8.0411475129954363E-3</v>
      </c>
      <c r="I56" s="35">
        <f t="shared" si="58"/>
        <v>7.7184357741805956E-3</v>
      </c>
      <c r="J56" s="35">
        <f t="shared" si="58"/>
        <v>3.8728331595319292E-2</v>
      </c>
      <c r="K56" s="35">
        <f t="shared" si="58"/>
        <v>4.1934225741469905E-2</v>
      </c>
      <c r="L56" s="35">
        <f t="shared" si="58"/>
        <v>3.7499741913246488E-2</v>
      </c>
      <c r="M56" s="35">
        <f t="shared" si="58"/>
        <v>1.3550897704725076E-2</v>
      </c>
      <c r="N56" s="35">
        <f t="shared" si="58"/>
        <v>3.9648852638142711E-2</v>
      </c>
      <c r="O56" s="35">
        <f t="shared" si="58"/>
        <v>1.8214773601060788E-2</v>
      </c>
      <c r="P56" s="35">
        <f t="shared" si="58"/>
        <v>1.715724951291164E-2</v>
      </c>
      <c r="Q56" s="35">
        <f t="shared" si="58"/>
        <v>1.751814991387847E-2</v>
      </c>
      <c r="R56" s="35">
        <f t="shared" si="58"/>
        <v>1.2302054817503905E-2</v>
      </c>
      <c r="S56" s="35">
        <f t="shared" si="58"/>
        <v>8.362472514755119E-2</v>
      </c>
      <c r="T56" s="35">
        <f t="shared" si="58"/>
        <v>0.10852824432003272</v>
      </c>
      <c r="U56" s="35">
        <f t="shared" si="58"/>
        <v>8.0195358254261814E-2</v>
      </c>
      <c r="V56" s="35">
        <f t="shared" si="58"/>
        <v>8.0530336463135579E-2</v>
      </c>
      <c r="W56" s="35">
        <f t="shared" si="58"/>
        <v>5.8139667942602648E-2</v>
      </c>
      <c r="X56" s="35">
        <f t="shared" si="58"/>
        <v>6.5439041722465839E-3</v>
      </c>
      <c r="Y56" s="35">
        <f t="shared" si="58"/>
        <v>4.8434418132108831E-2</v>
      </c>
      <c r="Z56" s="35">
        <f t="shared" si="58"/>
        <v>4.6652028706059265E-2</v>
      </c>
      <c r="AA56" s="35">
        <f t="shared" si="58"/>
        <v>4.6072586189828062E-2</v>
      </c>
      <c r="AB56" s="35">
        <f t="shared" si="58"/>
        <v>0.15441178703422018</v>
      </c>
      <c r="AC56" s="35">
        <f t="shared" si="58"/>
        <v>0.12562144981165002</v>
      </c>
      <c r="AD56" s="35">
        <f t="shared" si="58"/>
        <v>0.11711790462742559</v>
      </c>
      <c r="AE56" s="35">
        <f t="shared" si="58"/>
        <v>0.14055811489450812</v>
      </c>
      <c r="AF56" s="35">
        <f t="shared" si="58"/>
        <v>4.7515929858933485E-2</v>
      </c>
      <c r="AG56" s="35">
        <f t="shared" si="58"/>
        <v>4.8819717316675559E-2</v>
      </c>
      <c r="AH56" s="35">
        <f t="shared" si="58"/>
        <v>7.1404778278010894E-2</v>
      </c>
      <c r="AI56" s="35">
        <f t="shared" si="58"/>
        <v>6.5757541418648181E-3</v>
      </c>
      <c r="AJ56" s="35">
        <f t="shared" si="58"/>
        <v>7.4481635814331398E-2</v>
      </c>
      <c r="AK56" s="35">
        <f t="shared" si="58"/>
        <v>7.8497862998221819E-3</v>
      </c>
      <c r="AL56" s="35">
        <f t="shared" si="58"/>
        <v>6.3279930488105447E-3</v>
      </c>
      <c r="AM56" s="35">
        <f t="shared" si="58"/>
        <v>7.2396314839361028E-3</v>
      </c>
      <c r="AN56" s="35">
        <f t="shared" si="58"/>
        <v>7.0302694028924907E-3</v>
      </c>
      <c r="AO56" s="35">
        <f t="shared" si="58"/>
        <v>7.0633235359187961E-3</v>
      </c>
      <c r="AP56" s="35">
        <f t="shared" si="58"/>
        <v>1.4962037392250004E-2</v>
      </c>
      <c r="AQ56" s="35">
        <f t="shared" si="58"/>
        <v>1.2813762358211168E-2</v>
      </c>
      <c r="AR56" s="35">
        <f t="shared" si="58"/>
        <v>1.32277537183484E-2</v>
      </c>
      <c r="AS56" s="35">
        <f t="shared" si="58"/>
        <v>8.6606510151805444E-3</v>
      </c>
      <c r="AT56" s="35">
        <f t="shared" si="58"/>
        <v>9.1014396843405818E-3</v>
      </c>
      <c r="AU56" s="35">
        <f t="shared" si="58"/>
        <v>8.59820886270307E-3</v>
      </c>
      <c r="AV56" s="35">
        <f t="shared" si="58"/>
        <v>8.4876641635136633E-3</v>
      </c>
      <c r="AW56" s="35">
        <f t="shared" si="58"/>
        <v>9.2387530502207188E-3</v>
      </c>
      <c r="AX56" s="35">
        <f t="shared" si="58"/>
        <v>9.0920807054095092E-3</v>
      </c>
      <c r="AY56" s="35">
        <f t="shared" si="58"/>
        <v>1.7852104411237978E-2</v>
      </c>
      <c r="AZ56" s="35">
        <f t="shared" si="58"/>
        <v>1.2685585832837739E-2</v>
      </c>
      <c r="BA56" s="35">
        <f t="shared" si="58"/>
        <v>1.2681369360577299E-2</v>
      </c>
      <c r="BB56" s="35">
        <f t="shared" si="58"/>
        <v>4.9414412205037749E-2</v>
      </c>
      <c r="BC56" s="35">
        <f t="shared" si="58"/>
        <v>2.3092055690583858E-2</v>
      </c>
      <c r="BD56" s="35">
        <f t="shared" si="58"/>
        <v>2.3551422147349E-2</v>
      </c>
      <c r="BE56" s="35">
        <f t="shared" si="58"/>
        <v>6.8276860309241932E-3</v>
      </c>
      <c r="BF56" s="35">
        <f t="shared" si="58"/>
        <v>1.7482086397429403E-2</v>
      </c>
      <c r="BG56" s="35">
        <f t="shared" si="58"/>
        <v>1.1588400689916423E-2</v>
      </c>
      <c r="BH56" s="35">
        <f t="shared" si="58"/>
        <v>1.4175139227524771E-2</v>
      </c>
      <c r="BI56" s="35">
        <f t="shared" si="58"/>
        <v>8.3407611333564027E-3</v>
      </c>
      <c r="BJ56" s="35">
        <f t="shared" si="58"/>
        <v>9.8610825709741865E-3</v>
      </c>
      <c r="BK56" s="35">
        <f t="shared" si="58"/>
        <v>3.3347917552127827E-2</v>
      </c>
      <c r="BL56" s="35">
        <f t="shared" si="58"/>
        <v>2.6847116702194869E-2</v>
      </c>
      <c r="BM56" s="35">
        <f t="shared" si="58"/>
        <v>2.8512746192548247E-2</v>
      </c>
      <c r="BN56" s="35">
        <f t="shared" ref="BN56:CI57" si="59">BN37/$B$39</f>
        <v>3.5125308210542501E-2</v>
      </c>
      <c r="BO56" s="35">
        <f t="shared" si="59"/>
        <v>2.3789583460340005E-2</v>
      </c>
      <c r="BP56" s="35">
        <f t="shared" si="59"/>
        <v>6.2484929743902816E-3</v>
      </c>
      <c r="BQ56" s="35">
        <f t="shared" si="59"/>
        <v>2.5923168217680717E-2</v>
      </c>
      <c r="BR56" s="35">
        <f t="shared" si="59"/>
        <v>2.4805681648282483E-2</v>
      </c>
      <c r="BS56" s="35">
        <f t="shared" si="59"/>
        <v>2.3335083186495933E-2</v>
      </c>
      <c r="BT56" s="35">
        <f t="shared" si="59"/>
        <v>0.11327558438336041</v>
      </c>
      <c r="BU56" s="35">
        <f t="shared" si="59"/>
        <v>3.5209517728305294E-2</v>
      </c>
      <c r="BV56" s="35">
        <f t="shared" si="59"/>
        <v>4.9610151358639352E-2</v>
      </c>
      <c r="BW56" s="35">
        <f t="shared" si="59"/>
        <v>5.7275755273192487E-2</v>
      </c>
      <c r="BX56" s="35">
        <f t="shared" si="59"/>
        <v>2.8562232147707808E-2</v>
      </c>
      <c r="BY56" s="35">
        <f t="shared" si="59"/>
        <v>3.178808786978949E-2</v>
      </c>
      <c r="BZ56" s="35">
        <f t="shared" si="59"/>
        <v>3.1562489466398377E-2</v>
      </c>
      <c r="CA56" s="35">
        <f t="shared" si="59"/>
        <v>4.8328832708441852E-3</v>
      </c>
      <c r="CB56" s="35">
        <f t="shared" si="59"/>
        <v>3.8590117658505563E-2</v>
      </c>
      <c r="CC56" s="35">
        <f t="shared" si="59"/>
        <v>4.9083721292166585E-3</v>
      </c>
      <c r="CD56" s="35">
        <f t="shared" si="59"/>
        <v>3.9485182555178439E-2</v>
      </c>
      <c r="CE56" s="35">
        <f t="shared" si="59"/>
        <v>6.1103478962200454E-2</v>
      </c>
      <c r="CF56" s="35">
        <f t="shared" si="59"/>
        <v>5.3473491995016213E-2</v>
      </c>
      <c r="CG56" s="35">
        <f t="shared" si="59"/>
        <v>4.3840633448946106E-2</v>
      </c>
      <c r="CH56" s="35">
        <f t="shared" si="59"/>
        <v>7.4932830340221884E-2</v>
      </c>
      <c r="CI56" s="35">
        <f t="shared" si="59"/>
        <v>5.5031281000816328E-2</v>
      </c>
    </row>
    <row r="57" spans="1:87" s="8" customFormat="1" x14ac:dyDescent="0.3">
      <c r="A57" s="36" t="s">
        <v>155</v>
      </c>
      <c r="B57" s="35">
        <f t="shared" si="53"/>
        <v>1.6132227271281378E-2</v>
      </c>
      <c r="C57" s="35">
        <f t="shared" ref="C57:BN57" si="60">C38/$B$39</f>
        <v>1.7519724547497305E-2</v>
      </c>
      <c r="D57" s="35">
        <f t="shared" si="60"/>
        <v>1.6814891419505665E-2</v>
      </c>
      <c r="E57" s="35">
        <f t="shared" si="60"/>
        <v>1.4363318752351693E-2</v>
      </c>
      <c r="F57" s="35">
        <f t="shared" si="60"/>
        <v>1.4247126577676008E-2</v>
      </c>
      <c r="G57" s="35">
        <f t="shared" si="60"/>
        <v>2.0992254346793665E-2</v>
      </c>
      <c r="H57" s="35">
        <f t="shared" si="60"/>
        <v>1.5713623464927794E-2</v>
      </c>
      <c r="I57" s="35">
        <f t="shared" si="60"/>
        <v>1.526243217909235E-2</v>
      </c>
      <c r="J57" s="35">
        <f t="shared" si="60"/>
        <v>1.106392038558893E-2</v>
      </c>
      <c r="K57" s="35">
        <f t="shared" si="60"/>
        <v>1.4642470081493412E-2</v>
      </c>
      <c r="L57" s="35">
        <f t="shared" si="60"/>
        <v>1.2977749517886694E-2</v>
      </c>
      <c r="M57" s="35">
        <f t="shared" si="60"/>
        <v>1.595031187176104E-2</v>
      </c>
      <c r="N57" s="35">
        <f t="shared" si="60"/>
        <v>1.1292816922020105E-2</v>
      </c>
      <c r="O57" s="35">
        <f t="shared" si="60"/>
        <v>1.024717097325528E-2</v>
      </c>
      <c r="P57" s="35">
        <f t="shared" si="60"/>
        <v>1.3741963510173918E-2</v>
      </c>
      <c r="Q57" s="35">
        <f t="shared" si="60"/>
        <v>1.1765804516828404E-2</v>
      </c>
      <c r="R57" s="35">
        <f t="shared" si="60"/>
        <v>7.6660129734368084E-3</v>
      </c>
      <c r="S57" s="35">
        <f t="shared" si="60"/>
        <v>8.8254013360091026E-3</v>
      </c>
      <c r="T57" s="35">
        <f t="shared" si="60"/>
        <v>8.4045602486244441E-3</v>
      </c>
      <c r="U57" s="35">
        <f t="shared" si="60"/>
        <v>6.9019063075621513E-3</v>
      </c>
      <c r="V57" s="35">
        <f t="shared" si="60"/>
        <v>4.1929062724257136E-3</v>
      </c>
      <c r="W57" s="35">
        <f t="shared" si="60"/>
        <v>1.1390407932021698E-2</v>
      </c>
      <c r="X57" s="35">
        <f t="shared" si="60"/>
        <v>7.5498321394491998E-3</v>
      </c>
      <c r="Y57" s="35">
        <f t="shared" si="60"/>
        <v>3.0657015783011848E-3</v>
      </c>
      <c r="Z57" s="35">
        <f t="shared" si="60"/>
        <v>7.6827537608654363E-3</v>
      </c>
      <c r="AA57" s="35">
        <f t="shared" si="60"/>
        <v>5.3906759400445094E-3</v>
      </c>
      <c r="AB57" s="35">
        <f t="shared" si="60"/>
        <v>8.6253212280165796E-3</v>
      </c>
      <c r="AC57" s="35">
        <f t="shared" si="60"/>
        <v>6.6465251264444707E-3</v>
      </c>
      <c r="AD57" s="35">
        <f t="shared" si="60"/>
        <v>8.3212581736329012E-3</v>
      </c>
      <c r="AE57" s="35">
        <f t="shared" si="60"/>
        <v>5.823986703461995E-3</v>
      </c>
      <c r="AF57" s="35">
        <f t="shared" si="60"/>
        <v>7.3129189942908682E-3</v>
      </c>
      <c r="AG57" s="35">
        <f t="shared" si="60"/>
        <v>5.0249450307600207E-3</v>
      </c>
      <c r="AH57" s="35">
        <f t="shared" si="60"/>
        <v>7.9000870984532959E-3</v>
      </c>
      <c r="AI57" s="35">
        <f t="shared" si="60"/>
        <v>1.1733488171717181E-2</v>
      </c>
      <c r="AJ57" s="35">
        <f t="shared" si="60"/>
        <v>6.9436501076958904E-3</v>
      </c>
      <c r="AK57" s="35">
        <f t="shared" si="60"/>
        <v>6.2012724687083107E-3</v>
      </c>
      <c r="AL57" s="35">
        <f t="shared" si="60"/>
        <v>5.4768314936278996E-3</v>
      </c>
      <c r="AM57" s="35">
        <f t="shared" si="60"/>
        <v>8.6135533459910669E-3</v>
      </c>
      <c r="AN57" s="35">
        <f t="shared" si="60"/>
        <v>7.9702084795618862E-3</v>
      </c>
      <c r="AO57" s="35">
        <f t="shared" si="60"/>
        <v>6.8001514231782034E-3</v>
      </c>
      <c r="AP57" s="35">
        <f t="shared" si="60"/>
        <v>1.143732919435432E-2</v>
      </c>
      <c r="AQ57" s="35">
        <f t="shared" si="60"/>
        <v>1.371077758088764E-2</v>
      </c>
      <c r="AR57" s="35">
        <f t="shared" si="60"/>
        <v>1.4392717617831443E-2</v>
      </c>
      <c r="AS57" s="35">
        <f t="shared" si="60"/>
        <v>7.3263642625223504E-3</v>
      </c>
      <c r="AT57" s="35">
        <f t="shared" si="60"/>
        <v>1.2586676114849156E-2</v>
      </c>
      <c r="AU57" s="35">
        <f t="shared" si="60"/>
        <v>8.5724202232988298E-3</v>
      </c>
      <c r="AV57" s="35">
        <f t="shared" si="60"/>
        <v>1.0005371498144693E-2</v>
      </c>
      <c r="AW57" s="35">
        <f t="shared" si="60"/>
        <v>1.4768962053461255E-2</v>
      </c>
      <c r="AX57" s="35">
        <f t="shared" si="60"/>
        <v>1.2469066793925874E-2</v>
      </c>
      <c r="AY57" s="35">
        <f t="shared" si="60"/>
        <v>1.6024730723406069E-2</v>
      </c>
      <c r="AZ57" s="35">
        <f t="shared" si="60"/>
        <v>1.6222029929127225E-2</v>
      </c>
      <c r="BA57" s="35">
        <f t="shared" si="60"/>
        <v>1.3099639268505022E-2</v>
      </c>
      <c r="BB57" s="35">
        <f t="shared" si="60"/>
        <v>2.5442482144227677E-2</v>
      </c>
      <c r="BC57" s="35">
        <f t="shared" si="60"/>
        <v>1.0703203744654282E-2</v>
      </c>
      <c r="BD57" s="35">
        <f t="shared" si="60"/>
        <v>1.3206033422610954E-2</v>
      </c>
      <c r="BE57" s="35">
        <f t="shared" si="60"/>
        <v>1.4764657857184756E-2</v>
      </c>
      <c r="BF57" s="35">
        <f t="shared" si="60"/>
        <v>1.0161707620636951E-2</v>
      </c>
      <c r="BG57" s="35">
        <f t="shared" si="60"/>
        <v>9.0791292674948423E-3</v>
      </c>
      <c r="BH57" s="35">
        <f t="shared" si="60"/>
        <v>6.8273352566893116E-3</v>
      </c>
      <c r="BI57" s="35">
        <f t="shared" si="60"/>
        <v>5.9242164527496489E-3</v>
      </c>
      <c r="BJ57" s="35">
        <f t="shared" si="60"/>
        <v>8.2441562777170081E-3</v>
      </c>
      <c r="BK57" s="35">
        <f t="shared" si="60"/>
        <v>5.6478330987965574E-3</v>
      </c>
      <c r="BL57" s="35">
        <f t="shared" si="60"/>
        <v>7.1041449512651714E-3</v>
      </c>
      <c r="BM57" s="35">
        <f t="shared" si="60"/>
        <v>5.0415013933241132E-3</v>
      </c>
      <c r="BN57" s="35">
        <f t="shared" si="60"/>
        <v>6.6050574244983663E-3</v>
      </c>
      <c r="BO57" s="35">
        <f t="shared" si="59"/>
        <v>7.2937569477301281E-3</v>
      </c>
      <c r="BP57" s="35">
        <f t="shared" si="59"/>
        <v>9.8799731578971105E-3</v>
      </c>
      <c r="BQ57" s="35">
        <f t="shared" si="59"/>
        <v>4.6935764235917507E-3</v>
      </c>
      <c r="BR57" s="35">
        <f t="shared" si="59"/>
        <v>4.5921022202394333E-3</v>
      </c>
      <c r="BS57" s="35">
        <f t="shared" si="59"/>
        <v>8.4210653589958002E-3</v>
      </c>
      <c r="BT57" s="35">
        <f t="shared" si="59"/>
        <v>1.0763129583344794E-2</v>
      </c>
      <c r="BU57" s="35">
        <f t="shared" si="59"/>
        <v>6.7003474615739802E-3</v>
      </c>
      <c r="BV57" s="35">
        <f t="shared" si="59"/>
        <v>9.6142145850749809E-3</v>
      </c>
      <c r="BW57" s="35">
        <f t="shared" si="59"/>
        <v>1.0043163108808087E-2</v>
      </c>
      <c r="BX57" s="35">
        <f t="shared" si="59"/>
        <v>1.1586024930032742E-2</v>
      </c>
      <c r="BY57" s="35">
        <f t="shared" si="59"/>
        <v>9.6113446345492941E-3</v>
      </c>
      <c r="BZ57" s="35">
        <f t="shared" si="59"/>
        <v>4.8397386520911585E-3</v>
      </c>
      <c r="CA57" s="35">
        <f t="shared" si="59"/>
        <v>5.5276389369245072E-3</v>
      </c>
      <c r="CB57" s="35">
        <f t="shared" si="59"/>
        <v>1.0128177491841252E-2</v>
      </c>
      <c r="CC57" s="35">
        <f t="shared" si="59"/>
        <v>8.5237149719800953E-3</v>
      </c>
      <c r="CD57" s="35">
        <f t="shared" si="59"/>
        <v>0</v>
      </c>
      <c r="CE57" s="35">
        <f t="shared" si="59"/>
        <v>0</v>
      </c>
      <c r="CF57" s="35">
        <f t="shared" si="59"/>
        <v>0</v>
      </c>
      <c r="CG57" s="35">
        <f t="shared" si="59"/>
        <v>0</v>
      </c>
      <c r="CH57" s="35">
        <f t="shared" si="59"/>
        <v>0</v>
      </c>
      <c r="CI57" s="35">
        <f t="shared" si="59"/>
        <v>0</v>
      </c>
    </row>
    <row r="58" spans="1:87" s="8" customFormat="1" x14ac:dyDescent="0.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</row>
    <row r="59" spans="1:87" s="8" customFormat="1" x14ac:dyDescent="0.3">
      <c r="A59" s="35" t="s">
        <v>215</v>
      </c>
      <c r="B59" s="8" t="s">
        <v>113</v>
      </c>
      <c r="C59" s="8" t="s">
        <v>114</v>
      </c>
      <c r="D59" s="8" t="s">
        <v>115</v>
      </c>
      <c r="E59" s="8" t="s">
        <v>116</v>
      </c>
      <c r="F59" s="8" t="s">
        <v>117</v>
      </c>
      <c r="G59" s="8" t="s">
        <v>118</v>
      </c>
      <c r="H59" s="8" t="s">
        <v>119</v>
      </c>
      <c r="I59" s="8" t="s">
        <v>120</v>
      </c>
      <c r="J59" s="8" t="s">
        <v>121</v>
      </c>
      <c r="K59" s="8" t="s">
        <v>122</v>
      </c>
      <c r="L59" s="8" t="s">
        <v>123</v>
      </c>
      <c r="M59" s="8" t="s">
        <v>124</v>
      </c>
      <c r="N59" s="8" t="s">
        <v>125</v>
      </c>
      <c r="O59" s="8" t="s">
        <v>126</v>
      </c>
      <c r="P59" s="8" t="s">
        <v>127</v>
      </c>
      <c r="Q59" s="8" t="s">
        <v>128</v>
      </c>
      <c r="R59" s="8" t="s">
        <v>129</v>
      </c>
      <c r="S59" s="8" t="s">
        <v>130</v>
      </c>
      <c r="T59" s="8" t="s">
        <v>131</v>
      </c>
      <c r="U59" s="8" t="s">
        <v>132</v>
      </c>
      <c r="V59" s="8" t="s">
        <v>167</v>
      </c>
      <c r="W59" s="8" t="s">
        <v>168</v>
      </c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</row>
    <row r="60" spans="1:87" s="8" customFormat="1" x14ac:dyDescent="0.3">
      <c r="A60" s="35" t="s">
        <v>141</v>
      </c>
      <c r="B60" s="35">
        <f>AVERAGE(B43:E43)</f>
        <v>8.0756158731352147E-3</v>
      </c>
      <c r="C60" s="35">
        <f>AVERAGE(F43:I43)</f>
        <v>7.2386360950606465E-3</v>
      </c>
      <c r="D60" s="35">
        <f>AVERAGE(J43:M43)</f>
        <v>9.0176702727057106E-3</v>
      </c>
      <c r="E60" s="35">
        <f>AVERAGE(N43:Q43)</f>
        <v>9.613440026369045E-3</v>
      </c>
      <c r="F60" s="35">
        <f>AVERAGE(R43:U43)</f>
        <v>1.1163162553209389E-2</v>
      </c>
      <c r="G60" s="35">
        <f>AVERAGE(V43:Y43)</f>
        <v>1.297002839512669E-2</v>
      </c>
      <c r="H60" s="35">
        <f>AVERAGE(Z43:AC43)</f>
        <v>1.1903743324688182E-2</v>
      </c>
      <c r="I60" s="35">
        <f>AVERAGE(AD43:AG43)</f>
        <v>1.1349432085588682E-2</v>
      </c>
      <c r="J60" s="35">
        <f>AVERAGE(AH43:AK43)</f>
        <v>8.1950638754950036E-3</v>
      </c>
      <c r="K60" s="35">
        <f>AVERAGE(AL43:AO43)</f>
        <v>5.125230885124267E-3</v>
      </c>
      <c r="L60" s="35">
        <f>AVERAGE(AP43:AS43)</f>
        <v>5.2972641547032479E-3</v>
      </c>
      <c r="M60" s="35">
        <f>AVERAGE(AT43:AW43)</f>
        <v>5.1900846666227095E-3</v>
      </c>
      <c r="N60" s="35">
        <f>AVERAGE(AX43:BA43)</f>
        <v>5.3369551902169186E-3</v>
      </c>
      <c r="O60" s="35">
        <f>AVERAGE(BB43:BE43)</f>
        <v>6.4567724987317238E-3</v>
      </c>
      <c r="P60" s="35">
        <f>AVERAGE(BF43:BI43)</f>
        <v>4.624459451543046E-3</v>
      </c>
      <c r="Q60" s="35">
        <f>AVERAGE(BJ43:BM43)</f>
        <v>6.642875195748508E-3</v>
      </c>
      <c r="R60" s="35">
        <f>AVERAGE(BN43:BQ43)</f>
        <v>6.8412751935172916E-3</v>
      </c>
      <c r="S60" s="35">
        <f t="shared" ref="S60:S74" si="61">AVERAGE(BR43:BU43)</f>
        <v>7.9440582911593106E-3</v>
      </c>
      <c r="T60" s="35">
        <f t="shared" ref="T60:T74" si="62">AVERAGE(BV43:BY43)</f>
        <v>1.1776872067435013E-2</v>
      </c>
      <c r="U60" s="35">
        <f t="shared" ref="U60:U71" si="63">AVERAGE(BZ43:CC43)</f>
        <v>7.7610393071529411E-3</v>
      </c>
      <c r="V60" s="35">
        <f t="shared" ref="V60:V71" si="64">AVERAGE(CD43:CG43)</f>
        <v>2.4717978612440608E-3</v>
      </c>
      <c r="W60" s="35">
        <f t="shared" ref="W60:W71" si="65">AVERAGE(CG43:CJ43)</f>
        <v>3.0837863992369632E-3</v>
      </c>
    </row>
    <row r="61" spans="1:87" s="8" customFormat="1" x14ac:dyDescent="0.3">
      <c r="A61" s="35" t="s">
        <v>142</v>
      </c>
      <c r="B61" s="35">
        <f t="shared" ref="B61:B74" si="66">AVERAGE(B44:E44)</f>
        <v>2.4567487943966529E-2</v>
      </c>
      <c r="C61" s="35">
        <f>AVERAGE(F44:I44)</f>
        <v>2.4246514463772999E-2</v>
      </c>
      <c r="D61" s="35">
        <f>AVERAGE(J44:M44)</f>
        <v>2.1411009012087274E-2</v>
      </c>
      <c r="E61" s="35">
        <f>AVERAGE(N44:Q44)</f>
        <v>2.077056271168682E-2</v>
      </c>
      <c r="F61" s="35">
        <f>AVERAGE(R44:U44)</f>
        <v>2.2059734934953786E-2</v>
      </c>
      <c r="G61" s="35">
        <f>AVERAGE(V44:Y44)</f>
        <v>2.101185078636791E-2</v>
      </c>
      <c r="H61" s="35">
        <f>AVERAGE(Z44:AC44)</f>
        <v>1.9929061778292453E-2</v>
      </c>
      <c r="I61" s="35">
        <f>AVERAGE(AD44:AG44)</f>
        <v>2.0252301389930564E-2</v>
      </c>
      <c r="J61" s="35">
        <f>AVERAGE(AH44:AK44)</f>
        <v>2.1820878611285031E-2</v>
      </c>
      <c r="K61" s="35">
        <f>AVERAGE(AL44:AO44)</f>
        <v>2.038933045554361E-2</v>
      </c>
      <c r="L61" s="35">
        <f>AVERAGE(AP44:AS44)</f>
        <v>1.9297175234954049E-2</v>
      </c>
      <c r="M61" s="35">
        <f>AVERAGE(AT44:AW44)</f>
        <v>2.2518393252756154E-2</v>
      </c>
      <c r="N61" s="35">
        <f>AVERAGE(AX44:BA44)</f>
        <v>2.0479802025288409E-2</v>
      </c>
      <c r="O61" s="35">
        <f>AVERAGE(BB44:BE44)</f>
        <v>1.9304247279903347E-2</v>
      </c>
      <c r="P61" s="35">
        <f>AVERAGE(BF44:BI44)</f>
        <v>1.8675835627916949E-2</v>
      </c>
      <c r="Q61" s="35">
        <f>AVERAGE(BJ44:BM44)</f>
        <v>1.8287719242291795E-2</v>
      </c>
      <c r="R61" s="35">
        <f>AVERAGE(BN44:BQ44)</f>
        <v>1.9214737911688845E-2</v>
      </c>
      <c r="S61" s="35">
        <f t="shared" si="61"/>
        <v>1.9417640969513511E-2</v>
      </c>
      <c r="T61" s="35">
        <f t="shared" si="62"/>
        <v>2.1016064136715609E-2</v>
      </c>
      <c r="U61" s="35">
        <f t="shared" si="63"/>
        <v>2.2638731966320304E-2</v>
      </c>
      <c r="V61" s="35">
        <f t="shared" si="64"/>
        <v>7.9558509939077326E-3</v>
      </c>
      <c r="W61" s="35">
        <f t="shared" si="65"/>
        <v>7.2484876188250282E-3</v>
      </c>
    </row>
    <row r="62" spans="1:87" s="8" customFormat="1" x14ac:dyDescent="0.3">
      <c r="A62" s="36" t="s">
        <v>143</v>
      </c>
      <c r="B62" s="35">
        <f t="shared" si="66"/>
        <v>7.7352654350231666E-3</v>
      </c>
      <c r="C62" s="35">
        <f>AVERAGE(F45:I45)</f>
        <v>8.7697249290755175E-3</v>
      </c>
      <c r="D62" s="35">
        <f>AVERAGE(J45:M45)</f>
        <v>6.184414035007464E-3</v>
      </c>
      <c r="E62" s="35">
        <f>AVERAGE(N45:Q45)</f>
        <v>7.8268511829287478E-3</v>
      </c>
      <c r="F62" s="35">
        <f>AVERAGE(R45:U45)</f>
        <v>8.8198161905490013E-3</v>
      </c>
      <c r="G62" s="35">
        <f>AVERAGE(V45:Y45)</f>
        <v>8.3547841984316779E-3</v>
      </c>
      <c r="H62" s="35">
        <f>AVERAGE(Z45:AC45)</f>
        <v>9.8749014977248997E-3</v>
      </c>
      <c r="I62" s="35">
        <f>AVERAGE(AD45:AG45)</f>
        <v>5.3090308007590296E-3</v>
      </c>
      <c r="J62" s="35">
        <f>AVERAGE(AH45:AK45)</f>
        <v>7.4900612296011273E-3</v>
      </c>
      <c r="K62" s="35">
        <f>AVERAGE(AL45:AO45)</f>
        <v>5.133084029071382E-3</v>
      </c>
      <c r="L62" s="35">
        <f>AVERAGE(AP45:AS45)</f>
        <v>6.3528404285192065E-3</v>
      </c>
      <c r="M62" s="35">
        <f>AVERAGE(AT45:AW45)</f>
        <v>5.3753195265304919E-3</v>
      </c>
      <c r="N62" s="35">
        <f>AVERAGE(AX45:BA45)</f>
        <v>4.4442489672536492E-3</v>
      </c>
      <c r="O62" s="35">
        <f>AVERAGE(BB45:BE45)</f>
        <v>8.183434293244125E-3</v>
      </c>
      <c r="P62" s="35">
        <f>AVERAGE(BF45:BI45)</f>
        <v>1.2811067985638235E-2</v>
      </c>
      <c r="Q62" s="35">
        <f>AVERAGE(BJ45:BM45)</f>
        <v>1.3022940210351618E-2</v>
      </c>
      <c r="R62" s="35">
        <f>AVERAGE(BN45:BQ45)</f>
        <v>6.4669135342211199E-3</v>
      </c>
      <c r="S62" s="35">
        <f t="shared" si="61"/>
        <v>8.5794934859632528E-3</v>
      </c>
      <c r="T62" s="35">
        <f t="shared" si="62"/>
        <v>7.0963026347553894E-3</v>
      </c>
      <c r="U62" s="35">
        <f t="shared" si="63"/>
        <v>5.5073417789301415E-3</v>
      </c>
      <c r="V62" s="35">
        <f t="shared" si="64"/>
        <v>0</v>
      </c>
      <c r="W62" s="35">
        <f t="shared" si="65"/>
        <v>0</v>
      </c>
    </row>
    <row r="63" spans="1:87" s="8" customFormat="1" x14ac:dyDescent="0.3">
      <c r="A63" s="35" t="s">
        <v>144</v>
      </c>
      <c r="B63" s="35">
        <f t="shared" si="66"/>
        <v>2.0865713020526396E-3</v>
      </c>
      <c r="C63" s="35">
        <f>AVERAGE(F46:I46)</f>
        <v>2.2607240453534384E-3</v>
      </c>
      <c r="D63" s="35">
        <f>AVERAGE(J46:M46)</f>
        <v>2.1478351895868257E-3</v>
      </c>
      <c r="E63" s="35">
        <f>AVERAGE(N46:Q46)</f>
        <v>2.1646456947294521E-3</v>
      </c>
      <c r="F63" s="35">
        <f>AVERAGE(R46:U46)</f>
        <v>1.9726393976875153E-3</v>
      </c>
      <c r="G63" s="35">
        <f>AVERAGE(V46:Y46)</f>
        <v>1.7585413066914563E-3</v>
      </c>
      <c r="H63" s="35">
        <f>AVERAGE(Z46:AC46)</f>
        <v>2.0245993158315547E-3</v>
      </c>
      <c r="I63" s="35">
        <f>AVERAGE(AD46:AG46)</f>
        <v>2.5737278719430582E-3</v>
      </c>
      <c r="J63" s="35">
        <f>AVERAGE(AH46:AK46)</f>
        <v>1.9663060501247795E-3</v>
      </c>
      <c r="K63" s="35">
        <f>AVERAGE(AL46:AO46)</f>
        <v>1.9373572854157685E-3</v>
      </c>
      <c r="L63" s="35">
        <f>AVERAGE(AP46:AS46)</f>
        <v>2.0212824827439317E-3</v>
      </c>
      <c r="M63" s="35">
        <f>AVERAGE(AT46:AW46)</f>
        <v>2.338278470136383E-3</v>
      </c>
      <c r="N63" s="35">
        <f>AVERAGE(AX46:BA46)</f>
        <v>2.1149058107658839E-3</v>
      </c>
      <c r="O63" s="35">
        <f>AVERAGE(BB46:BE46)</f>
        <v>2.1158424794964887E-3</v>
      </c>
      <c r="P63" s="35">
        <f>AVERAGE(BF46:BI46)</f>
        <v>2.3992463958632275E-3</v>
      </c>
      <c r="Q63" s="35">
        <f>AVERAGE(BJ46:BM46)</f>
        <v>2.3203869170038871E-3</v>
      </c>
      <c r="R63" s="35">
        <f t="shared" ref="R63:R74" si="67">AVERAGE(BN46:BQ46)</f>
        <v>2.1469305774474952E-3</v>
      </c>
      <c r="S63" s="35">
        <f t="shared" si="61"/>
        <v>2.0713787537649467E-3</v>
      </c>
      <c r="T63" s="35">
        <f t="shared" si="62"/>
        <v>2.1744917534116236E-3</v>
      </c>
      <c r="U63" s="35">
        <f t="shared" si="63"/>
        <v>1.8885364648617358E-3</v>
      </c>
      <c r="V63" s="35">
        <f t="shared" si="64"/>
        <v>1.564942118581851E-2</v>
      </c>
      <c r="W63" s="35">
        <f t="shared" si="65"/>
        <v>1.9679008052862688E-2</v>
      </c>
    </row>
    <row r="64" spans="1:87" s="8" customFormat="1" x14ac:dyDescent="0.3">
      <c r="A64" s="35" t="s">
        <v>145</v>
      </c>
      <c r="B64" s="35">
        <f t="shared" si="66"/>
        <v>4.0242134406615129E-3</v>
      </c>
      <c r="C64" s="35">
        <f t="shared" ref="C64:C74" si="68">AVERAGE(F47:I47)</f>
        <v>3.8445489438445274E-3</v>
      </c>
      <c r="D64" s="35">
        <f t="shared" ref="D64:D74" si="69">AVERAGE(J47:M47)</f>
        <v>2.6389698392039439E-3</v>
      </c>
      <c r="E64" s="35">
        <f t="shared" ref="E64:E74" si="70">AVERAGE(N47:Q47)</f>
        <v>2.9756716794496251E-3</v>
      </c>
      <c r="F64" s="35">
        <f t="shared" ref="F64:F74" si="71">AVERAGE(R47:U47)</f>
        <v>3.2386751647939874E-3</v>
      </c>
      <c r="G64" s="35">
        <f t="shared" ref="G64:G74" si="72">AVERAGE(V47:Y47)</f>
        <v>3.3836544928728266E-3</v>
      </c>
      <c r="H64" s="35">
        <f t="shared" ref="H64:H74" si="73">AVERAGE(Z47:AC47)</f>
        <v>2.3100885103518624E-3</v>
      </c>
      <c r="I64" s="35">
        <f t="shared" ref="I64:I74" si="74">AVERAGE(AD47:AG47)</f>
        <v>2.0484340319546694E-3</v>
      </c>
      <c r="J64" s="35">
        <f t="shared" ref="J64:J74" si="75">AVERAGE(AH47:AK47)</f>
        <v>2.3694936650419367E-3</v>
      </c>
      <c r="K64" s="35">
        <f t="shared" ref="K64:K74" si="76">AVERAGE(AL47:AO47)</f>
        <v>2.5624219189561747E-3</v>
      </c>
      <c r="L64" s="35">
        <f t="shared" ref="L64:L74" si="77">AVERAGE(AP47:AS47)</f>
        <v>3.1195859480328842E-3</v>
      </c>
      <c r="M64" s="35">
        <f t="shared" ref="M64:M74" si="78">AVERAGE(AT47:AW47)</f>
        <v>2.9976738196355979E-3</v>
      </c>
      <c r="N64" s="35">
        <f t="shared" ref="N64:N74" si="79">AVERAGE(AX47:BA47)</f>
        <v>3.0401522657861136E-3</v>
      </c>
      <c r="O64" s="35">
        <f t="shared" ref="O64:O74" si="80">AVERAGE(BB47:BE47)</f>
        <v>3.3475895577329681E-3</v>
      </c>
      <c r="P64" s="35">
        <f t="shared" ref="P64:P74" si="81">AVERAGE(BF47:BI47)</f>
        <v>2.48461881912777E-3</v>
      </c>
      <c r="Q64" s="35">
        <f t="shared" ref="Q64:Q74" si="82">AVERAGE(BJ47:BM47)</f>
        <v>2.3974385696815073E-3</v>
      </c>
      <c r="R64" s="35">
        <f t="shared" si="67"/>
        <v>1.951976343921708E-3</v>
      </c>
      <c r="S64" s="35">
        <f t="shared" si="61"/>
        <v>1.8127634971525476E-3</v>
      </c>
      <c r="T64" s="35">
        <f t="shared" si="62"/>
        <v>2.2341069783443864E-3</v>
      </c>
      <c r="U64" s="35">
        <f t="shared" si="63"/>
        <v>2.1405728125064079E-3</v>
      </c>
      <c r="V64" s="35">
        <f t="shared" si="64"/>
        <v>3.7021332597025197E-2</v>
      </c>
      <c r="W64" s="35">
        <f t="shared" si="65"/>
        <v>4.8598778099315176E-2</v>
      </c>
    </row>
    <row r="65" spans="1:83" s="8" customFormat="1" x14ac:dyDescent="0.3">
      <c r="A65" s="35" t="s">
        <v>146</v>
      </c>
      <c r="B65" s="35">
        <f t="shared" si="66"/>
        <v>3.2976918206140344E-3</v>
      </c>
      <c r="C65" s="35">
        <f t="shared" si="68"/>
        <v>3.1347601139863034E-3</v>
      </c>
      <c r="D65" s="35">
        <f t="shared" si="69"/>
        <v>2.9649864610830101E-3</v>
      </c>
      <c r="E65" s="35">
        <f t="shared" si="70"/>
        <v>2.8605186728121509E-3</v>
      </c>
      <c r="F65" s="35">
        <f t="shared" si="71"/>
        <v>2.8904909076987637E-3</v>
      </c>
      <c r="G65" s="35">
        <f t="shared" si="72"/>
        <v>2.4844785591094406E-3</v>
      </c>
      <c r="H65" s="35">
        <f t="shared" si="73"/>
        <v>2.6157932997826249E-3</v>
      </c>
      <c r="I65" s="35">
        <f t="shared" si="74"/>
        <v>2.0137578762626381E-3</v>
      </c>
      <c r="J65" s="35">
        <f t="shared" si="75"/>
        <v>2.1555968415237652E-3</v>
      </c>
      <c r="K65" s="35">
        <f t="shared" si="76"/>
        <v>1.9802325177890505E-3</v>
      </c>
      <c r="L65" s="35">
        <f t="shared" si="77"/>
        <v>2.4704708778932678E-3</v>
      </c>
      <c r="M65" s="35">
        <f t="shared" si="78"/>
        <v>2.6774732943634777E-3</v>
      </c>
      <c r="N65" s="35">
        <f t="shared" si="79"/>
        <v>2.3184679191724697E-3</v>
      </c>
      <c r="O65" s="35">
        <f t="shared" si="80"/>
        <v>2.7520850737094596E-3</v>
      </c>
      <c r="P65" s="35">
        <f t="shared" si="81"/>
        <v>2.580233734419859E-3</v>
      </c>
      <c r="Q65" s="35">
        <f t="shared" si="82"/>
        <v>2.1584585360819269E-3</v>
      </c>
      <c r="R65" s="35">
        <f t="shared" si="67"/>
        <v>2.2959209590312935E-3</v>
      </c>
      <c r="S65" s="35">
        <f t="shared" si="61"/>
        <v>1.6927127129505557E-3</v>
      </c>
      <c r="T65" s="35">
        <f t="shared" si="62"/>
        <v>2.1155211029389772E-3</v>
      </c>
      <c r="U65" s="35">
        <f t="shared" si="63"/>
        <v>2.0304893118198524E-3</v>
      </c>
      <c r="V65" s="35">
        <f t="shared" si="64"/>
        <v>0.93275795883518253</v>
      </c>
      <c r="W65" s="35">
        <f t="shared" si="65"/>
        <v>0.93978125586643435</v>
      </c>
    </row>
    <row r="66" spans="1:83" s="8" customFormat="1" x14ac:dyDescent="0.3">
      <c r="A66" s="35" t="s">
        <v>147</v>
      </c>
      <c r="B66" s="35">
        <f t="shared" si="66"/>
        <v>0.5077895825411114</v>
      </c>
      <c r="C66" s="35">
        <f t="shared" si="68"/>
        <v>0.44798748908033964</v>
      </c>
      <c r="D66" s="35">
        <f t="shared" si="69"/>
        <v>0.5012652382522006</v>
      </c>
      <c r="E66" s="35">
        <f t="shared" si="70"/>
        <v>0.52966164432817031</v>
      </c>
      <c r="F66" s="35">
        <f t="shared" si="71"/>
        <v>0.48471143220300972</v>
      </c>
      <c r="G66" s="35">
        <f t="shared" si="72"/>
        <v>0.53223830039906128</v>
      </c>
      <c r="H66" s="35">
        <f t="shared" si="73"/>
        <v>0.49840154891384986</v>
      </c>
      <c r="I66" s="35">
        <f t="shared" si="74"/>
        <v>0.46696532413596037</v>
      </c>
      <c r="J66" s="35">
        <f t="shared" si="75"/>
        <v>0.51739897371887456</v>
      </c>
      <c r="K66" s="35">
        <f t="shared" si="76"/>
        <v>0.51459905789758986</v>
      </c>
      <c r="L66" s="35">
        <f t="shared" si="77"/>
        <v>0.52569862280320678</v>
      </c>
      <c r="M66" s="35">
        <f t="shared" si="78"/>
        <v>0.52234041574219703</v>
      </c>
      <c r="N66" s="35">
        <f t="shared" si="79"/>
        <v>0.54570252445925083</v>
      </c>
      <c r="O66" s="35">
        <f t="shared" si="80"/>
        <v>0.51521130703316642</v>
      </c>
      <c r="P66" s="35">
        <f t="shared" si="81"/>
        <v>0.55650483090553682</v>
      </c>
      <c r="Q66" s="35">
        <f t="shared" si="82"/>
        <v>0.56321120546448777</v>
      </c>
      <c r="R66" s="35">
        <f t="shared" si="67"/>
        <v>0.55040787612585595</v>
      </c>
      <c r="S66" s="35">
        <f t="shared" si="61"/>
        <v>0.59881286497876329</v>
      </c>
      <c r="T66" s="35">
        <f t="shared" si="62"/>
        <v>0.53036007638448146</v>
      </c>
      <c r="U66" s="35">
        <f t="shared" si="63"/>
        <v>0.53019847021219513</v>
      </c>
      <c r="V66" s="35">
        <f t="shared" si="64"/>
        <v>0.17188135224200665</v>
      </c>
      <c r="W66" s="35">
        <f t="shared" si="65"/>
        <v>0.17018050098057183</v>
      </c>
    </row>
    <row r="67" spans="1:83" s="8" customFormat="1" x14ac:dyDescent="0.3">
      <c r="A67" s="35" t="s">
        <v>148</v>
      </c>
      <c r="B67" s="35">
        <f t="shared" si="66"/>
        <v>0.22280802682734249</v>
      </c>
      <c r="C67" s="35">
        <f t="shared" si="68"/>
        <v>0.21236169584874293</v>
      </c>
      <c r="D67" s="35">
        <f t="shared" si="69"/>
        <v>0.19744402437066294</v>
      </c>
      <c r="E67" s="35">
        <f t="shared" si="70"/>
        <v>0.19536531344419278</v>
      </c>
      <c r="F67" s="35">
        <f t="shared" si="71"/>
        <v>0.15854047982769032</v>
      </c>
      <c r="G67" s="35">
        <f t="shared" si="72"/>
        <v>0.11144642496242424</v>
      </c>
      <c r="H67" s="35">
        <f t="shared" si="73"/>
        <v>0.12143409237312733</v>
      </c>
      <c r="I67" s="35">
        <f t="shared" si="74"/>
        <v>0.1243386161267807</v>
      </c>
      <c r="J67" s="35">
        <f t="shared" si="75"/>
        <v>0.14714486069900792</v>
      </c>
      <c r="K67" s="35">
        <f t="shared" si="76"/>
        <v>0.19176932715478129</v>
      </c>
      <c r="L67" s="35">
        <f t="shared" si="77"/>
        <v>0.19429520383138454</v>
      </c>
      <c r="M67" s="35">
        <f t="shared" si="78"/>
        <v>0.2018520838133851</v>
      </c>
      <c r="N67" s="35">
        <f t="shared" si="79"/>
        <v>0.19051863387921969</v>
      </c>
      <c r="O67" s="35">
        <f t="shared" si="80"/>
        <v>0.19238824620182132</v>
      </c>
      <c r="P67" s="35">
        <f t="shared" si="81"/>
        <v>0.17978587558168968</v>
      </c>
      <c r="Q67" s="35">
        <f t="shared" si="82"/>
        <v>0.1651794053611601</v>
      </c>
      <c r="R67" s="35">
        <f t="shared" si="67"/>
        <v>0.15795161657664952</v>
      </c>
      <c r="S67" s="35">
        <f t="shared" si="61"/>
        <v>0.14416732230067147</v>
      </c>
      <c r="T67" s="35">
        <f t="shared" si="62"/>
        <v>0.13600177413209896</v>
      </c>
      <c r="U67" s="35">
        <f t="shared" si="63"/>
        <v>0.15914383767542245</v>
      </c>
      <c r="V67" s="35">
        <f t="shared" si="64"/>
        <v>0.1713488427349219</v>
      </c>
      <c r="W67" s="35">
        <f t="shared" si="65"/>
        <v>0.16542235633020275</v>
      </c>
    </row>
    <row r="68" spans="1:83" s="8" customFormat="1" x14ac:dyDescent="0.3">
      <c r="A68" s="35" t="s">
        <v>149</v>
      </c>
      <c r="B68" s="35">
        <f t="shared" si="66"/>
        <v>8.8772451622923364E-3</v>
      </c>
      <c r="C68" s="35">
        <f t="shared" si="68"/>
        <v>8.3159110009214231E-3</v>
      </c>
      <c r="D68" s="35">
        <f t="shared" si="69"/>
        <v>1.0591143882775583E-2</v>
      </c>
      <c r="E68" s="35">
        <f t="shared" si="70"/>
        <v>1.1667236863380103E-2</v>
      </c>
      <c r="F68" s="35">
        <f t="shared" si="71"/>
        <v>1.3382094833802495E-2</v>
      </c>
      <c r="G68" s="35">
        <f t="shared" si="72"/>
        <v>1.1706362138205407E-2</v>
      </c>
      <c r="H68" s="35">
        <f t="shared" si="73"/>
        <v>1.268310137686795E-2</v>
      </c>
      <c r="I68" s="35">
        <f t="shared" si="74"/>
        <v>1.2892061063256788E-2</v>
      </c>
      <c r="J68" s="35">
        <f t="shared" si="75"/>
        <v>1.1619854742602262E-2</v>
      </c>
      <c r="K68" s="35">
        <f t="shared" si="76"/>
        <v>9.1105320736182306E-3</v>
      </c>
      <c r="L68" s="35">
        <f t="shared" si="77"/>
        <v>8.8716119116920601E-3</v>
      </c>
      <c r="M68" s="35">
        <f t="shared" si="78"/>
        <v>8.6730543833971989E-3</v>
      </c>
      <c r="N68" s="35">
        <f t="shared" si="79"/>
        <v>8.2917145984548555E-3</v>
      </c>
      <c r="O68" s="35">
        <f t="shared" si="80"/>
        <v>9.89224799948802E-3</v>
      </c>
      <c r="P68" s="35">
        <f t="shared" si="81"/>
        <v>1.0796696030109958E-2</v>
      </c>
      <c r="Q68" s="35">
        <f t="shared" si="82"/>
        <v>1.3874788312425848E-2</v>
      </c>
      <c r="R68" s="35">
        <f t="shared" si="67"/>
        <v>1.4015286343828254E-2</v>
      </c>
      <c r="S68" s="35">
        <f t="shared" si="61"/>
        <v>1.8897255223444355E-2</v>
      </c>
      <c r="T68" s="35">
        <f t="shared" si="62"/>
        <v>1.7220985928726874E-2</v>
      </c>
      <c r="U68" s="35">
        <f t="shared" si="63"/>
        <v>1.1625192880429274E-2</v>
      </c>
      <c r="V68" s="35">
        <f t="shared" si="64"/>
        <v>3.6719312279574153E-3</v>
      </c>
      <c r="W68" s="35">
        <f t="shared" si="65"/>
        <v>3.6878270341390491E-3</v>
      </c>
    </row>
    <row r="69" spans="1:83" s="8" customFormat="1" x14ac:dyDescent="0.3">
      <c r="A69" s="35" t="s">
        <v>150</v>
      </c>
      <c r="B69" s="35">
        <f t="shared" si="66"/>
        <v>9.241812806823918E-2</v>
      </c>
      <c r="C69" s="35">
        <f t="shared" si="68"/>
        <v>0.14673068533060057</v>
      </c>
      <c r="D69" s="35">
        <f t="shared" si="69"/>
        <v>0.11069869133207243</v>
      </c>
      <c r="E69" s="35">
        <f t="shared" si="70"/>
        <v>0.10102210906107903</v>
      </c>
      <c r="F69" s="35">
        <f t="shared" si="71"/>
        <v>0.11102431123294779</v>
      </c>
      <c r="G69" s="35">
        <f t="shared" si="72"/>
        <v>0.1402021209456733</v>
      </c>
      <c r="H69" s="35">
        <f t="shared" si="73"/>
        <v>8.9110966390461413E-2</v>
      </c>
      <c r="I69" s="35">
        <f t="shared" si="74"/>
        <v>0.10379968187519673</v>
      </c>
      <c r="J69" s="35">
        <f t="shared" si="75"/>
        <v>0.12167308780844588</v>
      </c>
      <c r="K69" s="35">
        <f t="shared" si="76"/>
        <v>0.12312947951448186</v>
      </c>
      <c r="L69" s="35">
        <f t="shared" si="77"/>
        <v>0.11137223366255009</v>
      </c>
      <c r="M69" s="35">
        <f t="shared" si="78"/>
        <v>9.7304739233062487E-2</v>
      </c>
      <c r="N69" s="35">
        <f t="shared" si="79"/>
        <v>9.8231867301273285E-2</v>
      </c>
      <c r="O69" s="35">
        <f t="shared" si="80"/>
        <v>0.11455998075940173</v>
      </c>
      <c r="P69" s="35">
        <f t="shared" si="81"/>
        <v>0.10032511796072204</v>
      </c>
      <c r="Q69" s="35">
        <f t="shared" si="82"/>
        <v>8.3625675419876061E-2</v>
      </c>
      <c r="R69" s="35">
        <f t="shared" si="67"/>
        <v>0.10611333213506742</v>
      </c>
      <c r="S69" s="35">
        <f t="shared" si="61"/>
        <v>6.0794198050154999E-2</v>
      </c>
      <c r="T69" s="35">
        <f t="shared" si="62"/>
        <v>8.9408392970067141E-2</v>
      </c>
      <c r="U69" s="35">
        <f t="shared" si="63"/>
        <v>0.10241510465630332</v>
      </c>
      <c r="V69" s="35">
        <f t="shared" si="64"/>
        <v>2.1753410759565901E-2</v>
      </c>
      <c r="W69" s="35">
        <f t="shared" si="65"/>
        <v>2.2402489511982617E-2</v>
      </c>
    </row>
    <row r="70" spans="1:83" s="8" customFormat="1" x14ac:dyDescent="0.3">
      <c r="A70" s="35" t="s">
        <v>151</v>
      </c>
      <c r="B70" s="35">
        <f t="shared" si="66"/>
        <v>9.8262801748170755E-3</v>
      </c>
      <c r="C70" s="35">
        <f t="shared" si="68"/>
        <v>2.4517396353786365E-2</v>
      </c>
      <c r="D70" s="35">
        <f t="shared" si="69"/>
        <v>1.7677341846430567E-2</v>
      </c>
      <c r="E70" s="35">
        <f t="shared" si="70"/>
        <v>1.7053306366189042E-2</v>
      </c>
      <c r="F70" s="35">
        <f t="shared" si="71"/>
        <v>1.6721230991255744E-2</v>
      </c>
      <c r="G70" s="35">
        <f t="shared" si="72"/>
        <v>2.1058243112620591E-2</v>
      </c>
      <c r="H70" s="35">
        <f t="shared" si="73"/>
        <v>1.3148080625366241E-2</v>
      </c>
      <c r="I70" s="35">
        <f t="shared" si="74"/>
        <v>2.0321629091340113E-2</v>
      </c>
      <c r="J70" s="35">
        <f t="shared" si="75"/>
        <v>2.7729369636933801E-2</v>
      </c>
      <c r="K70" s="35">
        <f t="shared" si="76"/>
        <v>2.9872762945132279E-2</v>
      </c>
      <c r="L70" s="35">
        <f t="shared" si="77"/>
        <v>3.3659189499307421E-2</v>
      </c>
      <c r="M70" s="35">
        <f t="shared" si="78"/>
        <v>3.171945123412636E-2</v>
      </c>
      <c r="N70" s="35">
        <f t="shared" si="79"/>
        <v>2.6992803684199221E-2</v>
      </c>
      <c r="O70" s="35">
        <f t="shared" si="80"/>
        <v>3.3649483688452095E-2</v>
      </c>
      <c r="P70" s="35">
        <f t="shared" si="81"/>
        <v>1.9623738146484826E-2</v>
      </c>
      <c r="Q70" s="35">
        <f t="shared" si="82"/>
        <v>3.5647542890866891E-2</v>
      </c>
      <c r="R70" s="35">
        <f t="shared" si="67"/>
        <v>3.4474800173326312E-2</v>
      </c>
      <c r="S70" s="35">
        <f t="shared" si="61"/>
        <v>1.537304412925513E-2</v>
      </c>
      <c r="T70" s="35">
        <f t="shared" si="62"/>
        <v>3.0981077539085661E-2</v>
      </c>
      <c r="U70" s="35">
        <f t="shared" si="63"/>
        <v>3.3794927368331826E-2</v>
      </c>
      <c r="V70" s="35">
        <f t="shared" si="64"/>
        <v>2.902574208766338E-2</v>
      </c>
      <c r="W70" s="35">
        <f t="shared" si="65"/>
        <v>2.7552730714831979E-2</v>
      </c>
    </row>
    <row r="71" spans="1:83" s="8" customFormat="1" x14ac:dyDescent="0.3">
      <c r="A71" s="36" t="s">
        <v>152</v>
      </c>
      <c r="B71" s="35">
        <f t="shared" si="66"/>
        <v>4.8524961249950596E-4</v>
      </c>
      <c r="C71" s="35">
        <f t="shared" si="68"/>
        <v>7.9187311216587827E-4</v>
      </c>
      <c r="D71" s="35">
        <f t="shared" si="69"/>
        <v>1.8653615404196191E-3</v>
      </c>
      <c r="E71" s="35">
        <f t="shared" si="70"/>
        <v>1.184877289401066E-3</v>
      </c>
      <c r="F71" s="35">
        <f t="shared" si="71"/>
        <v>5.7384272445579251E-3</v>
      </c>
      <c r="G71" s="35">
        <f t="shared" si="72"/>
        <v>4.0934818611824512E-3</v>
      </c>
      <c r="H71" s="35">
        <f t="shared" si="73"/>
        <v>9.4229410405358652E-3</v>
      </c>
      <c r="I71" s="35">
        <f t="shared" si="74"/>
        <v>1.3198034631639759E-2</v>
      </c>
      <c r="J71" s="35">
        <f t="shared" si="75"/>
        <v>5.5993592884096173E-3</v>
      </c>
      <c r="K71" s="35">
        <f t="shared" si="76"/>
        <v>1.0701202990438603E-3</v>
      </c>
      <c r="L71" s="35">
        <f t="shared" si="77"/>
        <v>5.0668928454032116E-4</v>
      </c>
      <c r="M71" s="35">
        <f t="shared" si="78"/>
        <v>4.7084341666644427E-4</v>
      </c>
      <c r="N71" s="35">
        <f t="shared" si="79"/>
        <v>7.3946292683047996E-4</v>
      </c>
      <c r="O71" s="35">
        <f t="shared" si="80"/>
        <v>1.6367583393384743E-3</v>
      </c>
      <c r="P71" s="35">
        <f t="shared" si="81"/>
        <v>8.9217635356013685E-4</v>
      </c>
      <c r="Q71" s="35">
        <f t="shared" si="82"/>
        <v>3.4708422017043329E-3</v>
      </c>
      <c r="R71" s="35">
        <f t="shared" si="67"/>
        <v>4.645016105955543E-3</v>
      </c>
      <c r="S71" s="35">
        <f t="shared" si="61"/>
        <v>1.1368503113316841E-2</v>
      </c>
      <c r="T71" s="35">
        <f t="shared" si="62"/>
        <v>2.526036574561541E-2</v>
      </c>
      <c r="U71" s="35">
        <f t="shared" si="63"/>
        <v>9.8868346424341551E-3</v>
      </c>
      <c r="V71" s="35">
        <f t="shared" si="64"/>
        <v>0</v>
      </c>
      <c r="W71" s="35">
        <f t="shared" si="65"/>
        <v>0</v>
      </c>
    </row>
    <row r="72" spans="1:83" s="8" customFormat="1" x14ac:dyDescent="0.3">
      <c r="A72" s="35" t="s">
        <v>153</v>
      </c>
      <c r="B72" s="35">
        <f t="shared" si="66"/>
        <v>7.3937604954171093E-2</v>
      </c>
      <c r="C72" s="35">
        <f t="shared" si="68"/>
        <v>7.3011753097398296E-2</v>
      </c>
      <c r="D72" s="35">
        <f t="shared" si="69"/>
        <v>7.2083451677064592E-2</v>
      </c>
      <c r="E72" s="35">
        <f t="shared" si="70"/>
        <v>6.947910938984328E-2</v>
      </c>
      <c r="F72" s="35">
        <f t="shared" si="71"/>
        <v>7.1258114386101329E-2</v>
      </c>
      <c r="G72" s="35">
        <f t="shared" si="72"/>
        <v>7.0260552828059333E-2</v>
      </c>
      <c r="H72" s="35">
        <f t="shared" si="73"/>
        <v>7.2755559497777511E-2</v>
      </c>
      <c r="I72" s="35">
        <f t="shared" si="74"/>
        <v>6.9605451920747255E-2</v>
      </c>
      <c r="J72" s="35">
        <f t="shared" si="75"/>
        <v>6.7227261559264423E-2</v>
      </c>
      <c r="K72" s="35">
        <f t="shared" si="76"/>
        <v>6.4264807825183123E-2</v>
      </c>
      <c r="L72" s="35">
        <f t="shared" si="77"/>
        <v>5.9495379665942975E-2</v>
      </c>
      <c r="M72" s="35">
        <f t="shared" si="78"/>
        <v>6.5030646211753973E-2</v>
      </c>
      <c r="N72" s="35">
        <f t="shared" si="79"/>
        <v>6.1750713253740201E-2</v>
      </c>
      <c r="O72" s="35">
        <f t="shared" si="80"/>
        <v>6.3122917328396172E-2</v>
      </c>
      <c r="P72" s="35">
        <f t="shared" si="81"/>
        <v>6.6091626214428933E-2</v>
      </c>
      <c r="Q72" s="35">
        <f t="shared" si="82"/>
        <v>5.8117797397164259E-2</v>
      </c>
      <c r="R72" s="35">
        <f t="shared" si="67"/>
        <v>6.0263114465839693E-2</v>
      </c>
      <c r="S72" s="35">
        <f t="shared" si="61"/>
        <v>5.1920483939674397E-2</v>
      </c>
      <c r="T72" s="35">
        <f t="shared" si="62"/>
        <v>4.8682466559160212E-2</v>
      </c>
      <c r="U72" s="35">
        <f t="shared" ref="U72:U74" si="83">AVERAGE(BZ55:CC55)</f>
        <v>7.1815773718802975E-2</v>
      </c>
      <c r="V72" s="35">
        <f t="shared" ref="V72:V74" si="84">AVERAGE(CD55:CG55)</f>
        <v>3.2332069773443217E-2</v>
      </c>
      <c r="W72" s="35">
        <f t="shared" ref="W72:W74" si="85">AVERAGE(CG55:CJ55)</f>
        <v>2.5443887094735222E-2</v>
      </c>
    </row>
    <row r="73" spans="1:83" s="8" customFormat="1" x14ac:dyDescent="0.3">
      <c r="A73" s="35" t="s">
        <v>154</v>
      </c>
      <c r="B73" s="35">
        <f t="shared" si="66"/>
        <v>1.3015151726490997E-2</v>
      </c>
      <c r="C73" s="35">
        <f t="shared" si="68"/>
        <v>1.2229932266342168E-2</v>
      </c>
      <c r="D73" s="35">
        <f t="shared" si="69"/>
        <v>3.0508883495277334E-2</v>
      </c>
      <c r="E73" s="35">
        <f t="shared" si="70"/>
        <v>1.8680742670228231E-2</v>
      </c>
      <c r="F73" s="35">
        <f t="shared" si="71"/>
        <v>7.960902193926056E-2</v>
      </c>
      <c r="G73" s="35">
        <f t="shared" si="72"/>
        <v>5.0340465508242692E-2</v>
      </c>
      <c r="H73" s="35">
        <f t="shared" si="73"/>
        <v>0.1253721545541196</v>
      </c>
      <c r="I73" s="35">
        <f t="shared" si="74"/>
        <v>0.13521307514670008</v>
      </c>
      <c r="J73" s="35">
        <f t="shared" si="75"/>
        <v>4.5062932656687676E-2</v>
      </c>
      <c r="K73" s="35">
        <f t="shared" si="76"/>
        <v>1.4276753950301367E-2</v>
      </c>
      <c r="L73" s="35">
        <f t="shared" si="77"/>
        <v>1.4216160068932712E-2</v>
      </c>
      <c r="M73" s="35">
        <f t="shared" si="78"/>
        <v>1.3787005769041866E-2</v>
      </c>
      <c r="N73" s="35">
        <f t="shared" si="79"/>
        <v>1.4051370972877751E-2</v>
      </c>
      <c r="O73" s="35">
        <f t="shared" si="80"/>
        <v>1.4815985809417932E-2</v>
      </c>
      <c r="P73" s="35">
        <f t="shared" si="81"/>
        <v>1.3727691487321074E-2</v>
      </c>
      <c r="Q73" s="35">
        <f t="shared" si="82"/>
        <v>2.5058676583781622E-2</v>
      </c>
      <c r="R73" s="35">
        <f t="shared" si="67"/>
        <v>2.3592574064280673E-2</v>
      </c>
      <c r="S73" s="35">
        <f t="shared" si="61"/>
        <v>4.8567511746370855E-2</v>
      </c>
      <c r="T73" s="35">
        <f t="shared" si="62"/>
        <v>6.0845172234158043E-2</v>
      </c>
      <c r="U73" s="35">
        <f t="shared" si="83"/>
        <v>2.6378637658296868E-2</v>
      </c>
      <c r="V73" s="35">
        <f t="shared" si="84"/>
        <v>4.9475696740335307E-2</v>
      </c>
      <c r="W73" s="35">
        <f t="shared" si="85"/>
        <v>5.7934914929994773E-2</v>
      </c>
    </row>
    <row r="74" spans="1:83" s="8" customFormat="1" x14ac:dyDescent="0.3">
      <c r="A74" s="36" t="s">
        <v>155</v>
      </c>
      <c r="B74" s="35">
        <f t="shared" si="66"/>
        <v>2.105588511758285E-2</v>
      </c>
      <c r="C74" s="35">
        <f t="shared" si="68"/>
        <v>2.4558355318609348E-2</v>
      </c>
      <c r="D74" s="35">
        <f t="shared" si="69"/>
        <v>1.3500978793422182E-2</v>
      </c>
      <c r="E74" s="35">
        <f t="shared" si="70"/>
        <v>9.6739706195403449E-3</v>
      </c>
      <c r="F74" s="35">
        <f t="shared" si="71"/>
        <v>8.870368192481588E-3</v>
      </c>
      <c r="G74" s="35">
        <f t="shared" si="72"/>
        <v>8.6907105059307026E-3</v>
      </c>
      <c r="H74" s="35">
        <f t="shared" si="73"/>
        <v>9.0133675012227209E-3</v>
      </c>
      <c r="I74" s="35">
        <f t="shared" si="74"/>
        <v>1.0119441951939603E-2</v>
      </c>
      <c r="J74" s="35">
        <f t="shared" si="75"/>
        <v>1.2546899616702285E-2</v>
      </c>
      <c r="K74" s="35">
        <f t="shared" si="76"/>
        <v>1.4779501247967777E-2</v>
      </c>
      <c r="L74" s="35">
        <f t="shared" si="77"/>
        <v>1.3326290145596399E-2</v>
      </c>
      <c r="M74" s="35">
        <f t="shared" si="78"/>
        <v>1.7724537166324748E-2</v>
      </c>
      <c r="N74" s="35">
        <f t="shared" si="79"/>
        <v>1.5986376745670175E-2</v>
      </c>
      <c r="O74" s="35">
        <f t="shared" si="80"/>
        <v>1.2563101657699617E-2</v>
      </c>
      <c r="P74" s="35">
        <f t="shared" si="81"/>
        <v>8.6767853056375459E-3</v>
      </c>
      <c r="Q74" s="35">
        <f t="shared" si="82"/>
        <v>6.984247697373787E-3</v>
      </c>
      <c r="R74" s="35">
        <f t="shared" si="67"/>
        <v>9.6186294893687851E-3</v>
      </c>
      <c r="S74" s="35">
        <f t="shared" si="61"/>
        <v>8.5807688078445368E-3</v>
      </c>
      <c r="T74" s="35">
        <f t="shared" si="62"/>
        <v>1.4826329833005246E-2</v>
      </c>
      <c r="U74" s="35">
        <f t="shared" si="83"/>
        <v>1.2774509546192775E-2</v>
      </c>
      <c r="V74" s="35">
        <f t="shared" si="84"/>
        <v>0</v>
      </c>
      <c r="W74" s="35">
        <f t="shared" si="85"/>
        <v>0</v>
      </c>
    </row>
    <row r="75" spans="1:83" s="8" customFormat="1" x14ac:dyDescent="0.3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</row>
    <row r="76" spans="1:83" s="8" customFormat="1" x14ac:dyDescent="0.3">
      <c r="A76" s="35" t="s">
        <v>216</v>
      </c>
      <c r="B76" s="8" t="s">
        <v>113</v>
      </c>
      <c r="C76" s="8" t="s">
        <v>114</v>
      </c>
      <c r="D76" s="8" t="s">
        <v>115</v>
      </c>
      <c r="E76" s="8" t="s">
        <v>116</v>
      </c>
      <c r="F76" s="8" t="s">
        <v>117</v>
      </c>
      <c r="G76" s="8" t="s">
        <v>118</v>
      </c>
      <c r="H76" s="8" t="s">
        <v>119</v>
      </c>
      <c r="I76" s="8" t="s">
        <v>120</v>
      </c>
      <c r="J76" s="8" t="s">
        <v>121</v>
      </c>
      <c r="K76" s="8" t="s">
        <v>122</v>
      </c>
      <c r="L76" s="8" t="s">
        <v>123</v>
      </c>
      <c r="M76" s="8" t="s">
        <v>124</v>
      </c>
      <c r="N76" s="8" t="s">
        <v>125</v>
      </c>
      <c r="O76" s="8" t="s">
        <v>126</v>
      </c>
      <c r="P76" s="8" t="s">
        <v>127</v>
      </c>
      <c r="Q76" s="8" t="s">
        <v>128</v>
      </c>
      <c r="R76" s="8" t="s">
        <v>129</v>
      </c>
      <c r="S76" s="8" t="s">
        <v>130</v>
      </c>
      <c r="T76" s="8" t="s">
        <v>131</v>
      </c>
      <c r="U76" s="8" t="s">
        <v>132</v>
      </c>
      <c r="V76" s="8" t="s">
        <v>167</v>
      </c>
      <c r="W76" s="8" t="s">
        <v>168</v>
      </c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</row>
    <row r="77" spans="1:83" s="8" customFormat="1" x14ac:dyDescent="0.3">
      <c r="A77" s="35" t="s">
        <v>141</v>
      </c>
      <c r="B77" s="35">
        <f>_xlfn.STDEV.P(B43:E43)</f>
        <v>8.0268229873429987E-4</v>
      </c>
      <c r="C77" s="35">
        <f>_xlfn.STDEV.P(F43:I43)</f>
        <v>7.7198477660847997E-4</v>
      </c>
      <c r="D77" s="35">
        <f>_xlfn.STDEV.P(J43:M43)</f>
        <v>9.8314734278447764E-4</v>
      </c>
      <c r="E77" s="35">
        <f>_xlfn.STDEV.P(N43:Q43)</f>
        <v>8.5379797762418375E-4</v>
      </c>
      <c r="F77" s="35">
        <f>_xlfn.STDEV.P(R43:U43)</f>
        <v>1.8975636614045452E-3</v>
      </c>
      <c r="G77" s="35">
        <f>_xlfn.STDEV.P(V43:Y43)</f>
        <v>3.7810166904000356E-3</v>
      </c>
      <c r="H77" s="35">
        <f>_xlfn.STDEV.P(Z43:AC43)</f>
        <v>4.9407731664747332E-3</v>
      </c>
      <c r="I77" s="35">
        <f>_xlfn.STDEV.P(AD43:AG43)</f>
        <v>1.9147244956201274E-3</v>
      </c>
      <c r="J77" s="35">
        <f>_xlfn.STDEV.P(AH43:AK43)</f>
        <v>2.9849614451076382E-3</v>
      </c>
      <c r="K77" s="35">
        <f>_xlfn.STDEV.P(AL43:AO43)</f>
        <v>6.616111017184609E-4</v>
      </c>
      <c r="L77" s="35">
        <f>_xlfn.STDEV.P(AP43:AS43)</f>
        <v>5.1093066095584283E-4</v>
      </c>
      <c r="M77" s="35">
        <f>_xlfn.STDEV.P(AT43:AW43)</f>
        <v>1.8021568076524112E-3</v>
      </c>
      <c r="N77" s="35">
        <f>_xlfn.STDEV.P(AX43:BA43)</f>
        <v>4.5931854234613795E-4</v>
      </c>
      <c r="O77" s="35">
        <f>_xlfn.STDEV.P(BB43:BE43)</f>
        <v>8.2724048733853316E-4</v>
      </c>
      <c r="P77" s="35">
        <f>_xlfn.STDEV.P(BF43:BI43)</f>
        <v>7.8575886856467538E-4</v>
      </c>
      <c r="Q77" s="35">
        <f>_xlfn.STDEV.P(BJ43:BM43)</f>
        <v>1.4673177388802242E-3</v>
      </c>
      <c r="R77" s="35">
        <f>_xlfn.STDEV.P(BN43:BQ43)</f>
        <v>3.8889262324537393E-4</v>
      </c>
      <c r="S77" s="35">
        <f t="shared" ref="S77:S90" si="86">_xlfn.STDEV.P(BR43:BU43)</f>
        <v>4.7991604736422611E-3</v>
      </c>
      <c r="T77" s="35">
        <f t="shared" ref="T77:T90" si="87">_xlfn.STDEV.P(BV43:BY43)</f>
        <v>2.8268893306000625E-3</v>
      </c>
      <c r="U77" s="35">
        <f t="shared" ref="U77:U89" si="88">_xlfn.STDEV.P(BZ43:CC43)</f>
        <v>2.3580593969604524E-3</v>
      </c>
      <c r="V77" s="35">
        <f t="shared" ref="V77:V89" si="89">_xlfn.STDEV.P(CD43:CG43)</f>
        <v>4.3204731021464018E-4</v>
      </c>
      <c r="W77" s="35">
        <f t="shared" ref="W77:W89" si="90">_xlfn.STDEV.P(CG43:CJ43)</f>
        <v>1.8170419957751378E-4</v>
      </c>
    </row>
    <row r="78" spans="1:83" s="8" customFormat="1" x14ac:dyDescent="0.3">
      <c r="A78" s="35" t="s">
        <v>142</v>
      </c>
      <c r="B78" s="35">
        <f t="shared" ref="B78:B91" si="91">_xlfn.STDEV.P(B44:E44)</f>
        <v>1.6417572422655338E-3</v>
      </c>
      <c r="C78" s="35">
        <f>_xlfn.STDEV.P(F44:I44)</f>
        <v>1.3014393901489207E-3</v>
      </c>
      <c r="D78" s="35">
        <f>_xlfn.STDEV.P(J44:M44)</f>
        <v>1.6517406693233793E-3</v>
      </c>
      <c r="E78" s="35">
        <f>_xlfn.STDEV.P(N44:Q44)</f>
        <v>1.3561650363786829E-3</v>
      </c>
      <c r="F78" s="35">
        <f>_xlfn.STDEV.P(R44:U44)</f>
        <v>2.3684952453049734E-3</v>
      </c>
      <c r="G78" s="35">
        <f>_xlfn.STDEV.P(V44:Y44)</f>
        <v>1.6621883142727283E-3</v>
      </c>
      <c r="H78" s="35">
        <f>_xlfn.STDEV.P(Z44:AC44)</f>
        <v>2.6144189538486744E-3</v>
      </c>
      <c r="I78" s="35">
        <f>_xlfn.STDEV.P(AD44:AG44)</f>
        <v>1.4141688053033803E-3</v>
      </c>
      <c r="J78" s="35">
        <f>_xlfn.STDEV.P(AH44:AK44)</f>
        <v>1.968069384097998E-3</v>
      </c>
      <c r="K78" s="35">
        <f>_xlfn.STDEV.P(AL44:AO44)</f>
        <v>1.8857859460051005E-3</v>
      </c>
      <c r="L78" s="35">
        <f>_xlfn.STDEV.P(AP44:AS44)</f>
        <v>1.3757833197625667E-3</v>
      </c>
      <c r="M78" s="35">
        <f>_xlfn.STDEV.P(AT44:AW44)</f>
        <v>1.5139686013052702E-3</v>
      </c>
      <c r="N78" s="35">
        <f>_xlfn.STDEV.P(AX44:BA44)</f>
        <v>1.550377067667984E-3</v>
      </c>
      <c r="O78" s="35">
        <f>_xlfn.STDEV.P(BB44:BE44)</f>
        <v>4.2156316480385266E-3</v>
      </c>
      <c r="P78" s="35">
        <f>_xlfn.STDEV.P(BF44:BI44)</f>
        <v>1.884719597760387E-3</v>
      </c>
      <c r="Q78" s="35">
        <f>_xlfn.STDEV.P(BJ44:BM44)</f>
        <v>8.5060307495492715E-4</v>
      </c>
      <c r="R78" s="35">
        <f>_xlfn.STDEV.P(BN44:BQ44)</f>
        <v>7.124954994075863E-4</v>
      </c>
      <c r="S78" s="35">
        <f t="shared" si="86"/>
        <v>1.9147449961911674E-3</v>
      </c>
      <c r="T78" s="35">
        <f t="shared" si="87"/>
        <v>1.2595031623490421E-3</v>
      </c>
      <c r="U78" s="35">
        <f t="shared" si="88"/>
        <v>1.7061714929232376E-3</v>
      </c>
      <c r="V78" s="35">
        <f t="shared" si="89"/>
        <v>9.664793951663015E-4</v>
      </c>
      <c r="W78" s="35">
        <f t="shared" si="90"/>
        <v>6.1042103448407867E-4</v>
      </c>
    </row>
    <row r="79" spans="1:83" s="8" customFormat="1" x14ac:dyDescent="0.3">
      <c r="A79" s="36" t="s">
        <v>143</v>
      </c>
      <c r="B79" s="35">
        <f t="shared" si="91"/>
        <v>9.4157555304583054E-4</v>
      </c>
      <c r="C79" s="35">
        <f>_xlfn.STDEV.P(F45:I45)</f>
        <v>6.4771222720440258E-4</v>
      </c>
      <c r="D79" s="35">
        <f>_xlfn.STDEV.P(J45:M45)</f>
        <v>1.2247593338132051E-3</v>
      </c>
      <c r="E79" s="35">
        <f>_xlfn.STDEV.P(N45:Q45)</f>
        <v>1.0495639095723203E-3</v>
      </c>
      <c r="F79" s="35">
        <f>_xlfn.STDEV.P(R45:U45)</f>
        <v>3.8210910363048337E-4</v>
      </c>
      <c r="G79" s="35">
        <f>_xlfn.STDEV.P(V45:Y45)</f>
        <v>6.8452578251997575E-4</v>
      </c>
      <c r="H79" s="35">
        <f>_xlfn.STDEV.P(Z45:AC45)</f>
        <v>1.5328562399887203E-3</v>
      </c>
      <c r="I79" s="35">
        <f>_xlfn.STDEV.P(AD45:AG45)</f>
        <v>6.8168827760099163E-4</v>
      </c>
      <c r="J79" s="35">
        <f>_xlfn.STDEV.P(AH45:AK45)</f>
        <v>2.3617405306771496E-3</v>
      </c>
      <c r="K79" s="35">
        <f>_xlfn.STDEV.P(AL45:AO45)</f>
        <v>6.6317877223448323E-4</v>
      </c>
      <c r="L79" s="35">
        <f>_xlfn.STDEV.P(AP45:AS45)</f>
        <v>1.1416231006154858E-3</v>
      </c>
      <c r="M79" s="35">
        <f>_xlfn.STDEV.P(AT45:AW45)</f>
        <v>1.2414510470073047E-3</v>
      </c>
      <c r="N79" s="35">
        <f>_xlfn.STDEV.P(AX45:BA45)</f>
        <v>3.0510632544280219E-4</v>
      </c>
      <c r="O79" s="35">
        <f>_xlfn.STDEV.P(BB45:BE45)</f>
        <v>2.7558162444029184E-3</v>
      </c>
      <c r="P79" s="35">
        <f>_xlfn.STDEV.P(BF45:BI45)</f>
        <v>5.9794288784516926E-3</v>
      </c>
      <c r="Q79" s="35">
        <f>_xlfn.STDEV.P(BJ45:BM45)</f>
        <v>2.8814365471442087E-3</v>
      </c>
      <c r="R79" s="35">
        <f>_xlfn.STDEV.P(BN45:BQ45)</f>
        <v>4.0127443589213106E-3</v>
      </c>
      <c r="S79" s="35">
        <f t="shared" si="86"/>
        <v>3.7357142437488664E-3</v>
      </c>
      <c r="T79" s="35">
        <f t="shared" si="87"/>
        <v>3.6756400608679409E-3</v>
      </c>
      <c r="U79" s="35">
        <f t="shared" si="88"/>
        <v>1.2951202650519536E-3</v>
      </c>
      <c r="V79" s="35">
        <f t="shared" si="89"/>
        <v>0</v>
      </c>
      <c r="W79" s="35">
        <f t="shared" si="90"/>
        <v>0</v>
      </c>
    </row>
    <row r="80" spans="1:83" s="8" customFormat="1" x14ac:dyDescent="0.3">
      <c r="A80" s="35" t="s">
        <v>144</v>
      </c>
      <c r="B80" s="35">
        <f t="shared" si="91"/>
        <v>2.8394428143406486E-4</v>
      </c>
      <c r="C80" s="35">
        <f>_xlfn.STDEV.P(F46:I46)</f>
        <v>2.611196008811302E-4</v>
      </c>
      <c r="D80" s="35">
        <f>_xlfn.STDEV.P(J46:M46)</f>
        <v>2.4464123454245369E-4</v>
      </c>
      <c r="E80" s="35">
        <f>_xlfn.STDEV.P(N46:Q46)</f>
        <v>1.4873882131466641E-4</v>
      </c>
      <c r="F80" s="35">
        <f>_xlfn.STDEV.P(R46:U46)</f>
        <v>1.3952311728443874E-4</v>
      </c>
      <c r="G80" s="35">
        <f>_xlfn.STDEV.P(V46:Y46)</f>
        <v>1.3204204787128568E-4</v>
      </c>
      <c r="H80" s="35">
        <f>_xlfn.STDEV.P(Z46:AC46)</f>
        <v>2.3690119000265508E-4</v>
      </c>
      <c r="I80" s="35">
        <f>_xlfn.STDEV.P(AD46:AG46)</f>
        <v>5.1739346502185934E-4</v>
      </c>
      <c r="J80" s="35">
        <f>_xlfn.STDEV.P(AH46:AK46)</f>
        <v>2.9304860093175094E-4</v>
      </c>
      <c r="K80" s="35">
        <f>_xlfn.STDEV.P(AL46:AO46)</f>
        <v>2.3665991442673256E-4</v>
      </c>
      <c r="L80" s="35">
        <f>_xlfn.STDEV.P(AP46:AS46)</f>
        <v>1.992117512033975E-4</v>
      </c>
      <c r="M80" s="35">
        <f>_xlfn.STDEV.P(AT46:AW46)</f>
        <v>2.8694650116306829E-4</v>
      </c>
      <c r="N80" s="35">
        <f>_xlfn.STDEV.P(AX46:BA46)</f>
        <v>1.2838214232555728E-4</v>
      </c>
      <c r="O80" s="35">
        <f>_xlfn.STDEV.P(BB46:BE46)</f>
        <v>1.7067305591342966E-4</v>
      </c>
      <c r="P80" s="35">
        <f>_xlfn.STDEV.P(BF46:BI46)</f>
        <v>1.493619549320281E-4</v>
      </c>
      <c r="Q80" s="35">
        <f>_xlfn.STDEV.P(BJ46:BM46)</f>
        <v>2.8383914506242722E-4</v>
      </c>
      <c r="R80" s="35">
        <f t="shared" ref="R80:R91" si="92">_xlfn.STDEV.P(BN46:BQ46)</f>
        <v>5.5771705272357486E-4</v>
      </c>
      <c r="S80" s="35">
        <f t="shared" si="86"/>
        <v>1.711945373444491E-4</v>
      </c>
      <c r="T80" s="35">
        <f t="shared" si="87"/>
        <v>5.3745296495066256E-4</v>
      </c>
      <c r="U80" s="35">
        <f t="shared" si="88"/>
        <v>1.5834307433540198E-4</v>
      </c>
      <c r="V80" s="35">
        <f t="shared" si="89"/>
        <v>5.6004864022854923E-3</v>
      </c>
      <c r="W80" s="35">
        <f t="shared" si="90"/>
        <v>3.8624737495881706E-3</v>
      </c>
    </row>
    <row r="81" spans="1:83" s="8" customFormat="1" x14ac:dyDescent="0.3">
      <c r="A81" s="35" t="s">
        <v>145</v>
      </c>
      <c r="B81" s="35">
        <f t="shared" si="91"/>
        <v>1.7320497226634432E-3</v>
      </c>
      <c r="C81" s="35">
        <f t="shared" ref="C81:C90" si="93">_xlfn.STDEV.P(F47:I47)</f>
        <v>1.3402343643805156E-3</v>
      </c>
      <c r="D81" s="35">
        <f t="shared" ref="D81:D90" si="94">_xlfn.STDEV.P(J47:M47)</f>
        <v>2.4963391419325888E-4</v>
      </c>
      <c r="E81" s="35">
        <f t="shared" ref="E81:E91" si="95">_xlfn.STDEV.P(N47:Q47)</f>
        <v>4.6570842965888026E-4</v>
      </c>
      <c r="F81" s="35">
        <f t="shared" ref="F81:F90" si="96">_xlfn.STDEV.P(R47:U47)</f>
        <v>4.5820641285920701E-4</v>
      </c>
      <c r="G81" s="35">
        <f t="shared" ref="G81:G90" si="97">_xlfn.STDEV.P(V47:Y47)</f>
        <v>4.6686773660205251E-4</v>
      </c>
      <c r="H81" s="35">
        <f t="shared" ref="H81:H91" si="98">_xlfn.STDEV.P(Z47:AC47)</f>
        <v>7.2323506060874493E-4</v>
      </c>
      <c r="I81" s="35">
        <f t="shared" ref="I81:I91" si="99">_xlfn.STDEV.P(AD47:AG47)</f>
        <v>5.6440784810875624E-4</v>
      </c>
      <c r="J81" s="35">
        <f t="shared" ref="J81:J91" si="100">_xlfn.STDEV.P(AH47:AK47)</f>
        <v>4.5786767116902903E-4</v>
      </c>
      <c r="K81" s="35">
        <f t="shared" ref="K81:K91" si="101">_xlfn.STDEV.P(AL47:AO47)</f>
        <v>3.1684214505840194E-4</v>
      </c>
      <c r="L81" s="35">
        <f t="shared" ref="L81:L91" si="102">_xlfn.STDEV.P(AP47:AS47)</f>
        <v>4.4997572808478195E-4</v>
      </c>
      <c r="M81" s="35">
        <f t="shared" ref="M81:M91" si="103">_xlfn.STDEV.P(AT47:AW47)</f>
        <v>5.054014155554846E-4</v>
      </c>
      <c r="N81" s="35">
        <f t="shared" ref="N81:N91" si="104">_xlfn.STDEV.P(AX47:BA47)</f>
        <v>1.9313406361730833E-4</v>
      </c>
      <c r="O81" s="35">
        <f t="shared" ref="O81:O91" si="105">_xlfn.STDEV.P(BB47:BE47)</f>
        <v>9.7940557592105198E-4</v>
      </c>
      <c r="P81" s="35">
        <f t="shared" ref="P81:P91" si="106">_xlfn.STDEV.P(BF47:BI47)</f>
        <v>3.4289103500963615E-4</v>
      </c>
      <c r="Q81" s="35">
        <f t="shared" ref="Q81:Q91" si="107">_xlfn.STDEV.P(BJ47:BM47)</f>
        <v>8.4488057432045437E-4</v>
      </c>
      <c r="R81" s="35">
        <f t="shared" si="92"/>
        <v>2.3565629790816655E-4</v>
      </c>
      <c r="S81" s="35">
        <f t="shared" si="86"/>
        <v>1.1755747616819065E-3</v>
      </c>
      <c r="T81" s="35">
        <f t="shared" si="87"/>
        <v>1.2915641629827744E-3</v>
      </c>
      <c r="U81" s="35">
        <f t="shared" si="88"/>
        <v>1.031467734931664E-3</v>
      </c>
      <c r="V81" s="35">
        <f t="shared" si="89"/>
        <v>1.3613725609579304E-2</v>
      </c>
      <c r="W81" s="35">
        <f t="shared" si="90"/>
        <v>5.4573234806336388E-3</v>
      </c>
    </row>
    <row r="82" spans="1:83" s="8" customFormat="1" x14ac:dyDescent="0.3">
      <c r="A82" s="35" t="s">
        <v>146</v>
      </c>
      <c r="B82" s="35">
        <f t="shared" si="91"/>
        <v>7.2984854689298723E-4</v>
      </c>
      <c r="C82" s="35">
        <f t="shared" si="93"/>
        <v>4.5905622242389219E-4</v>
      </c>
      <c r="D82" s="35">
        <f t="shared" si="94"/>
        <v>7.0758546062748011E-4</v>
      </c>
      <c r="E82" s="35">
        <f t="shared" si="95"/>
        <v>2.0470491961974225E-4</v>
      </c>
      <c r="F82" s="35">
        <f t="shared" si="96"/>
        <v>6.1918499679882507E-4</v>
      </c>
      <c r="G82" s="35">
        <f t="shared" si="97"/>
        <v>2.6297851235573236E-4</v>
      </c>
      <c r="H82" s="35">
        <f t="shared" si="98"/>
        <v>1.1864412621284117E-3</v>
      </c>
      <c r="I82" s="35">
        <f t="shared" si="99"/>
        <v>2.6592684481619388E-4</v>
      </c>
      <c r="J82" s="35">
        <f t="shared" si="100"/>
        <v>4.4357057724057187E-4</v>
      </c>
      <c r="K82" s="35">
        <f t="shared" si="101"/>
        <v>2.8495447791529064E-4</v>
      </c>
      <c r="L82" s="35">
        <f t="shared" si="102"/>
        <v>3.2740666112389606E-4</v>
      </c>
      <c r="M82" s="35">
        <f t="shared" si="103"/>
        <v>3.2181363336837576E-4</v>
      </c>
      <c r="N82" s="35">
        <f t="shared" si="104"/>
        <v>3.8683046910539045E-4</v>
      </c>
      <c r="O82" s="35">
        <f t="shared" si="105"/>
        <v>6.983337664744941E-4</v>
      </c>
      <c r="P82" s="35">
        <f t="shared" si="106"/>
        <v>6.3276353174079847E-4</v>
      </c>
      <c r="Q82" s="35">
        <f t="shared" si="107"/>
        <v>4.8924555849775024E-4</v>
      </c>
      <c r="R82" s="35">
        <f t="shared" si="92"/>
        <v>4.5853696026014229E-4</v>
      </c>
      <c r="S82" s="35">
        <f t="shared" si="86"/>
        <v>5.6170084226121319E-4</v>
      </c>
      <c r="T82" s="35">
        <f t="shared" si="87"/>
        <v>3.0317574066530359E-4</v>
      </c>
      <c r="U82" s="35">
        <f t="shared" si="88"/>
        <v>7.1416604890436127E-4</v>
      </c>
      <c r="V82" s="35">
        <f t="shared" si="89"/>
        <v>7.2514132423987299E-2</v>
      </c>
      <c r="W82" s="35">
        <f t="shared" si="90"/>
        <v>0.10915244529670375</v>
      </c>
    </row>
    <row r="83" spans="1:83" s="8" customFormat="1" x14ac:dyDescent="0.3">
      <c r="A83" s="35" t="s">
        <v>147</v>
      </c>
      <c r="B83" s="35">
        <f t="shared" si="91"/>
        <v>4.740175869821156E-2</v>
      </c>
      <c r="C83" s="35">
        <f t="shared" si="93"/>
        <v>2.1498970877808748E-2</v>
      </c>
      <c r="D83" s="35">
        <f t="shared" si="94"/>
        <v>2.3692259680956059E-2</v>
      </c>
      <c r="E83" s="35">
        <f t="shared" si="95"/>
        <v>2.6257344978863412E-2</v>
      </c>
      <c r="F83" s="35">
        <f t="shared" si="96"/>
        <v>1.5870905118920937E-2</v>
      </c>
      <c r="G83" s="35">
        <f t="shared" si="97"/>
        <v>3.6868599477687322E-2</v>
      </c>
      <c r="H83" s="35">
        <f t="shared" si="98"/>
        <v>5.9578878417525065E-2</v>
      </c>
      <c r="I83" s="35">
        <f t="shared" si="99"/>
        <v>3.8887343597249296E-2</v>
      </c>
      <c r="J83" s="35">
        <f t="shared" si="100"/>
        <v>3.6736248356434915E-2</v>
      </c>
      <c r="K83" s="35">
        <f t="shared" si="101"/>
        <v>2.0729125681929333E-2</v>
      </c>
      <c r="L83" s="35">
        <f t="shared" si="102"/>
        <v>2.5190615568292347E-2</v>
      </c>
      <c r="M83" s="35">
        <f t="shared" si="103"/>
        <v>2.2973224240521117E-2</v>
      </c>
      <c r="N83" s="35">
        <f t="shared" si="104"/>
        <v>8.5015905254333321E-3</v>
      </c>
      <c r="O83" s="35">
        <f t="shared" si="105"/>
        <v>3.4628637792348316E-2</v>
      </c>
      <c r="P83" s="35">
        <f t="shared" si="106"/>
        <v>2.4991677224586627E-2</v>
      </c>
      <c r="Q83" s="35">
        <f t="shared" si="107"/>
        <v>2.7568899735572E-2</v>
      </c>
      <c r="R83" s="35">
        <f t="shared" si="92"/>
        <v>6.9667144679617724E-2</v>
      </c>
      <c r="S83" s="35">
        <f t="shared" si="86"/>
        <v>2.9782014025554217E-2</v>
      </c>
      <c r="T83" s="35">
        <f t="shared" si="87"/>
        <v>1.6168277385237958E-2</v>
      </c>
      <c r="U83" s="35">
        <f t="shared" si="88"/>
        <v>4.360687433346682E-2</v>
      </c>
      <c r="V83" s="35">
        <f t="shared" si="89"/>
        <v>1.7263321209923844E-2</v>
      </c>
      <c r="W83" s="35">
        <f t="shared" si="90"/>
        <v>2.1642080280731137E-2</v>
      </c>
    </row>
    <row r="84" spans="1:83" s="8" customFormat="1" x14ac:dyDescent="0.3">
      <c r="A84" s="35" t="s">
        <v>148</v>
      </c>
      <c r="B84" s="35">
        <f t="shared" si="91"/>
        <v>1.6051968770215003E-2</v>
      </c>
      <c r="C84" s="35">
        <f t="shared" si="93"/>
        <v>8.8788888335026329E-3</v>
      </c>
      <c r="D84" s="35">
        <f t="shared" si="94"/>
        <v>1.511296345077733E-2</v>
      </c>
      <c r="E84" s="35">
        <f t="shared" si="95"/>
        <v>1.0602145036611825E-2</v>
      </c>
      <c r="F84" s="35">
        <f t="shared" si="96"/>
        <v>1.9909828676803111E-2</v>
      </c>
      <c r="G84" s="35">
        <f t="shared" si="97"/>
        <v>6.8703173587571498E-2</v>
      </c>
      <c r="H84" s="35">
        <f t="shared" si="98"/>
        <v>9.8510211086362542E-3</v>
      </c>
      <c r="I84" s="35">
        <f t="shared" si="99"/>
        <v>9.8871417585114987E-3</v>
      </c>
      <c r="J84" s="35">
        <f t="shared" si="100"/>
        <v>3.7820570945621509E-2</v>
      </c>
      <c r="K84" s="35">
        <f t="shared" si="101"/>
        <v>6.3169547349862902E-3</v>
      </c>
      <c r="L84" s="35">
        <f t="shared" si="102"/>
        <v>9.1373820211306106E-3</v>
      </c>
      <c r="M84" s="35">
        <f t="shared" si="103"/>
        <v>1.2462201549653622E-2</v>
      </c>
      <c r="N84" s="35">
        <f t="shared" si="104"/>
        <v>1.1221373055137495E-2</v>
      </c>
      <c r="O84" s="35">
        <f t="shared" si="105"/>
        <v>2.757744645774304E-2</v>
      </c>
      <c r="P84" s="35">
        <f t="shared" si="106"/>
        <v>1.4032840536305668E-2</v>
      </c>
      <c r="Q84" s="35">
        <f t="shared" si="107"/>
        <v>1.5626865718879852E-2</v>
      </c>
      <c r="R84" s="35">
        <f t="shared" si="92"/>
        <v>1.7126499538232538E-2</v>
      </c>
      <c r="S84" s="35">
        <f t="shared" si="86"/>
        <v>8.8120708342947721E-3</v>
      </c>
      <c r="T84" s="35">
        <f t="shared" si="87"/>
        <v>7.9780229155233511E-3</v>
      </c>
      <c r="U84" s="35">
        <f t="shared" si="88"/>
        <v>3.4184306648035713E-2</v>
      </c>
      <c r="V84" s="35">
        <f t="shared" si="89"/>
        <v>1.0489217815617112E-2</v>
      </c>
      <c r="W84" s="35">
        <f t="shared" si="90"/>
        <v>6.4786456129326975E-3</v>
      </c>
    </row>
    <row r="85" spans="1:83" s="8" customFormat="1" x14ac:dyDescent="0.3">
      <c r="A85" s="35" t="s">
        <v>149</v>
      </c>
      <c r="B85" s="35">
        <f t="shared" si="91"/>
        <v>1.0356133525417776E-3</v>
      </c>
      <c r="C85" s="35">
        <f t="shared" si="93"/>
        <v>3.4343541884954962E-4</v>
      </c>
      <c r="D85" s="35">
        <f t="shared" si="94"/>
        <v>2.280566181083056E-3</v>
      </c>
      <c r="E85" s="35">
        <f t="shared" si="95"/>
        <v>2.2308396209062983E-3</v>
      </c>
      <c r="F85" s="35">
        <f t="shared" si="96"/>
        <v>1.1544782497443019E-3</v>
      </c>
      <c r="G85" s="35">
        <f t="shared" si="97"/>
        <v>1.0887280859707008E-3</v>
      </c>
      <c r="H85" s="35">
        <f t="shared" si="98"/>
        <v>1.2594649148760784E-3</v>
      </c>
      <c r="I85" s="35">
        <f t="shared" si="99"/>
        <v>1.5219482548205021E-3</v>
      </c>
      <c r="J85" s="35">
        <f t="shared" si="100"/>
        <v>2.7513737890219451E-3</v>
      </c>
      <c r="K85" s="35">
        <f t="shared" si="101"/>
        <v>9.2166223951667154E-4</v>
      </c>
      <c r="L85" s="35">
        <f t="shared" si="102"/>
        <v>8.9788045914024296E-4</v>
      </c>
      <c r="M85" s="35">
        <f t="shared" si="103"/>
        <v>5.9736874732544548E-4</v>
      </c>
      <c r="N85" s="35">
        <f t="shared" si="104"/>
        <v>9.798752462450897E-4</v>
      </c>
      <c r="O85" s="35">
        <f t="shared" si="105"/>
        <v>2.0708578393520143E-3</v>
      </c>
      <c r="P85" s="35">
        <f t="shared" si="106"/>
        <v>6.552668742072405E-4</v>
      </c>
      <c r="Q85" s="35">
        <f t="shared" si="107"/>
        <v>1.9333082336459302E-3</v>
      </c>
      <c r="R85" s="35">
        <f t="shared" si="92"/>
        <v>3.1540839859704245E-3</v>
      </c>
      <c r="S85" s="35">
        <f t="shared" si="86"/>
        <v>2.6811438732781963E-3</v>
      </c>
      <c r="T85" s="35">
        <f t="shared" si="87"/>
        <v>3.7633691880871642E-3</v>
      </c>
      <c r="U85" s="35">
        <f t="shared" si="88"/>
        <v>3.2619568534643594E-3</v>
      </c>
      <c r="V85" s="35">
        <f t="shared" si="89"/>
        <v>1.8740879095924357E-4</v>
      </c>
      <c r="W85" s="35">
        <f t="shared" si="90"/>
        <v>1.6210605180887931E-4</v>
      </c>
    </row>
    <row r="86" spans="1:83" s="8" customFormat="1" x14ac:dyDescent="0.3">
      <c r="A86" s="35" t="s">
        <v>150</v>
      </c>
      <c r="B86" s="35">
        <f t="shared" si="91"/>
        <v>5.3476241196956771E-2</v>
      </c>
      <c r="C86" s="35">
        <f t="shared" si="93"/>
        <v>3.0672164669801535E-2</v>
      </c>
      <c r="D86" s="35">
        <f t="shared" si="94"/>
        <v>2.8989495902645983E-2</v>
      </c>
      <c r="E86" s="35">
        <f t="shared" si="95"/>
        <v>2.5285182355043047E-2</v>
      </c>
      <c r="F86" s="35">
        <f t="shared" si="96"/>
        <v>3.5152214910574339E-2</v>
      </c>
      <c r="G86" s="35">
        <f t="shared" si="97"/>
        <v>2.6532916466619372E-2</v>
      </c>
      <c r="H86" s="35">
        <f t="shared" si="98"/>
        <v>1.446159425304315E-2</v>
      </c>
      <c r="I86" s="35">
        <f t="shared" si="99"/>
        <v>2.0946136137086523E-2</v>
      </c>
      <c r="J86" s="35">
        <f t="shared" si="100"/>
        <v>1.6875604448738268E-2</v>
      </c>
      <c r="K86" s="35">
        <f t="shared" si="101"/>
        <v>2.0893735763795215E-2</v>
      </c>
      <c r="L86" s="35">
        <f t="shared" si="102"/>
        <v>1.845695286243193E-2</v>
      </c>
      <c r="M86" s="35">
        <f t="shared" si="103"/>
        <v>1.1511858241865481E-2</v>
      </c>
      <c r="N86" s="35">
        <f t="shared" si="104"/>
        <v>8.002116332364204E-3</v>
      </c>
      <c r="O86" s="35">
        <f t="shared" si="105"/>
        <v>3.7688756155007025E-2</v>
      </c>
      <c r="P86" s="35">
        <f t="shared" si="106"/>
        <v>1.2959566639023517E-2</v>
      </c>
      <c r="Q86" s="35">
        <f t="shared" si="107"/>
        <v>2.2195258698935079E-2</v>
      </c>
      <c r="R86" s="35">
        <f t="shared" si="92"/>
        <v>4.0417960078485395E-2</v>
      </c>
      <c r="S86" s="35">
        <f t="shared" si="86"/>
        <v>1.8418319533612299E-2</v>
      </c>
      <c r="T86" s="35">
        <f t="shared" si="87"/>
        <v>2.9601426164760802E-2</v>
      </c>
      <c r="U86" s="35">
        <f t="shared" si="88"/>
        <v>2.2613067083503222E-2</v>
      </c>
      <c r="V86" s="35">
        <f t="shared" si="89"/>
        <v>3.2119265159248609E-3</v>
      </c>
      <c r="W86" s="35">
        <f t="shared" si="90"/>
        <v>2.5440353712411394E-3</v>
      </c>
    </row>
    <row r="87" spans="1:83" s="8" customFormat="1" x14ac:dyDescent="0.3">
      <c r="A87" s="35" t="s">
        <v>151</v>
      </c>
      <c r="B87" s="35">
        <f t="shared" si="91"/>
        <v>9.7563750616792254E-3</v>
      </c>
      <c r="C87" s="35">
        <f t="shared" si="93"/>
        <v>6.7021512254068424E-3</v>
      </c>
      <c r="D87" s="35">
        <f t="shared" si="94"/>
        <v>7.1026038776520421E-3</v>
      </c>
      <c r="E87" s="35">
        <f t="shared" si="95"/>
        <v>4.911521986671193E-3</v>
      </c>
      <c r="F87" s="35">
        <f t="shared" si="96"/>
        <v>4.4164940445505247E-3</v>
      </c>
      <c r="G87" s="35">
        <f t="shared" si="97"/>
        <v>9.102893130351529E-3</v>
      </c>
      <c r="H87" s="35">
        <f t="shared" si="98"/>
        <v>3.4190976615906909E-3</v>
      </c>
      <c r="I87" s="35">
        <f t="shared" si="99"/>
        <v>4.7914922080927623E-3</v>
      </c>
      <c r="J87" s="35">
        <f t="shared" si="100"/>
        <v>1.3816113135678539E-2</v>
      </c>
      <c r="K87" s="35">
        <f t="shared" si="101"/>
        <v>5.0129797710704712E-3</v>
      </c>
      <c r="L87" s="35">
        <f t="shared" si="102"/>
        <v>2.6983449391753365E-3</v>
      </c>
      <c r="M87" s="35">
        <f t="shared" si="103"/>
        <v>1.070035112339798E-2</v>
      </c>
      <c r="N87" s="35">
        <f t="shared" si="104"/>
        <v>4.5400161166005296E-3</v>
      </c>
      <c r="O87" s="35">
        <f t="shared" si="105"/>
        <v>2.7427554311311237E-2</v>
      </c>
      <c r="P87" s="35">
        <f t="shared" si="106"/>
        <v>1.0017138681019033E-2</v>
      </c>
      <c r="Q87" s="35">
        <f t="shared" si="107"/>
        <v>1.1683422954028517E-2</v>
      </c>
      <c r="R87" s="35">
        <f t="shared" si="92"/>
        <v>1.3059812996386559E-2</v>
      </c>
      <c r="S87" s="35">
        <f t="shared" si="86"/>
        <v>1.2443652467214829E-2</v>
      </c>
      <c r="T87" s="35">
        <f t="shared" si="87"/>
        <v>1.8072352243747633E-2</v>
      </c>
      <c r="U87" s="35">
        <f t="shared" si="88"/>
        <v>2.6179742015239114E-2</v>
      </c>
      <c r="V87" s="35">
        <f t="shared" si="89"/>
        <v>5.4557593294176157E-4</v>
      </c>
      <c r="W87" s="35">
        <f t="shared" si="90"/>
        <v>9.3747829497552811E-4</v>
      </c>
    </row>
    <row r="88" spans="1:83" s="8" customFormat="1" x14ac:dyDescent="0.3">
      <c r="A88" s="36" t="s">
        <v>152</v>
      </c>
      <c r="B88" s="35">
        <f t="shared" si="91"/>
        <v>6.6993332533523179E-5</v>
      </c>
      <c r="C88" s="35">
        <f t="shared" si="93"/>
        <v>6.278154553428106E-5</v>
      </c>
      <c r="D88" s="35">
        <f t="shared" si="94"/>
        <v>8.8950372304696674E-4</v>
      </c>
      <c r="E88" s="35">
        <f t="shared" si="95"/>
        <v>4.3518449464880344E-4</v>
      </c>
      <c r="F88" s="35">
        <f t="shared" si="96"/>
        <v>2.9191313350743816E-3</v>
      </c>
      <c r="G88" s="35">
        <f t="shared" si="97"/>
        <v>2.2174538247531055E-3</v>
      </c>
      <c r="H88" s="35">
        <f t="shared" si="98"/>
        <v>6.1016654149699387E-3</v>
      </c>
      <c r="I88" s="35">
        <f t="shared" si="99"/>
        <v>3.6633693593289725E-3</v>
      </c>
      <c r="J88" s="35">
        <f t="shared" si="100"/>
        <v>3.6972232708971657E-3</v>
      </c>
      <c r="K88" s="35">
        <f t="shared" si="101"/>
        <v>7.0161642685894648E-4</v>
      </c>
      <c r="L88" s="35">
        <f t="shared" si="102"/>
        <v>3.3603697750448795E-4</v>
      </c>
      <c r="M88" s="35">
        <f t="shared" si="103"/>
        <v>3.1595022919812414E-4</v>
      </c>
      <c r="N88" s="35">
        <f t="shared" si="104"/>
        <v>2.5121818656338534E-4</v>
      </c>
      <c r="O88" s="35">
        <f t="shared" si="105"/>
        <v>1.2012187782306375E-3</v>
      </c>
      <c r="P88" s="35">
        <f t="shared" si="106"/>
        <v>6.2728390869577853E-4</v>
      </c>
      <c r="Q88" s="35">
        <f t="shared" si="107"/>
        <v>1.6205897715684048E-3</v>
      </c>
      <c r="R88" s="35">
        <f t="shared" si="92"/>
        <v>3.3088704783687285E-3</v>
      </c>
      <c r="S88" s="35">
        <f t="shared" si="86"/>
        <v>9.3946501354885362E-3</v>
      </c>
      <c r="T88" s="35">
        <f t="shared" si="87"/>
        <v>4.3689448778121108E-3</v>
      </c>
      <c r="U88" s="35">
        <f t="shared" si="88"/>
        <v>9.6927450138218109E-3</v>
      </c>
      <c r="V88" s="35">
        <f t="shared" si="89"/>
        <v>0</v>
      </c>
      <c r="W88" s="35">
        <f t="shared" si="90"/>
        <v>0</v>
      </c>
    </row>
    <row r="89" spans="1:83" s="8" customFormat="1" x14ac:dyDescent="0.3">
      <c r="A89" s="35" t="s">
        <v>153</v>
      </c>
      <c r="B89" s="35">
        <f t="shared" si="91"/>
        <v>5.3785295692552115E-3</v>
      </c>
      <c r="C89" s="35">
        <f t="shared" si="93"/>
        <v>3.3252424948347903E-3</v>
      </c>
      <c r="D89" s="35">
        <f t="shared" si="94"/>
        <v>4.7868731261390841E-3</v>
      </c>
      <c r="E89" s="35">
        <f t="shared" si="95"/>
        <v>3.0501081200478833E-3</v>
      </c>
      <c r="F89" s="35">
        <f t="shared" si="96"/>
        <v>4.0156005223849914E-3</v>
      </c>
      <c r="G89" s="35">
        <f t="shared" si="97"/>
        <v>7.1221893524600292E-3</v>
      </c>
      <c r="H89" s="35">
        <f t="shared" si="98"/>
        <v>1.3153656102207549E-2</v>
      </c>
      <c r="I89" s="35">
        <f t="shared" si="99"/>
        <v>4.0578656314933965E-3</v>
      </c>
      <c r="J89" s="35">
        <f t="shared" si="100"/>
        <v>2.2903076204832274E-3</v>
      </c>
      <c r="K89" s="35">
        <f t="shared" si="101"/>
        <v>3.1727520766127696E-3</v>
      </c>
      <c r="L89" s="35">
        <f t="shared" si="102"/>
        <v>3.648451745439017E-3</v>
      </c>
      <c r="M89" s="35">
        <f t="shared" si="103"/>
        <v>7.200388489028613E-3</v>
      </c>
      <c r="N89" s="35">
        <f t="shared" si="104"/>
        <v>2.5784436689993296E-3</v>
      </c>
      <c r="O89" s="35">
        <f t="shared" si="105"/>
        <v>5.7472996815569671E-3</v>
      </c>
      <c r="P89" s="35">
        <f t="shared" si="106"/>
        <v>6.7976669422971318E-3</v>
      </c>
      <c r="Q89" s="35">
        <f t="shared" si="107"/>
        <v>5.9049274972171354E-3</v>
      </c>
      <c r="R89" s="35">
        <f t="shared" si="92"/>
        <v>5.3845203114540668E-3</v>
      </c>
      <c r="S89" s="35">
        <f t="shared" si="86"/>
        <v>1.2087218783578167E-3</v>
      </c>
      <c r="T89" s="35">
        <f t="shared" si="87"/>
        <v>5.3276275443888133E-3</v>
      </c>
      <c r="U89" s="35">
        <f t="shared" si="88"/>
        <v>1.6030454057159419E-2</v>
      </c>
      <c r="V89" s="35">
        <f t="shared" si="89"/>
        <v>6.2817603488832885E-3</v>
      </c>
      <c r="W89" s="35">
        <f t="shared" si="90"/>
        <v>3.5569054280880875E-3</v>
      </c>
    </row>
    <row r="90" spans="1:83" s="8" customFormat="1" x14ac:dyDescent="0.3">
      <c r="A90" s="35" t="s">
        <v>154</v>
      </c>
      <c r="B90" s="35">
        <f t="shared" si="91"/>
        <v>7.4995097252313319E-4</v>
      </c>
      <c r="C90" s="35">
        <f t="shared" si="93"/>
        <v>6.8896198805253051E-4</v>
      </c>
      <c r="D90" s="35">
        <f t="shared" si="94"/>
        <v>8.171066735875936E-3</v>
      </c>
      <c r="E90" s="35">
        <f t="shared" si="95"/>
        <v>6.9915430002454254E-3</v>
      </c>
      <c r="F90" s="35">
        <f t="shared" si="96"/>
        <v>3.9074629022313762E-2</v>
      </c>
      <c r="G90" s="35">
        <f t="shared" si="97"/>
        <v>2.5469309505746877E-2</v>
      </c>
      <c r="H90" s="35">
        <f t="shared" si="98"/>
        <v>7.4689162628713598E-2</v>
      </c>
      <c r="I90" s="35">
        <f t="shared" si="99"/>
        <v>6.1718991642868086E-2</v>
      </c>
      <c r="J90" s="35">
        <f t="shared" si="100"/>
        <v>3.1288576243845907E-2</v>
      </c>
      <c r="K90" s="35">
        <f t="shared" si="101"/>
        <v>9.6078240121350608E-4</v>
      </c>
      <c r="L90" s="35">
        <f t="shared" si="102"/>
        <v>8.1763609287589551E-4</v>
      </c>
      <c r="M90" s="35">
        <f t="shared" si="103"/>
        <v>4.4251920294369066E-4</v>
      </c>
      <c r="N90" s="35">
        <f t="shared" si="104"/>
        <v>1.3779119397990265E-3</v>
      </c>
      <c r="O90" s="35">
        <f t="shared" si="105"/>
        <v>1.893178755882359E-3</v>
      </c>
      <c r="P90" s="35">
        <f t="shared" si="106"/>
        <v>2.0762999696316937E-3</v>
      </c>
      <c r="Q90" s="35">
        <f t="shared" si="107"/>
        <v>7.5415090865026705E-3</v>
      </c>
      <c r="R90" s="35">
        <f t="shared" si="92"/>
        <v>7.7564332781510084E-3</v>
      </c>
      <c r="S90" s="35">
        <f t="shared" si="86"/>
        <v>2.1211158323705855E-2</v>
      </c>
      <c r="T90" s="35">
        <f t="shared" si="87"/>
        <v>1.7129328280499678E-2</v>
      </c>
      <c r="U90" s="35">
        <f t="shared" ref="U90:U91" si="108">_xlfn.STDEV.P(BZ56:CC56)</f>
        <v>1.4724401266631602E-2</v>
      </c>
      <c r="V90" s="35">
        <f t="shared" ref="V90:V91" si="109">_xlfn.STDEV.P(CD56:CG56)</f>
        <v>8.4076155698160626E-3</v>
      </c>
      <c r="W90" s="35">
        <f t="shared" ref="W90:W91" si="110">_xlfn.STDEV.P(CG56:CJ56)</f>
        <v>1.2858317525437818E-2</v>
      </c>
    </row>
    <row r="91" spans="1:83" s="8" customFormat="1" x14ac:dyDescent="0.3">
      <c r="A91" s="36" t="s">
        <v>155</v>
      </c>
      <c r="B91" s="35">
        <f t="shared" si="91"/>
        <v>3.3553111419494562E-3</v>
      </c>
      <c r="C91" s="35">
        <f>_xlfn.STDEV.P(F57:I57)</f>
        <v>2.324464039649041E-3</v>
      </c>
      <c r="D91" s="35">
        <f>_xlfn.STDEV.P(J57:M57)</f>
        <v>3.6346915805198447E-3</v>
      </c>
      <c r="E91" s="35">
        <f t="shared" si="95"/>
        <v>1.5619931737363806E-3</v>
      </c>
      <c r="F91" s="35">
        <f>_xlfn.STDEV.P(R57:U57)</f>
        <v>7.2243318868107562E-4</v>
      </c>
      <c r="G91" s="35">
        <f>_xlfn.STDEV.P(V57:Y57)</f>
        <v>5.4218799656767279E-3</v>
      </c>
      <c r="H91" s="35">
        <f t="shared" si="98"/>
        <v>2.0077664195992714E-3</v>
      </c>
      <c r="I91" s="35">
        <f t="shared" si="99"/>
        <v>1.7854842989590404E-3</v>
      </c>
      <c r="J91" s="35">
        <f t="shared" si="100"/>
        <v>6.2718778881340432E-3</v>
      </c>
      <c r="K91" s="35">
        <f t="shared" si="101"/>
        <v>1.8188530631103269E-3</v>
      </c>
      <c r="L91" s="35">
        <f t="shared" si="102"/>
        <v>1.6633390294125022E-3</v>
      </c>
      <c r="M91" s="35">
        <f t="shared" si="103"/>
        <v>2.8402076273665467E-3</v>
      </c>
      <c r="N91" s="35">
        <f t="shared" si="104"/>
        <v>2.4621771570991604E-3</v>
      </c>
      <c r="O91" s="35">
        <f t="shared" si="105"/>
        <v>7.7435106062519622E-3</v>
      </c>
      <c r="P91" s="35">
        <f t="shared" si="106"/>
        <v>1.7209593442307797E-3</v>
      </c>
      <c r="Q91" s="35">
        <f t="shared" si="107"/>
        <v>2.0253621305377006E-3</v>
      </c>
      <c r="R91" s="35">
        <f t="shared" si="92"/>
        <v>6.4986786992217013E-3</v>
      </c>
      <c r="S91" s="35">
        <f t="shared" ref="S91" si="111">_xlfn.STDEV.P(BR57:BU57)</f>
        <v>2.271631550669635E-3</v>
      </c>
      <c r="T91" s="35">
        <f t="shared" ref="T91" si="112">_xlfn.STDEV.P(BV57:BY57)</f>
        <v>7.9659741386392806E-4</v>
      </c>
      <c r="U91" s="35">
        <f t="shared" si="108"/>
        <v>5.1728081209361692E-3</v>
      </c>
      <c r="V91" s="35">
        <f t="shared" si="109"/>
        <v>0</v>
      </c>
      <c r="W91" s="35">
        <f t="shared" si="110"/>
        <v>0</v>
      </c>
    </row>
    <row r="92" spans="1:83" s="8" customForma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</row>
    <row r="93" spans="1:83" s="8" customForma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</row>
    <row r="94" spans="1:83" s="8" customForma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</row>
    <row r="95" spans="1:83" s="8" customForma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</row>
    <row r="96" spans="1:83" s="8" customForma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</row>
    <row r="97" spans="1:83" s="8" customFormat="1" x14ac:dyDescent="0.3">
      <c r="B97" s="8" t="s">
        <v>113</v>
      </c>
      <c r="C97" s="8" t="s">
        <v>114</v>
      </c>
      <c r="D97" s="8" t="s">
        <v>115</v>
      </c>
      <c r="E97" s="8" t="s">
        <v>116</v>
      </c>
      <c r="F97" s="8" t="s">
        <v>117</v>
      </c>
      <c r="G97" s="8" t="s">
        <v>118</v>
      </c>
      <c r="H97" s="8" t="s">
        <v>119</v>
      </c>
      <c r="I97" s="8" t="s">
        <v>120</v>
      </c>
      <c r="J97" s="8" t="s">
        <v>121</v>
      </c>
      <c r="K97" s="8" t="s">
        <v>122</v>
      </c>
      <c r="L97" s="8" t="s">
        <v>123</v>
      </c>
      <c r="M97" s="8" t="s">
        <v>124</v>
      </c>
      <c r="N97" s="8" t="s">
        <v>125</v>
      </c>
      <c r="O97" s="8" t="s">
        <v>126</v>
      </c>
      <c r="P97" s="8" t="s">
        <v>127</v>
      </c>
      <c r="Q97" s="8" t="s">
        <v>128</v>
      </c>
      <c r="R97" s="8" t="s">
        <v>129</v>
      </c>
      <c r="S97" s="8" t="s">
        <v>130</v>
      </c>
      <c r="T97" s="8" t="s">
        <v>131</v>
      </c>
      <c r="U97" s="8" t="s">
        <v>132</v>
      </c>
      <c r="V97" s="8" t="s">
        <v>167</v>
      </c>
      <c r="W97" s="8" t="s">
        <v>168</v>
      </c>
    </row>
    <row r="98" spans="1:83" s="8" customFormat="1" x14ac:dyDescent="0.3">
      <c r="A98" s="35" t="s">
        <v>214</v>
      </c>
      <c r="B98" s="35">
        <f>AVERAGE(B39:E39)</f>
        <v>248.96737486108123</v>
      </c>
      <c r="C98" s="35">
        <f>AVERAGE(F39:I39)</f>
        <v>211.01888684773667</v>
      </c>
      <c r="D98" s="35">
        <f>AVERAGE(J39:M39)</f>
        <v>328.72309665187561</v>
      </c>
      <c r="E98" s="35">
        <f>AVERAGE(N39:Q39)</f>
        <v>386.72938526228097</v>
      </c>
      <c r="F98" s="35">
        <f>AVERAGE(R39:U39)</f>
        <v>281.8100385991728</v>
      </c>
      <c r="G98" s="35">
        <f>AVERAGE(V39:Y39)</f>
        <v>275.28899142040274</v>
      </c>
      <c r="H98" s="35">
        <f>AVERAGE(Z39:AC39)</f>
        <v>253.97417624017393</v>
      </c>
      <c r="I98" s="35">
        <f>AVERAGE(AD39:AG39)</f>
        <v>205.15710460691463</v>
      </c>
      <c r="J98" s="35">
        <f>AVERAGE(AH39:AK39)</f>
        <v>232.35527779117962</v>
      </c>
      <c r="K98" s="35">
        <f>AVERAGE(AL39:AO39)</f>
        <v>153.43941532341248</v>
      </c>
      <c r="L98" s="35">
        <f>AVERAGE(AP39:AS39)</f>
        <v>277.30335384350525</v>
      </c>
      <c r="M98" s="35">
        <f>AVERAGE(AT39:AW39)</f>
        <v>202.29271312114838</v>
      </c>
      <c r="N98" s="35">
        <f>AVERAGE(AX39:BA39)</f>
        <v>291.25724844939452</v>
      </c>
      <c r="O98" s="35">
        <f>AVERAGE(BB39:BE39)</f>
        <v>528.03890654935356</v>
      </c>
      <c r="P98" s="35">
        <f>AVERAGE(BF39:BI39)</f>
        <v>291.39292266160913</v>
      </c>
      <c r="Q98" s="35">
        <f>AVERAGE(BJ39:BM39)</f>
        <v>301.39374820660828</v>
      </c>
      <c r="R98" s="35">
        <f>AVERAGE(BN39:BQ39)</f>
        <v>285.36883728892013</v>
      </c>
      <c r="S98" s="35">
        <f>AVERAGE(BR39:BU39)</f>
        <v>289.57069003588731</v>
      </c>
      <c r="T98" s="35">
        <f>AVERAGE(BV39:BY39)</f>
        <v>217.09884780789488</v>
      </c>
      <c r="U98" s="35">
        <f>AVERAGE(BZ39:CC39)</f>
        <v>203.23948485725776</v>
      </c>
      <c r="V98" s="35">
        <f>AVERAGE(CD39:CF39)</f>
        <v>672.68333333333339</v>
      </c>
      <c r="W98" s="35">
        <f>AVERAGE(CG39:CI39)</f>
        <v>716.12</v>
      </c>
      <c r="X98" s="35"/>
      <c r="Y98" s="35"/>
      <c r="Z98" s="35"/>
    </row>
    <row r="99" spans="1:83" s="8" customFormat="1" x14ac:dyDescent="0.3">
      <c r="A99" s="35" t="s">
        <v>166</v>
      </c>
      <c r="B99" s="35">
        <f>_xlfn.STDEV.P(B39:E39)</f>
        <v>46.048158427797603</v>
      </c>
      <c r="C99" s="35">
        <f>_xlfn.STDEV.P(F39:I39)</f>
        <v>14.75956407395141</v>
      </c>
      <c r="D99" s="35">
        <f>_xlfn.STDEV.P(J39:M39)</f>
        <v>42.715796147057667</v>
      </c>
      <c r="E99" s="35">
        <f>_xlfn.STDEV.P(N39:Q39)</f>
        <v>31.353354934340224</v>
      </c>
      <c r="F99" s="35">
        <f>_xlfn.STDEV.P(R39:U39)</f>
        <v>11.626097224483429</v>
      </c>
      <c r="G99" s="35">
        <f>_xlfn.STDEV.P(V39:Y39)</f>
        <v>77.370533050087403</v>
      </c>
      <c r="H99" s="35">
        <f>_xlfn.STDEV.P(Z39:AC39)</f>
        <v>40.332945180562959</v>
      </c>
      <c r="I99" s="35">
        <f>_xlfn.STDEV.P(AD39:AG39)</f>
        <v>7.0663575129250082</v>
      </c>
      <c r="J99" s="35">
        <f>_xlfn.STDEV.P(AH39:AK39)</f>
        <v>68.380801545320622</v>
      </c>
      <c r="K99" s="35">
        <f>_xlfn.STDEV.P(AL39:AO39)</f>
        <v>16.571672219224727</v>
      </c>
      <c r="L99" s="35">
        <f>_xlfn.STDEV.P(AP39:AS39)</f>
        <v>59.656222842610099</v>
      </c>
      <c r="M99" s="35">
        <f>_xlfn.STDEV.P(AT39:AW39)</f>
        <v>10.329390134045022</v>
      </c>
      <c r="N99" s="35">
        <f>_xlfn.STDEV.P(AX39:BA39)</f>
        <v>52.968866680036868</v>
      </c>
      <c r="O99" s="35">
        <f>_xlfn.STDEV.P(BB39:BE39)</f>
        <v>300.279473566913</v>
      </c>
      <c r="P99" s="35">
        <f>_xlfn.STDEV.P(BF39:BI39)</f>
        <v>39.829764959558979</v>
      </c>
      <c r="Q99" s="35">
        <f>_xlfn.STDEV.P(BJ39:BM39)</f>
        <v>35.223106234777035</v>
      </c>
      <c r="R99" s="35">
        <f>_xlfn.STDEV.P(BN39:BQ39)</f>
        <v>78.834327019279911</v>
      </c>
      <c r="S99" s="35">
        <f>_xlfn.STDEV.P(BR39:BU39)</f>
        <v>90.76790404159118</v>
      </c>
      <c r="T99" s="35">
        <f>_xlfn.STDEV.P(BV39:BY39)</f>
        <v>17.862605079646162</v>
      </c>
      <c r="U99" s="35">
        <f>_xlfn.STDEV.P(BZ39:CC39)</f>
        <v>89.638765462335869</v>
      </c>
      <c r="V99" s="35">
        <f>_xlfn.STDEV.P(CD39:CF39)</f>
        <v>14.32551647314058</v>
      </c>
      <c r="W99" s="35">
        <f>_xlfn.STDEV.P(CG39:CI39)</f>
        <v>104.51682767223049</v>
      </c>
      <c r="X99" s="35"/>
      <c r="Y99" s="35"/>
      <c r="Z99" s="35"/>
    </row>
    <row r="100" spans="1:83" s="8" customFormat="1" x14ac:dyDescent="0.3">
      <c r="A100" s="35" t="s">
        <v>213</v>
      </c>
      <c r="B100" s="35">
        <f>AVERAGE(B40:E40)</f>
        <v>47.706186943872765</v>
      </c>
      <c r="C100" s="35">
        <f>AVERAGE(F40:I40)</f>
        <v>49.768089506998848</v>
      </c>
      <c r="D100" s="35">
        <f>AVERAGE(J40:M40)</f>
        <v>76.586563272679953</v>
      </c>
      <c r="E100" s="35">
        <f>AVERAGE(N40:Q40)</f>
        <v>93.38288665351314</v>
      </c>
      <c r="F100" s="35">
        <f>AVERAGE(R40:U40)</f>
        <v>70.614773716384335</v>
      </c>
      <c r="G100" s="35">
        <f>AVERAGE(V40:Y40)</f>
        <v>64.832997496128755</v>
      </c>
      <c r="H100" s="35">
        <f>AVERAGE(Z40:AC40)</f>
        <v>59.592599824404168</v>
      </c>
      <c r="I100" s="35">
        <f>AVERAGE(AD40:AG40)</f>
        <v>44.687269428695977</v>
      </c>
      <c r="J100" s="35">
        <f>AVERAGE(AH40:AK40)</f>
        <v>38.592244393013573</v>
      </c>
      <c r="K100" s="35">
        <f>AVERAGE(AL40:AO40)</f>
        <v>27.105676239503254</v>
      </c>
      <c r="L100" s="35">
        <f>AVERAGE(AP40:AS40)</f>
        <v>67.11679179808479</v>
      </c>
      <c r="M100" s="35">
        <f>AVERAGE(AT40:AW40)</f>
        <v>53.164234237530252</v>
      </c>
      <c r="N100" s="35">
        <f>AVERAGE(AX40:BA40)</f>
        <v>62.959197158058842</v>
      </c>
      <c r="O100" s="35">
        <f>AVERAGE(BB40:BE40)</f>
        <v>95.398231599957612</v>
      </c>
      <c r="P100" s="35">
        <f>AVERAGE(BF40:BI40)</f>
        <v>70.673183309175641</v>
      </c>
      <c r="Q100" s="35">
        <f>AVERAGE(BJ40:BM40)</f>
        <v>83.012944062515388</v>
      </c>
      <c r="R100" s="35">
        <f>AVERAGE(BN40:BQ40)</f>
        <v>60.994219545426816</v>
      </c>
      <c r="S100" s="35">
        <f>AVERAGE(BR40:BU40)</f>
        <v>59.577598013931649</v>
      </c>
      <c r="T100" s="35">
        <f>AVERAGE(BV40:BY40)</f>
        <v>44.379338635476969</v>
      </c>
      <c r="U100" s="35">
        <f>AVERAGE(BZ40:CC40)</f>
        <v>37.027587966153902</v>
      </c>
      <c r="AF100" s="35"/>
      <c r="AG100" s="35"/>
      <c r="AH100" s="35"/>
      <c r="AW100" s="35"/>
      <c r="AX100" s="35"/>
      <c r="BF100" s="35"/>
      <c r="BI100" s="35"/>
      <c r="BJ100" s="35"/>
      <c r="CA100" s="35"/>
      <c r="CB100" s="35"/>
      <c r="CC100" s="35"/>
    </row>
    <row r="101" spans="1:83" s="8" customForma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</row>
    <row r="102" spans="1:83" s="8" customFormat="1" x14ac:dyDescent="0.3">
      <c r="A102" s="35" t="s">
        <v>169</v>
      </c>
      <c r="B102" s="8" t="s">
        <v>113</v>
      </c>
      <c r="C102" s="8" t="s">
        <v>114</v>
      </c>
      <c r="D102" s="8" t="s">
        <v>115</v>
      </c>
      <c r="E102" s="8" t="s">
        <v>116</v>
      </c>
      <c r="F102" s="8" t="s">
        <v>117</v>
      </c>
      <c r="G102" s="8" t="s">
        <v>118</v>
      </c>
      <c r="H102" s="8" t="s">
        <v>119</v>
      </c>
      <c r="I102" s="8" t="s">
        <v>120</v>
      </c>
      <c r="J102" s="8" t="s">
        <v>121</v>
      </c>
      <c r="K102" s="8" t="s">
        <v>122</v>
      </c>
      <c r="L102" s="8" t="s">
        <v>123</v>
      </c>
      <c r="M102" s="8" t="s">
        <v>124</v>
      </c>
      <c r="N102" s="8" t="s">
        <v>125</v>
      </c>
      <c r="O102" s="8" t="s">
        <v>126</v>
      </c>
      <c r="P102" s="8" t="s">
        <v>127</v>
      </c>
      <c r="Q102" s="8" t="s">
        <v>128</v>
      </c>
      <c r="R102" s="8" t="s">
        <v>129</v>
      </c>
      <c r="S102" s="8" t="s">
        <v>130</v>
      </c>
      <c r="T102" s="8" t="s">
        <v>131</v>
      </c>
      <c r="U102" s="8" t="s">
        <v>132</v>
      </c>
      <c r="V102" s="8" t="s">
        <v>167</v>
      </c>
      <c r="W102" s="8" t="s">
        <v>168</v>
      </c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</row>
    <row r="103" spans="1:83" s="8" customFormat="1" x14ac:dyDescent="0.3">
      <c r="A103" s="35" t="s">
        <v>141</v>
      </c>
      <c r="B103" s="37">
        <f>AVERAGE(B24:E24)</f>
        <v>2.0145355675841969</v>
      </c>
      <c r="C103" s="37">
        <f>AVERAGE(F24:I24)</f>
        <v>1.5279735332273459</v>
      </c>
      <c r="D103" s="37">
        <f>AVERAGE(J24:M24)</f>
        <v>2.970247137189074</v>
      </c>
      <c r="E103" s="37">
        <f>AVERAGE(N24:Q24)</f>
        <v>3.7044681962044641</v>
      </c>
      <c r="F103" s="37">
        <f>AVERAGE(R24:U24)</f>
        <v>3.1475113651477731</v>
      </c>
      <c r="G103" s="37">
        <f>AVERAGE(V24:Y24)</f>
        <v>3.7908649455050485</v>
      </c>
      <c r="H103" s="37">
        <f>AVERAGE(Z24:AC24)</f>
        <v>2.9465730870201621</v>
      </c>
      <c r="I103" s="37">
        <f>AVERAGE(AD24:AG24)</f>
        <v>2.3354989366625509</v>
      </c>
      <c r="J103" s="37">
        <f>AVERAGE(AH24:AK24)</f>
        <v>2.0560872751752992</v>
      </c>
      <c r="K103" s="37">
        <f>AVERAGE(AL24:AO24)</f>
        <v>0.78840360674284438</v>
      </c>
      <c r="L103" s="37">
        <f>AVERAGE(AP24:AS24)</f>
        <v>1.452225505980175</v>
      </c>
      <c r="M103" s="37">
        <f>AVERAGE(AT24:AW24)</f>
        <v>1.0475035060578399</v>
      </c>
      <c r="N103" s="37">
        <f>AVERAGE(AX24:BA24)</f>
        <v>1.5413110953092044</v>
      </c>
      <c r="O103" s="37">
        <f>AVERAGE(BB24:BE24)</f>
        <v>3.2797854279634193</v>
      </c>
      <c r="P103" s="37">
        <f>AVERAGE(BF24:BI24)</f>
        <v>1.3545544583330089</v>
      </c>
      <c r="Q103" s="37">
        <f>AVERAGE(BJ24:BM24)</f>
        <v>2.0304452607850236</v>
      </c>
      <c r="R103" s="37">
        <f>AVERAGE(BN24:BQ24)</f>
        <v>1.938345582613898</v>
      </c>
      <c r="S103" s="37">
        <f>AVERAGE(BR24:BU24)</f>
        <v>2.6228572027207369</v>
      </c>
      <c r="T103" s="37">
        <f>AVERAGE(BV24:BY24)</f>
        <v>2.5230693830016646</v>
      </c>
      <c r="U103" s="37">
        <f>AVERAGE(BZ24:CC24)</f>
        <v>1.4060385843060641</v>
      </c>
      <c r="V103" s="37">
        <f>AVERAGE(CD24:CF24)</f>
        <v>0.71333333333333326</v>
      </c>
      <c r="W103" s="37">
        <f>AVERAGE(CG24:CI24)</f>
        <v>0.97000000000000008</v>
      </c>
    </row>
    <row r="104" spans="1:83" s="8" customFormat="1" x14ac:dyDescent="0.3">
      <c r="A104" s="35" t="s">
        <v>142</v>
      </c>
      <c r="B104" s="37">
        <f>AVERAGE(B25:E25)</f>
        <v>6.0524437492105392</v>
      </c>
      <c r="C104" s="37">
        <f>AVERAGE(F25:I25)</f>
        <v>5.1075282928641084</v>
      </c>
      <c r="D104" s="37">
        <f>AVERAGE(J25:M25)</f>
        <v>6.9747253409729009</v>
      </c>
      <c r="E104" s="37">
        <f>AVERAGE(N25:Q25)</f>
        <v>8.0659276444200732</v>
      </c>
      <c r="F104" s="37">
        <f>AVERAGE(R25:U25)</f>
        <v>6.2194575445564544</v>
      </c>
      <c r="G104" s="37">
        <f>AVERAGE(V25:Y25)</f>
        <v>5.6745471793329418</v>
      </c>
      <c r="H104" s="37">
        <f>AVERAGE(Z25:AC25)</f>
        <v>5.0948396154469648</v>
      </c>
      <c r="I104" s="37">
        <f>AVERAGE(AD25:AG25)</f>
        <v>4.1529211715431282</v>
      </c>
      <c r="J104" s="37">
        <f>AVERAGE(AH25:AK25)</f>
        <v>5.1252515695063998</v>
      </c>
      <c r="K104" s="37">
        <f>AVERAGE(AL25:AO25)</f>
        <v>3.1013818594267244</v>
      </c>
      <c r="L104" s="37">
        <f>AVERAGE(AP25:AS25)</f>
        <v>5.3230802728813353</v>
      </c>
      <c r="M104" s="37">
        <f>AVERAGE(AT25:AW25)</f>
        <v>4.5497296843033759</v>
      </c>
      <c r="N104" s="37">
        <f>AVERAGE(AX25:BA25)</f>
        <v>5.9861385473629687</v>
      </c>
      <c r="O104" s="37">
        <f>AVERAGE(BB25:BE25)</f>
        <v>9.5429017214973459</v>
      </c>
      <c r="P104" s="37">
        <f>AVERAGE(BF25:BI25)</f>
        <v>5.4436351454520739</v>
      </c>
      <c r="Q104" s="37">
        <f>AVERAGE(BJ25:BM25)</f>
        <v>5.5110394323809198</v>
      </c>
      <c r="R104" s="37">
        <f>AVERAGE(BN25:BQ25)</f>
        <v>5.4921576694454961</v>
      </c>
      <c r="S104" s="37">
        <f>AVERAGE(BR25:BU25)</f>
        <v>5.5888361699794924</v>
      </c>
      <c r="T104" s="37">
        <f>AVERAGE(BV25:BY25)</f>
        <v>4.5536226418689001</v>
      </c>
      <c r="U104" s="37">
        <f>AVERAGE(BZ25:CC25)</f>
        <v>4.4546273949717197</v>
      </c>
      <c r="V104" s="37">
        <f t="shared" ref="V104" si="113">AVERAGE(CD25:CF25)</f>
        <v>2.6300000000000003</v>
      </c>
      <c r="W104" s="37">
        <f t="shared" ref="W104" si="114">AVERAGE(CG25:CI25)</f>
        <v>2.2799999999999998</v>
      </c>
    </row>
    <row r="105" spans="1:83" s="8" customFormat="1" x14ac:dyDescent="0.3">
      <c r="A105" s="35" t="s">
        <v>144</v>
      </c>
      <c r="B105" s="37">
        <f t="shared" ref="B105:B112" si="115">AVERAGE(B27:E27)</f>
        <v>0.50852929700597871</v>
      </c>
      <c r="C105" s="37">
        <f>AVERAGE(F27:I27)</f>
        <v>0.47916976420602447</v>
      </c>
      <c r="D105" s="37">
        <f>AVERAGE(J27:M27)</f>
        <v>0.71431962016353456</v>
      </c>
      <c r="E105" s="37">
        <f>AVERAGE(N27:Q27)</f>
        <v>0.83435521663936485</v>
      </c>
      <c r="F105" s="37">
        <f>AVERAGE(R27:U27)</f>
        <v>0.55733284413049611</v>
      </c>
      <c r="G105" s="37">
        <f>AVERAGE(V27:Y27)</f>
        <v>0.48690335393348894</v>
      </c>
      <c r="H105" s="37">
        <f>AVERAGE(Z27:AC27)</f>
        <v>0.50694952824355255</v>
      </c>
      <c r="I105" s="37">
        <f>AVERAGE(AD27:AG27)</f>
        <v>0.52980240045777638</v>
      </c>
      <c r="J105" s="37">
        <f>AVERAGE(AH27:AK27)</f>
        <v>0.46466986020208345</v>
      </c>
      <c r="K105" s="37">
        <f>AVERAGE(AL27:AO27)</f>
        <v>0.29452673170356092</v>
      </c>
      <c r="L105" s="37">
        <f>AVERAGE(AP27:AS27)</f>
        <v>0.56144917491393465</v>
      </c>
      <c r="M105" s="37">
        <f>AVERAGE(AT27:AW27)</f>
        <v>0.47472872027694235</v>
      </c>
      <c r="N105" s="37">
        <f>AVERAGE(AX27:BA27)</f>
        <v>0.61808278003602179</v>
      </c>
      <c r="O105" s="37">
        <f>AVERAGE(BB27:BE27)</f>
        <v>1.097177966516401</v>
      </c>
      <c r="P105" s="37">
        <f>AVERAGE(BF27:BI27)</f>
        <v>0.69674760204635322</v>
      </c>
      <c r="Q105" s="37">
        <f>AVERAGE(BJ27:BM27)</f>
        <v>0.69312369440053068</v>
      </c>
      <c r="R105" s="37">
        <f>AVERAGE(BN27:BQ27)</f>
        <v>0.6340525458001196</v>
      </c>
      <c r="S105" s="37">
        <f t="shared" ref="S105:S112" si="116">AVERAGE(BR27:BU27)</f>
        <v>0.60293835545501595</v>
      </c>
      <c r="T105" s="37">
        <f t="shared" ref="T105:T112" si="117">AVERAGE(BV27:BY27)</f>
        <v>0.47512659627586329</v>
      </c>
      <c r="U105" s="37">
        <f t="shared" ref="U105:U112" si="118">AVERAGE(BZ27:CC27)</f>
        <v>0.389393576018635</v>
      </c>
      <c r="V105" s="37">
        <f t="shared" ref="V105:V112" si="119">AVERAGE(CD27:CF27)</f>
        <v>4.2633333333333328</v>
      </c>
      <c r="W105" s="37">
        <f t="shared" ref="W105:W112" si="120">AVERAGE(CG27:CI27)</f>
        <v>6.19</v>
      </c>
    </row>
    <row r="106" spans="1:83" s="8" customFormat="1" x14ac:dyDescent="0.3">
      <c r="A106" s="35" t="s">
        <v>145</v>
      </c>
      <c r="B106" s="37">
        <f t="shared" si="115"/>
        <v>0.93629778719611578</v>
      </c>
      <c r="C106" s="37">
        <f>AVERAGE(F28:I28)</f>
        <v>0.82993695802535505</v>
      </c>
      <c r="D106" s="37">
        <f>AVERAGE(J28:M28)</f>
        <v>0.86694637605966962</v>
      </c>
      <c r="E106" s="37">
        <f>AVERAGE(N28:Q28)</f>
        <v>1.1397822250065388</v>
      </c>
      <c r="F106" s="37">
        <f>AVERAGE(R28:U28)</f>
        <v>0.91669714215784825</v>
      </c>
      <c r="G106" s="37">
        <f>AVERAGE(V28:Y28)</f>
        <v>0.94977502492328214</v>
      </c>
      <c r="H106" s="37">
        <f>AVERAGE(Z28:AC28)</f>
        <v>0.57432189133906342</v>
      </c>
      <c r="I106" s="37">
        <f>AVERAGE(AD28:AG28)</f>
        <v>0.42346043574652953</v>
      </c>
      <c r="J106" s="37">
        <f>AVERAGE(AH28:AK28)</f>
        <v>0.54505326975111323</v>
      </c>
      <c r="K106" s="37">
        <f>AVERAGE(AL28:AO28)</f>
        <v>0.39012891313524561</v>
      </c>
      <c r="L106" s="37">
        <f>AVERAGE(AP28:AS28)</f>
        <v>0.88028188974345833</v>
      </c>
      <c r="M106" s="37">
        <f>AVERAGE(AT28:AW28)</f>
        <v>0.60421807083691226</v>
      </c>
      <c r="N106" s="37">
        <f>AVERAGE(AX28:BA28)</f>
        <v>0.8839202638485425</v>
      </c>
      <c r="O106" s="37">
        <f>AVERAGE(BB28:BE28)</f>
        <v>1.5505812334974078</v>
      </c>
      <c r="P106" s="37">
        <f>AVERAGE(BF28:BI28)</f>
        <v>0.73574321712083091</v>
      </c>
      <c r="Q106" s="37">
        <f>AVERAGE(BJ28:BM28)</f>
        <v>0.71262746983135383</v>
      </c>
      <c r="R106" s="37">
        <f>AVERAGE(BN28:BQ28)</f>
        <v>0.54243550101966365</v>
      </c>
      <c r="S106" s="37">
        <f t="shared" si="116"/>
        <v>0.42496614194374882</v>
      </c>
      <c r="T106" s="37">
        <f t="shared" si="117"/>
        <v>0.50107479880707317</v>
      </c>
      <c r="U106" s="37">
        <f t="shared" si="118"/>
        <v>0.35390305314890474</v>
      </c>
      <c r="V106" s="37">
        <f t="shared" si="119"/>
        <v>9.7966666666666669</v>
      </c>
      <c r="W106" s="37">
        <f t="shared" si="120"/>
        <v>15.286666666666667</v>
      </c>
    </row>
    <row r="107" spans="1:83" s="8" customFormat="1" x14ac:dyDescent="0.3">
      <c r="A107" s="35" t="s">
        <v>146</v>
      </c>
      <c r="B107" s="37">
        <f t="shared" si="115"/>
        <v>0.78985706206156647</v>
      </c>
      <c r="C107" s="37">
        <f>AVERAGE(F29:I29)</f>
        <v>0.66713226149395011</v>
      </c>
      <c r="D107" s="37">
        <f>AVERAGE(J29:M29)</f>
        <v>0.97372744214458362</v>
      </c>
      <c r="E107" s="37">
        <f>AVERAGE(N29:Q29)</f>
        <v>1.1012911431669816</v>
      </c>
      <c r="F107" s="37">
        <f>AVERAGE(R29:U29)</f>
        <v>0.81682503349619873</v>
      </c>
      <c r="G107" s="37">
        <f>AVERAGE(V29:Y29)</f>
        <v>0.6715441120907687</v>
      </c>
      <c r="H107" s="37">
        <f>AVERAGE(Z29:AC29)</f>
        <v>0.70113692992248333</v>
      </c>
      <c r="I107" s="37">
        <f>AVERAGE(AD29:AG29)</f>
        <v>0.41330541086430927</v>
      </c>
      <c r="J107" s="37">
        <f>AVERAGE(AH29:AK29)</f>
        <v>0.47363331119630203</v>
      </c>
      <c r="K107" s="37">
        <f>AVERAGE(AL29:AO29)</f>
        <v>0.30062014036027984</v>
      </c>
      <c r="L107" s="37">
        <f>AVERAGE(AP29:AS29)</f>
        <v>0.69447850538076472</v>
      </c>
      <c r="M107" s="37">
        <f>AVERAGE(AT29:AW29)</f>
        <v>0.54380621328756928</v>
      </c>
      <c r="N107" s="37">
        <f>AVERAGE(AX29:BA29)</f>
        <v>0.69130759537268882</v>
      </c>
      <c r="O107" s="37">
        <f>AVERAGE(BB29:BE29)</f>
        <v>1.3367252803115668</v>
      </c>
      <c r="P107" s="37">
        <f>AVERAGE(BF29:BI29)</f>
        <v>0.73588071885230744</v>
      </c>
      <c r="Q107" s="37">
        <f>AVERAGE(BJ29:BM29)</f>
        <v>0.63810083755278257</v>
      </c>
      <c r="R107" s="37">
        <f>AVERAGE(BN29:BQ29)</f>
        <v>0.62255685572553077</v>
      </c>
      <c r="S107" s="37">
        <f t="shared" si="116"/>
        <v>0.45650719972695764</v>
      </c>
      <c r="T107" s="37">
        <f t="shared" si="117"/>
        <v>0.46249877855631999</v>
      </c>
      <c r="U107" s="37">
        <f t="shared" si="118"/>
        <v>0.34964611881100871</v>
      </c>
      <c r="V107" s="37">
        <f t="shared" si="119"/>
        <v>281.15000000000003</v>
      </c>
      <c r="W107" s="37">
        <f t="shared" si="120"/>
        <v>295.60666666666663</v>
      </c>
    </row>
    <row r="108" spans="1:83" s="8" customFormat="1" x14ac:dyDescent="0.3">
      <c r="A108" s="35" t="s">
        <v>147</v>
      </c>
      <c r="B108" s="37">
        <f t="shared" si="115"/>
        <v>126.86727540091462</v>
      </c>
      <c r="C108" s="37">
        <f>AVERAGE(F30:I30)</f>
        <v>94.288432834754104</v>
      </c>
      <c r="D108" s="37">
        <f>AVERAGE(J30:M30)</f>
        <v>165.28824306761098</v>
      </c>
      <c r="E108" s="37">
        <f>AVERAGE(N30:Q30)</f>
        <v>204.22761843781012</v>
      </c>
      <c r="F108" s="37">
        <f>AVERAGE(R30:U30)</f>
        <v>136.56696362267149</v>
      </c>
      <c r="G108" s="37">
        <f>AVERAGE(V30:Y30)</f>
        <v>147.80844392069315</v>
      </c>
      <c r="H108" s="37">
        <f>AVERAGE(Z30:AC30)</f>
        <v>128.52250326874531</v>
      </c>
      <c r="I108" s="37">
        <f>AVERAGE(AD30:AG30)</f>
        <v>95.692058342495528</v>
      </c>
      <c r="J108" s="37">
        <f>AVERAGE(AH30:AK30)</f>
        <v>120.1887780267075</v>
      </c>
      <c r="K108" s="37">
        <f>AVERAGE(AL30:AO30)</f>
        <v>78.667712744651865</v>
      </c>
      <c r="L108" s="37">
        <f>AVERAGE(AP30:AS30)</f>
        <v>145.80266965298551</v>
      </c>
      <c r="M108" s="37">
        <f>AVERAGE(AT30:AW30)</f>
        <v>105.59705441876996</v>
      </c>
      <c r="N108" s="37">
        <f>AVERAGE(AX30:BA30)</f>
        <v>159.33327476060606</v>
      </c>
      <c r="O108" s="37">
        <f>AVERAGE(BB30:BE30)</f>
        <v>281.71427548575195</v>
      </c>
      <c r="P108" s="37">
        <f>AVERAGE(BF30:BI30)</f>
        <v>162.23819003091603</v>
      </c>
      <c r="Q108" s="37">
        <f>AVERAGE(BJ30:BM30)</f>
        <v>170.45781288644287</v>
      </c>
      <c r="R108" s="37">
        <f>AVERAGE(BN30:BQ30)</f>
        <v>162.15668173141279</v>
      </c>
      <c r="S108" s="37">
        <f t="shared" si="116"/>
        <v>174.62575992473259</v>
      </c>
      <c r="T108" s="37">
        <f t="shared" si="117"/>
        <v>115.24641966523023</v>
      </c>
      <c r="U108" s="37">
        <f t="shared" si="118"/>
        <v>110.98813591546333</v>
      </c>
      <c r="V108" s="37">
        <f t="shared" si="119"/>
        <v>51.316666666666663</v>
      </c>
      <c r="W108" s="37">
        <f t="shared" si="120"/>
        <v>53.53</v>
      </c>
    </row>
    <row r="109" spans="1:83" s="8" customFormat="1" x14ac:dyDescent="0.3">
      <c r="A109" s="35" t="s">
        <v>148</v>
      </c>
      <c r="B109" s="37">
        <f t="shared" si="115"/>
        <v>54.736059139573086</v>
      </c>
      <c r="C109" s="37">
        <f>AVERAGE(F31:I31)</f>
        <v>44.717426118631046</v>
      </c>
      <c r="D109" s="37">
        <f>AVERAGE(J31:M31)</f>
        <v>64.40183252950979</v>
      </c>
      <c r="E109" s="37">
        <f>AVERAGE(N31:Q31)</f>
        <v>75.549859752721687</v>
      </c>
      <c r="F109" s="37">
        <f>AVERAGE(R31:U31)</f>
        <v>44.744069572627183</v>
      </c>
      <c r="G109" s="37">
        <f>AVERAGE(V31:Y31)</f>
        <v>26.975731149100426</v>
      </c>
      <c r="H109" s="37">
        <f>AVERAGE(Z31:AC31)</f>
        <v>31.013515236364192</v>
      </c>
      <c r="I109" s="37">
        <f>AVERAGE(AD31:AG31)</f>
        <v>25.525622444346585</v>
      </c>
      <c r="J109" s="37">
        <f>AVERAGE(AH31:AK31)</f>
        <v>31.671102515339054</v>
      </c>
      <c r="K109" s="37">
        <f>AVERAGE(AL31:AO31)</f>
        <v>29.528264256269654</v>
      </c>
      <c r="L109" s="37">
        <f>AVERAGE(AP31:AS31)</f>
        <v>53.576255075638734</v>
      </c>
      <c r="M109" s="37">
        <f>AVERAGE(AT31:AW31)</f>
        <v>40.911554030642847</v>
      </c>
      <c r="N109" s="37">
        <f>AVERAGE(AX31:BA31)</f>
        <v>55.114550336685156</v>
      </c>
      <c r="O109" s="37">
        <f>AVERAGE(BB31:BE31)</f>
        <v>97.449100033373739</v>
      </c>
      <c r="P109" s="37">
        <f>AVERAGE(BF31:BI31)</f>
        <v>52.55201010223859</v>
      </c>
      <c r="Q109" s="37">
        <f>AVERAGE(BJ31:BM31)</f>
        <v>49.250599410808078</v>
      </c>
      <c r="R109" s="37">
        <f t="shared" ref="R109:R112" si="121">AVERAGE(BN31:BQ31)</f>
        <v>43.754880229847622</v>
      </c>
      <c r="S109" s="37">
        <f t="shared" si="116"/>
        <v>40.968497945136527</v>
      </c>
      <c r="T109" s="37">
        <f t="shared" si="117"/>
        <v>29.472841293312328</v>
      </c>
      <c r="U109" s="37">
        <f t="shared" si="118"/>
        <v>29.596907583860844</v>
      </c>
      <c r="V109" s="37">
        <f t="shared" si="119"/>
        <v>54.356666666666662</v>
      </c>
      <c r="W109" s="37">
        <f t="shared" si="120"/>
        <v>52.033333333333331</v>
      </c>
    </row>
    <row r="110" spans="1:83" s="8" customFormat="1" x14ac:dyDescent="0.3">
      <c r="A110" s="35" t="s">
        <v>149</v>
      </c>
      <c r="B110" s="37">
        <f t="shared" si="115"/>
        <v>2.163478890543499</v>
      </c>
      <c r="C110" s="37">
        <f t="shared" ref="C110:C112" si="122">AVERAGE(F32:I32)</f>
        <v>1.7561962217415832</v>
      </c>
      <c r="D110" s="37">
        <f t="shared" ref="D110:D112" si="123">AVERAGE(J32:M32)</f>
        <v>3.5457303403053002</v>
      </c>
      <c r="E110" s="37">
        <f t="shared" ref="E110:E112" si="124">AVERAGE(N32:Q32)</f>
        <v>4.4854236310674835</v>
      </c>
      <c r="F110" s="37">
        <f t="shared" ref="F110:F112" si="125">AVERAGE(R32:U32)</f>
        <v>3.7725356218620227</v>
      </c>
      <c r="G110" s="37">
        <f t="shared" ref="G110:G112" si="126">AVERAGE(V32:Y32)</f>
        <v>3.3045402513192927</v>
      </c>
      <c r="H110" s="37">
        <f t="shared" ref="H110:H112" si="127">AVERAGE(Z32:AC32)</f>
        <v>3.2441817033534455</v>
      </c>
      <c r="I110" s="37">
        <f t="shared" ref="I110:I112" si="128">AVERAGE(AD32:AG32)</f>
        <v>2.6373268995154011</v>
      </c>
      <c r="J110" s="37">
        <f t="shared" ref="J110:J112" si="129">AVERAGE(AH32:AK32)</f>
        <v>2.8875489890473274</v>
      </c>
      <c r="K110" s="37">
        <f t="shared" ref="K110:K112" si="130">AVERAGE(AL32:AO32)</f>
        <v>1.4093463378490134</v>
      </c>
      <c r="L110" s="37">
        <f t="shared" ref="L110:L112" si="131">AVERAGE(AP32:AS32)</f>
        <v>2.4900254007371805</v>
      </c>
      <c r="M110" s="37">
        <f t="shared" ref="M110:M112" si="132">AVERAGE(AT32:AW32)</f>
        <v>1.7525058271720719</v>
      </c>
      <c r="N110" s="37">
        <f t="shared" ref="N110:N112" si="133">AVERAGE(AX32:BA32)</f>
        <v>2.3651574624629728</v>
      </c>
      <c r="O110" s="37">
        <f t="shared" ref="O110:O112" si="134">AVERAGE(BB32:BE32)</f>
        <v>5.6895150344535734</v>
      </c>
      <c r="P110" s="37">
        <f t="shared" ref="P110:P112" si="135">AVERAGE(BF32:BI32)</f>
        <v>3.1521627569245725</v>
      </c>
      <c r="Q110" s="37">
        <f t="shared" ref="Q110:Q112" si="136">AVERAGE(BJ32:BM32)</f>
        <v>4.2393954230189808</v>
      </c>
      <c r="R110" s="37">
        <f t="shared" si="121"/>
        <v>4.2445600423932035</v>
      </c>
      <c r="S110" s="37">
        <f t="shared" si="116"/>
        <v>5.6744239500450382</v>
      </c>
      <c r="T110" s="37">
        <f t="shared" si="117"/>
        <v>3.6937040054174797</v>
      </c>
      <c r="U110" s="37">
        <f t="shared" si="118"/>
        <v>2.5854217389551208</v>
      </c>
      <c r="V110" s="37">
        <f t="shared" si="119"/>
        <v>1.1766666666666665</v>
      </c>
      <c r="W110" s="37">
        <f t="shared" si="120"/>
        <v>1.1599999999999999</v>
      </c>
    </row>
    <row r="111" spans="1:83" s="8" customFormat="1" x14ac:dyDescent="0.3">
      <c r="A111" s="35" t="s">
        <v>150</v>
      </c>
      <c r="B111" s="37">
        <f t="shared" si="115"/>
        <v>23.967373487280856</v>
      </c>
      <c r="C111" s="37">
        <f t="shared" si="122"/>
        <v>31.280594196757679</v>
      </c>
      <c r="D111" s="37">
        <f t="shared" si="123"/>
        <v>36.362590360754403</v>
      </c>
      <c r="E111" s="37">
        <f t="shared" si="124"/>
        <v>39.805731177138789</v>
      </c>
      <c r="F111" s="37">
        <f t="shared" si="125"/>
        <v>31.392421349382058</v>
      </c>
      <c r="G111" s="37">
        <f t="shared" si="126"/>
        <v>40.460734157619619</v>
      </c>
      <c r="H111" s="37">
        <f t="shared" si="127"/>
        <v>23.023589066098626</v>
      </c>
      <c r="I111" s="37">
        <f t="shared" si="128"/>
        <v>21.311199151226827</v>
      </c>
      <c r="J111" s="37">
        <f t="shared" si="129"/>
        <v>28.40144744360035</v>
      </c>
      <c r="K111" s="37">
        <f t="shared" si="130"/>
        <v>19.134677331331375</v>
      </c>
      <c r="L111" s="37">
        <f t="shared" si="131"/>
        <v>31.294790281645994</v>
      </c>
      <c r="M111" s="37">
        <f t="shared" si="132"/>
        <v>19.674409944661541</v>
      </c>
      <c r="N111" s="37">
        <f t="shared" si="133"/>
        <v>28.619555335988323</v>
      </c>
      <c r="O111" s="37">
        <f t="shared" si="134"/>
        <v>64.022511639134336</v>
      </c>
      <c r="P111" s="37">
        <f t="shared" si="135"/>
        <v>29.038182635749262</v>
      </c>
      <c r="Q111" s="37">
        <f t="shared" si="136"/>
        <v>25.173526248586782</v>
      </c>
      <c r="R111" s="37">
        <f t="shared" si="121"/>
        <v>27.916085376435049</v>
      </c>
      <c r="S111" s="37">
        <f t="shared" si="116"/>
        <v>16.078184844736093</v>
      </c>
      <c r="T111" s="37">
        <f t="shared" si="117"/>
        <v>19.284324814860824</v>
      </c>
      <c r="U111" s="37">
        <f t="shared" si="118"/>
        <v>19.814990982981055</v>
      </c>
      <c r="V111" s="37">
        <f t="shared" si="119"/>
        <v>7.1033333333333326</v>
      </c>
      <c r="W111" s="37">
        <f t="shared" si="120"/>
        <v>7.0466666666666669</v>
      </c>
    </row>
    <row r="112" spans="1:83" s="8" customFormat="1" x14ac:dyDescent="0.3">
      <c r="A112" s="35" t="s">
        <v>151</v>
      </c>
      <c r="B112" s="37">
        <f t="shared" si="115"/>
        <v>2.1972717718025301</v>
      </c>
      <c r="C112" s="37">
        <f t="shared" si="122"/>
        <v>5.1882532217782718</v>
      </c>
      <c r="D112" s="37">
        <f t="shared" si="123"/>
        <v>5.5634814241524655</v>
      </c>
      <c r="E112" s="37">
        <f t="shared" si="124"/>
        <v>6.5644591382467663</v>
      </c>
      <c r="F112" s="37">
        <f t="shared" si="125"/>
        <v>4.6628846968428963</v>
      </c>
      <c r="G112" s="37">
        <f t="shared" si="126"/>
        <v>5.0968177997443282</v>
      </c>
      <c r="H112" s="37">
        <f t="shared" si="127"/>
        <v>3.3889280616731541</v>
      </c>
      <c r="I112" s="37">
        <f t="shared" si="128"/>
        <v>4.1494158489504871</v>
      </c>
      <c r="J112" s="37">
        <f t="shared" si="129"/>
        <v>6.5126274192459563</v>
      </c>
      <c r="K112" s="37">
        <f t="shared" si="130"/>
        <v>4.5505922184310155</v>
      </c>
      <c r="L112" s="37">
        <f t="shared" si="131"/>
        <v>9.2290762737808016</v>
      </c>
      <c r="M112" s="37">
        <f t="shared" si="132"/>
        <v>6.4222346657824581</v>
      </c>
      <c r="N112" s="37">
        <f t="shared" si="133"/>
        <v>7.9898330041416656</v>
      </c>
      <c r="O112" s="37">
        <f t="shared" si="134"/>
        <v>11.737886079433011</v>
      </c>
      <c r="P112" s="37">
        <f t="shared" si="135"/>
        <v>5.9768796998337317</v>
      </c>
      <c r="Q112" s="37">
        <f t="shared" si="136"/>
        <v>10.521974121040589</v>
      </c>
      <c r="R112" s="37">
        <f t="shared" si="121"/>
        <v>8.8956512101648002</v>
      </c>
      <c r="S112" s="37">
        <f t="shared" si="116"/>
        <v>3.4762989441639118</v>
      </c>
      <c r="T112" s="37">
        <f t="shared" si="117"/>
        <v>6.9325733486480168</v>
      </c>
      <c r="U112" s="37">
        <f t="shared" si="118"/>
        <v>5.5696821511371688</v>
      </c>
      <c r="V112" s="37">
        <f t="shared" si="119"/>
        <v>9.2200000000000006</v>
      </c>
      <c r="W112" s="37">
        <f t="shared" si="120"/>
        <v>8.6666666666666661</v>
      </c>
    </row>
    <row r="113" spans="1:23" s="8" customFormat="1" x14ac:dyDescent="0.3">
      <c r="A113" s="35" t="s">
        <v>153</v>
      </c>
      <c r="B113" s="37">
        <f>AVERAGE(B36:E36)</f>
        <v>18.378121195927143</v>
      </c>
      <c r="C113" s="37">
        <f>AVERAGE(F36:I36)</f>
        <v>15.383166814707458</v>
      </c>
      <c r="D113" s="37">
        <f>AVERAGE(J36:M36)</f>
        <v>23.774246215508768</v>
      </c>
      <c r="E113" s="37">
        <f>AVERAGE(N36:Q36)</f>
        <v>26.803699884570392</v>
      </c>
      <c r="F113" s="37">
        <f>AVERAGE(R36:U36)</f>
        <v>20.039418373707118</v>
      </c>
      <c r="G113" s="37">
        <f>AVERAGE(V36:Y36)</f>
        <v>19.186183077557487</v>
      </c>
      <c r="H113" s="37">
        <f>AVERAGE(Z36:AC36)</f>
        <v>18.672508163372353</v>
      </c>
      <c r="I113" s="37">
        <f>AVERAGE(AD36:AG36)</f>
        <v>14.260159026701762</v>
      </c>
      <c r="J113" s="37">
        <f>AVERAGE(AH36:AK36)</f>
        <v>15.481857263484965</v>
      </c>
      <c r="K113" s="37">
        <f>AVERAGE(AL36:AO36)</f>
        <v>9.8793454041872586</v>
      </c>
      <c r="L113" s="37">
        <f>AVERAGE(AP36:AS36)</f>
        <v>16.472365954208634</v>
      </c>
      <c r="M113" s="37">
        <f>AVERAGE(AT36:AW36)</f>
        <v>13.136353186424135</v>
      </c>
      <c r="N113" s="37">
        <f>AVERAGE(AX36:BA36)</f>
        <v>17.922972046241199</v>
      </c>
      <c r="O113" s="37">
        <f>AVERAGE(BB36:BE36)</f>
        <v>32.362114592542348</v>
      </c>
      <c r="P113" s="37">
        <f>AVERAGE(BF36:BI36)</f>
        <v>19.013618417544841</v>
      </c>
      <c r="Q113" s="37">
        <f>AVERAGE(BJ36:BM36)</f>
        <v>17.329877657744113</v>
      </c>
      <c r="R113" s="37">
        <f>AVERAGE(BN36:BQ36)</f>
        <v>16.835230058299743</v>
      </c>
      <c r="S113" s="37">
        <f>AVERAGE(BR36:BU36)</f>
        <v>15.120968208690492</v>
      </c>
      <c r="T113" s="37">
        <f>AVERAGE(BV36:BY36)</f>
        <v>10.598473822517725</v>
      </c>
      <c r="U113" s="37">
        <f>AVERAGE(BZ36:CC36)</f>
        <v>15.499713741060456</v>
      </c>
      <c r="V113" s="37">
        <f>AVERAGE(CD36:CF36)</f>
        <v>11.116666666666665</v>
      </c>
      <c r="W113" s="37">
        <f>AVERAGE(CG36:CI36)</f>
        <v>8.0033333333333321</v>
      </c>
    </row>
    <row r="114" spans="1:23" s="8" customFormat="1" x14ac:dyDescent="0.3">
      <c r="A114" s="35" t="s">
        <v>154</v>
      </c>
      <c r="B114" s="37">
        <f>AVERAGE(B37:E37)</f>
        <v>3.2093470914942479</v>
      </c>
      <c r="C114" s="37">
        <f>AVERAGE(F37:I37)</f>
        <v>2.5738043076460517</v>
      </c>
      <c r="D114" s="37">
        <f>AVERAGE(J37:M37)</f>
        <v>10.357543009279977</v>
      </c>
      <c r="E114" s="37">
        <f>AVERAGE(N37:Q37)</f>
        <v>7.2770000313757359</v>
      </c>
      <c r="F114" s="37">
        <f>AVERAGE(R37:U37)</f>
        <v>22.384078800941644</v>
      </c>
      <c r="G114" s="37">
        <f>AVERAGE(V37:Y37)</f>
        <v>15.227941610617775</v>
      </c>
      <c r="H114" s="37">
        <f>AVERAGE(Z37:AC37)</f>
        <v>29.312594111493183</v>
      </c>
      <c r="I114" s="37">
        <f>AVERAGE(AD37:AG37)</f>
        <v>27.838448601821408</v>
      </c>
      <c r="J114" s="37">
        <f>AVERAGE(AH37:AK37)</f>
        <v>12.606466188488703</v>
      </c>
      <c r="K114" s="37">
        <f>AVERAGE(AL37:AO37)</f>
        <v>2.1751977499195645</v>
      </c>
      <c r="L114" s="37">
        <f>AVERAGE(AP37:AS37)</f>
        <v>3.9054487010992731</v>
      </c>
      <c r="M114" s="37">
        <f>AVERAGE(AT37:AW37)</f>
        <v>2.7858028523357983</v>
      </c>
      <c r="N114" s="37">
        <f>AVERAGE(AX37:BA37)</f>
        <v>4.1135960416483401</v>
      </c>
      <c r="O114" s="37">
        <f>AVERAGE(BB37:BE37)</f>
        <v>8.0906226851810903</v>
      </c>
      <c r="P114" s="37">
        <f>AVERAGE(BF37:BI37)</f>
        <v>4.056603582949319</v>
      </c>
      <c r="Q114" s="37">
        <f>AVERAGE(BJ37:BM37)</f>
        <v>7.7511689161551098</v>
      </c>
      <c r="R114" s="37">
        <f>AVERAGE(BN37:BQ37)</f>
        <v>7.1627817914793601</v>
      </c>
      <c r="S114" s="37">
        <f>AVERAGE(BR37:BU37)</f>
        <v>15.462086721152552</v>
      </c>
      <c r="T114" s="37">
        <f>AVERAGE(BV37:BY37)</f>
        <v>13.150970823561899</v>
      </c>
      <c r="U114" s="37">
        <f>AVERAGE(BZ37:CC37)</f>
        <v>6.2826211527159685</v>
      </c>
      <c r="V114" s="37">
        <f>AVERAGE(CD37:CF37)</f>
        <v>16.153333333333332</v>
      </c>
      <c r="W114" s="37">
        <f>AVERAGE(CG37:CI37)</f>
        <v>18.223333333333333</v>
      </c>
    </row>
    <row r="115" spans="1:23" s="8" customFormat="1" x14ac:dyDescent="0.3">
      <c r="A115" s="35" t="s">
        <v>143</v>
      </c>
      <c r="B115" s="37">
        <f>AVERAGE(B26:E26)</f>
        <v>1.9266537276640094</v>
      </c>
      <c r="C115" s="37">
        <f>AVERAGE(F26:I26)</f>
        <v>1.8458372512796433</v>
      </c>
      <c r="D115" s="37">
        <f>AVERAGE(J26:M26)</f>
        <v>1.9832951935146959</v>
      </c>
      <c r="E115" s="37">
        <f>AVERAGE(N26:Q26)</f>
        <v>3.0115144980411066</v>
      </c>
      <c r="F115" s="37">
        <f>AVERAGE(R26:U26)</f>
        <v>2.4837983398331116</v>
      </c>
      <c r="G115" s="37">
        <f>AVERAGE(V26:Y26)</f>
        <v>2.3379070126645836</v>
      </c>
      <c r="H115" s="37">
        <f>AVERAGE(Z26:AC26)</f>
        <v>2.5650937217829899</v>
      </c>
      <c r="I115" s="37">
        <f>AVERAGE(AD26:AG26)</f>
        <v>1.0889487889368514</v>
      </c>
      <c r="J115" s="37">
        <f>AVERAGE(AH26:AK26)</f>
        <v>1.8229606984821007</v>
      </c>
      <c r="K115" s="37">
        <f>AVERAGE(AL26:AO26)</f>
        <v>0.79457840200469909</v>
      </c>
      <c r="L115" s="37">
        <f>AVERAGE(AP26:AS26)</f>
        <v>1.8102770359617888</v>
      </c>
      <c r="M115" s="37">
        <f>AVERAGE(AT26:AW26)</f>
        <v>1.0867500755187658</v>
      </c>
      <c r="N115" s="37">
        <f>AVERAGE(AX26:BA26)</f>
        <v>1.3063754959498606</v>
      </c>
      <c r="O115" s="37">
        <f>AVERAGE(BB26:BE26)</f>
        <v>3.9114328170724937</v>
      </c>
      <c r="P115" s="37">
        <f>AVERAGE(BF26:BI26)</f>
        <v>3.6012432622817174</v>
      </c>
      <c r="Q115" s="37">
        <f>AVERAGE(BJ26:BM26)</f>
        <v>3.9496734017641337</v>
      </c>
      <c r="R115" s="37">
        <f>AVERAGE(BN26:BQ26)</f>
        <v>1.8189541764321542</v>
      </c>
      <c r="S115" s="37">
        <f>AVERAGE(BR26:BU26)</f>
        <v>2.3720531506494869</v>
      </c>
      <c r="T115" s="37">
        <f>AVERAGE(BV26:BY26)</f>
        <v>1.4966184673182958</v>
      </c>
      <c r="U115" s="37">
        <f>AVERAGE(BZ26:CC26)</f>
        <v>1.0276553533245734</v>
      </c>
    </row>
    <row r="116" spans="1:23" s="8" customFormat="1" x14ac:dyDescent="0.3">
      <c r="A116" s="35" t="s">
        <v>152</v>
      </c>
      <c r="B116" s="37">
        <f>AVERAGE(B35:E35)</f>
        <v>0.12207517035888585</v>
      </c>
      <c r="C116" s="37">
        <f>AVERAGE(F35:I35)</f>
        <v>0.16644558139356858</v>
      </c>
      <c r="D116" s="37">
        <f>AVERAGE(J35:M35)</f>
        <v>0.64987408529230006</v>
      </c>
      <c r="E116" s="37">
        <f>AVERAGE(N35:Q35)</f>
        <v>0.45855549545742441</v>
      </c>
      <c r="F116" s="37">
        <f>AVERAGE(R35:U35)</f>
        <v>1.6055513550086462</v>
      </c>
      <c r="G116" s="37">
        <f>AVERAGE(V35:Y35)</f>
        <v>1.2568565666449241</v>
      </c>
      <c r="H116" s="37">
        <f>AVERAGE(Z35:AC35)</f>
        <v>2.1784517264534475</v>
      </c>
      <c r="I116" s="37">
        <f>AVERAGE(AD35:AG35)</f>
        <v>2.7163824316770198</v>
      </c>
      <c r="J116" s="37">
        <f>AVERAGE(AH35:AK35)</f>
        <v>1.5401881547393077</v>
      </c>
      <c r="K116" s="37">
        <f>AVERAGE(AL35:AO35)</f>
        <v>0.15511453910081802</v>
      </c>
      <c r="L116" s="37">
        <f>AVERAGE(AP35:AS35)</f>
        <v>0.12543061320116217</v>
      </c>
      <c r="M116" s="37">
        <f>AVERAGE(AT35:AW35)</f>
        <v>9.3990495286062598E-2</v>
      </c>
      <c r="N116" s="37">
        <f>AVERAGE(AX35:BA35)</f>
        <v>0.22473341088470478</v>
      </c>
      <c r="O116" s="37">
        <f>AVERAGE(BB35:BE35)</f>
        <v>1.2123509940804329</v>
      </c>
      <c r="P116" s="37">
        <f>AVERAGE(BF35:BI35)</f>
        <v>0.28168257181865131</v>
      </c>
      <c r="Q116" s="37">
        <f>AVERAGE(BJ35:BM35)</f>
        <v>1.0868594464030326</v>
      </c>
      <c r="R116" s="37">
        <f>AVERAGE(BN35:BQ35)</f>
        <v>1.1154805660163869</v>
      </c>
      <c r="S116" s="37">
        <f>AVERAGE(BR35:BU35)</f>
        <v>3.6997165180560243</v>
      </c>
      <c r="T116" s="37">
        <f>AVERAGE(BV35:BY35)</f>
        <v>5.4948307806299432</v>
      </c>
      <c r="U116" s="37">
        <f>AVERAGE(BZ35:CC35)</f>
        <v>2.6387564525119482</v>
      </c>
    </row>
    <row r="117" spans="1:23" s="8" customFormat="1" x14ac:dyDescent="0.3">
      <c r="A117" s="35" t="s">
        <v>155</v>
      </c>
      <c r="B117" s="37">
        <f>AVERAGE(B38:E38)</f>
        <v>5.0980555224639561</v>
      </c>
      <c r="C117" s="37">
        <f>AVERAGE(F38:I38)</f>
        <v>5.2069894892304802</v>
      </c>
      <c r="D117" s="37">
        <f>AVERAGE(J38:M38)</f>
        <v>4.2962945094171481</v>
      </c>
      <c r="E117" s="37">
        <f>AVERAGE(N38:Q38)</f>
        <v>3.6996987904140664</v>
      </c>
      <c r="F117" s="37">
        <f>AVERAGE(R38:U38)</f>
        <v>2.5004929368077664</v>
      </c>
      <c r="G117" s="37">
        <f>AVERAGE(V38:Y38)</f>
        <v>2.0602012586555847</v>
      </c>
      <c r="H117" s="37">
        <f>AVERAGE(Z38:AC38)</f>
        <v>2.2289901288650431</v>
      </c>
      <c r="I117" s="37">
        <f>AVERAGE(AD38:AG38)</f>
        <v>2.0825547159684659</v>
      </c>
      <c r="J117" s="37">
        <f>AVERAGE(AH38:AK38)</f>
        <v>2.5776058062131559</v>
      </c>
      <c r="K117" s="37">
        <f>AVERAGE(AL38:AO38)</f>
        <v>2.2695250882985283</v>
      </c>
      <c r="L117" s="37">
        <f>AVERAGE(AP38:AS38)</f>
        <v>3.6854995053464603</v>
      </c>
      <c r="M117" s="37">
        <f>AVERAGE(AT38:AW38)</f>
        <v>3.6120714297921124</v>
      </c>
      <c r="N117" s="37">
        <f>AVERAGE(AX38:BA38)</f>
        <v>4.5464402728567439</v>
      </c>
      <c r="O117" s="37">
        <f>AVERAGE(BB38:BE38)</f>
        <v>5.0419255585443619</v>
      </c>
      <c r="P117" s="37">
        <f>AVERAGE(BF38:BI38)</f>
        <v>2.5157884595478293</v>
      </c>
      <c r="Q117" s="37">
        <f>AVERAGE(BJ38:BM38)</f>
        <v>2.0475239996939401</v>
      </c>
      <c r="R117" s="37">
        <f>AVERAGE(BN38:BQ38)</f>
        <v>2.2389839518343053</v>
      </c>
      <c r="S117" s="37">
        <f>AVERAGE(BR38:BU38)</f>
        <v>2.3965947586986038</v>
      </c>
      <c r="T117" s="37">
        <f>AVERAGE(BV38:BY38)</f>
        <v>3.2126985878883163</v>
      </c>
      <c r="U117" s="37">
        <f>AVERAGE(BZ38:CC38)</f>
        <v>2.2819910579909872</v>
      </c>
    </row>
    <row r="118" spans="1:23" s="8" customFormat="1" x14ac:dyDescent="0.3">
      <c r="A118" s="3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20" spans="1:23" s="8" customFormat="1" x14ac:dyDescent="0.3">
      <c r="A120" s="35" t="s">
        <v>170</v>
      </c>
      <c r="B120" s="8" t="s">
        <v>113</v>
      </c>
      <c r="C120" s="8" t="s">
        <v>114</v>
      </c>
      <c r="D120" s="8" t="s">
        <v>115</v>
      </c>
      <c r="E120" s="8" t="s">
        <v>116</v>
      </c>
      <c r="F120" s="8" t="s">
        <v>117</v>
      </c>
      <c r="G120" s="8" t="s">
        <v>118</v>
      </c>
      <c r="H120" s="8" t="s">
        <v>119</v>
      </c>
      <c r="I120" s="8" t="s">
        <v>120</v>
      </c>
      <c r="J120" s="8" t="s">
        <v>121</v>
      </c>
      <c r="K120" s="8" t="s">
        <v>122</v>
      </c>
      <c r="L120" s="8" t="s">
        <v>123</v>
      </c>
      <c r="M120" s="8" t="s">
        <v>124</v>
      </c>
      <c r="N120" s="8" t="s">
        <v>125</v>
      </c>
      <c r="O120" s="8" t="s">
        <v>126</v>
      </c>
      <c r="P120" s="8" t="s">
        <v>127</v>
      </c>
      <c r="Q120" s="8" t="s">
        <v>128</v>
      </c>
      <c r="R120" s="8" t="s">
        <v>129</v>
      </c>
      <c r="S120" s="8" t="s">
        <v>130</v>
      </c>
      <c r="T120" s="8" t="s">
        <v>131</v>
      </c>
      <c r="U120" s="8" t="s">
        <v>132</v>
      </c>
      <c r="V120" s="8" t="s">
        <v>167</v>
      </c>
      <c r="W120" s="8" t="s">
        <v>168</v>
      </c>
    </row>
    <row r="121" spans="1:23" s="8" customFormat="1" x14ac:dyDescent="0.3">
      <c r="A121" s="35" t="s">
        <v>141</v>
      </c>
      <c r="B121" s="8">
        <f>_xlfn.STDEV.P(B24:E24)</f>
        <v>0.42152490392975006</v>
      </c>
      <c r="C121" s="8">
        <f>_xlfn.STDEV.P(F24:I24)</f>
        <v>0.20286782620360513</v>
      </c>
      <c r="D121" s="8">
        <f>_xlfn.STDEV.P(J24:M24)</f>
        <v>0.53339247440485493</v>
      </c>
      <c r="E121" s="8">
        <f>_xlfn.STDEV.P(N24:Q24)</f>
        <v>0.31604293116805998</v>
      </c>
      <c r="F121" s="8">
        <f>_xlfn.STDEV.P(R24:U24)</f>
        <v>0.56343455857863456</v>
      </c>
      <c r="G121" s="8">
        <f>_xlfn.STDEV.P(V24:Y24)</f>
        <v>1.7862849355795478</v>
      </c>
      <c r="H121" s="8">
        <f>_xlfn.STDEV.P(Z24:AC24)</f>
        <v>1.2989583179351709</v>
      </c>
      <c r="I121" s="8">
        <f>_xlfn.STDEV.P(AD24:AG24)</f>
        <v>0.43010673529284921</v>
      </c>
      <c r="J121" s="8">
        <f>_xlfn.STDEV.P(AH24:AK24)</f>
        <v>1.2260909578797106</v>
      </c>
      <c r="K121" s="8">
        <f>_xlfn.STDEV.P(AL24:AO24)</f>
        <v>0.13560599547432942</v>
      </c>
      <c r="L121" s="8">
        <f>_xlfn.STDEV.P(AP24:AS24)</f>
        <v>0.27485620305659869</v>
      </c>
      <c r="M121" s="8">
        <f>_xlfn.STDEV.P(AT24:AW24)</f>
        <v>0.36090170389680853</v>
      </c>
      <c r="N121" s="8">
        <f>_xlfn.STDEV.P(AX24:BA24)</f>
        <v>0.24960034137537743</v>
      </c>
      <c r="O121" s="8">
        <f>_xlfn.STDEV.P(BB24:BE24)</f>
        <v>1.813947068762843</v>
      </c>
      <c r="P121" s="8">
        <f>_xlfn.STDEV.P(BF24:BI24)</f>
        <v>0.30818589322723916</v>
      </c>
      <c r="Q121" s="8">
        <f>_xlfn.STDEV.P(BJ24:BM24)</f>
        <v>0.59003244267381705</v>
      </c>
      <c r="R121" s="8">
        <f>_xlfn.STDEV.P(BN24:BQ24)</f>
        <v>0.51145432093854681</v>
      </c>
      <c r="S121" s="8">
        <f>_xlfn.STDEV.P(BR24:BU24)</f>
        <v>1.9711732013158192</v>
      </c>
      <c r="T121" s="8">
        <f>_xlfn.STDEV.P(BV24:BY24)</f>
        <v>0.49194298381338553</v>
      </c>
      <c r="U121" s="8">
        <f>_xlfn.STDEV.P(BZ24:CC24)</f>
        <v>0.42729285315863913</v>
      </c>
      <c r="V121" s="8">
        <f>_xlfn.STDEV.P(CD24:CF24)</f>
        <v>9.0308114560960662E-2</v>
      </c>
      <c r="W121" s="8">
        <f>_xlfn.STDEV.P(CG24:CI24)</f>
        <v>5.715476066494083E-2</v>
      </c>
    </row>
    <row r="122" spans="1:23" s="8" customFormat="1" x14ac:dyDescent="0.3">
      <c r="A122" s="35" t="s">
        <v>142</v>
      </c>
      <c r="B122" s="8">
        <f t="shared" ref="B122" si="137">_xlfn.STDEV.P(B25:E25)</f>
        <v>0.78284593750052045</v>
      </c>
      <c r="C122" s="8">
        <f>_xlfn.STDEV.P(F25:I25)</f>
        <v>0.33536176835562065</v>
      </c>
      <c r="D122" s="8">
        <f>_xlfn.STDEV.P(J25:M25)</f>
        <v>0.55435109972909546</v>
      </c>
      <c r="E122" s="8">
        <f>_xlfn.STDEV.P(N25:Q25)</f>
        <v>1.0783154040921081</v>
      </c>
      <c r="F122" s="8">
        <f>_xlfn.STDEV.P(R25:U25)</f>
        <v>0.75890904972153761</v>
      </c>
      <c r="G122" s="8">
        <f>_xlfn.STDEV.P(V25:Y25)</f>
        <v>1.3922581280036399</v>
      </c>
      <c r="H122" s="8">
        <f>_xlfn.STDEV.P(Z25:AC25)</f>
        <v>1.2447075698357009</v>
      </c>
      <c r="I122" s="8">
        <f>_xlfn.STDEV.P(AD25:AG25)</f>
        <v>0.30156088141466436</v>
      </c>
      <c r="J122" s="8">
        <f>_xlfn.STDEV.P(AH25:AK25)</f>
        <v>1.7239564428043233</v>
      </c>
      <c r="K122" s="8">
        <f>_xlfn.STDEV.P(AL25:AO25)</f>
        <v>0.17365408753499498</v>
      </c>
      <c r="L122" s="8">
        <f>_xlfn.STDEV.P(AP25:AS25)</f>
        <v>1.0799875064413986</v>
      </c>
      <c r="M122" s="8">
        <f>_xlfn.STDEV.P(AT25:AW25)</f>
        <v>0.30757068065134668</v>
      </c>
      <c r="N122" s="8">
        <f>_xlfn.STDEV.P(AX25:BA25)</f>
        <v>1.209396934129181</v>
      </c>
      <c r="O122" s="8">
        <f>_xlfn.STDEV.P(BB25:BE25)</f>
        <v>5.2557575897624362</v>
      </c>
      <c r="P122" s="8">
        <f>_xlfn.STDEV.P(BF25:BI25)</f>
        <v>0.9224940678442769</v>
      </c>
      <c r="Q122" s="8">
        <f>_xlfn.STDEV.P(BJ25:BM25)</f>
        <v>0.68317188312113275</v>
      </c>
      <c r="R122" s="8">
        <f>_xlfn.STDEV.P(BN25:BQ25)</f>
        <v>1.5434432355448813</v>
      </c>
      <c r="S122" s="8">
        <f>_xlfn.STDEV.P(BR25:BU25)</f>
        <v>1.7795769007265265</v>
      </c>
      <c r="T122" s="8">
        <f>_xlfn.STDEV.P(BV25:BY25)</f>
        <v>0.3521952316198565</v>
      </c>
      <c r="U122" s="8">
        <f>_xlfn.STDEV.P(BZ25:CC25)</f>
        <v>1.6253766159931562</v>
      </c>
      <c r="V122" s="8">
        <f t="shared" ref="V122" si="138">_xlfn.STDEV.P(CD25:CF25)</f>
        <v>0.24124676163629652</v>
      </c>
      <c r="W122" s="8">
        <f t="shared" ref="W122" si="139">_xlfn.STDEV.P(CG25:CI25)</f>
        <v>0.19200694431886214</v>
      </c>
    </row>
    <row r="123" spans="1:23" s="8" customFormat="1" x14ac:dyDescent="0.3">
      <c r="A123" s="35" t="s">
        <v>144</v>
      </c>
      <c r="B123" s="8">
        <f t="shared" ref="B123:B130" si="140">_xlfn.STDEV.P(B27:E27)</f>
        <v>4.9650011139557776E-2</v>
      </c>
      <c r="C123" s="8">
        <f t="shared" ref="C123:C130" si="141">_xlfn.STDEV.P(F27:I27)</f>
        <v>8.1170352972619347E-2</v>
      </c>
      <c r="D123" s="8">
        <f t="shared" ref="D123:D130" si="142">_xlfn.STDEV.P(J27:M27)</f>
        <v>0.15398040708262967</v>
      </c>
      <c r="E123" s="8">
        <f t="shared" ref="E123:E130" si="143">_xlfn.STDEV.P(N27:Q27)</f>
        <v>6.0113774358227345E-2</v>
      </c>
      <c r="F123" s="8">
        <f t="shared" ref="F123:F130" si="144">_xlfn.STDEV.P(R27:U27)</f>
        <v>6.0187101077326915E-2</v>
      </c>
      <c r="G123" s="8">
        <f t="shared" ref="G123:G130" si="145">_xlfn.STDEV.P(V27:Y27)</f>
        <v>0.15176733769222536</v>
      </c>
      <c r="H123" s="8">
        <f t="shared" ref="H123:H130" si="146">_xlfn.STDEV.P(Z27:AC27)</f>
        <v>6.0813490531506746E-2</v>
      </c>
      <c r="I123" s="8">
        <f t="shared" ref="I123:I130" si="147">_xlfn.STDEV.P(AD27:AG27)</f>
        <v>0.11901698240727834</v>
      </c>
      <c r="J123" s="8">
        <f t="shared" ref="J123:J130" si="148">_xlfn.STDEV.P(AH27:AK27)</f>
        <v>0.18028344209643565</v>
      </c>
      <c r="K123" s="8">
        <f t="shared" ref="K123:K130" si="149">_xlfn.STDEV.P(AL27:AO27)</f>
        <v>2.7435178787627038E-2</v>
      </c>
      <c r="L123" s="8">
        <f t="shared" ref="L123:L130" si="150">_xlfn.STDEV.P(AP27:AS27)</f>
        <v>0.13133698955026493</v>
      </c>
      <c r="M123" s="8">
        <f t="shared" ref="M123:M130" si="151">_xlfn.STDEV.P(AT27:AW27)</f>
        <v>7.7122889322117805E-2</v>
      </c>
      <c r="N123" s="8">
        <f t="shared" ref="N123:N130" si="152">_xlfn.STDEV.P(AX27:BA27)</f>
        <v>0.12270831164306287</v>
      </c>
      <c r="O123" s="8">
        <f t="shared" ref="O123:O130" si="153">_xlfn.STDEV.P(BB27:BE27)</f>
        <v>0.56349153483558823</v>
      </c>
      <c r="P123" s="8">
        <f t="shared" ref="P123:P130" si="154">_xlfn.STDEV.P(BF27:BI27)</f>
        <v>8.5553677720645038E-2</v>
      </c>
      <c r="Q123" s="8">
        <f t="shared" ref="Q123:Q130" si="155">_xlfn.STDEV.P(BJ27:BM27)</f>
        <v>7.037494638861283E-2</v>
      </c>
      <c r="R123" s="8">
        <f t="shared" ref="R123:R130" si="156">_xlfn.STDEV.P(BN27:BQ27)</f>
        <v>0.27652305314268533</v>
      </c>
      <c r="S123" s="8">
        <f t="shared" ref="S123:S130" si="157">_xlfn.STDEV.P(BR27:BU27)</f>
        <v>0.20562711195166924</v>
      </c>
      <c r="T123" s="8">
        <f t="shared" ref="T123:T130" si="158">_xlfn.STDEV.P(BV27:BY27)</f>
        <v>0.1347610470580938</v>
      </c>
      <c r="U123" s="8">
        <f t="shared" ref="U123:U130" si="159">_xlfn.STDEV.P(BZ27:CC27)</f>
        <v>0.19369248418368304</v>
      </c>
      <c r="V123" s="8">
        <f t="shared" ref="V123:V130" si="160">_xlfn.STDEV.P(CD27:CF27)</f>
        <v>1.5491144423687875</v>
      </c>
      <c r="W123" s="8">
        <f t="shared" ref="W123:W130" si="161">_xlfn.STDEV.P(CG27:CI27)</f>
        <v>1.2149348405024338</v>
      </c>
    </row>
    <row r="124" spans="1:23" s="8" customFormat="1" x14ac:dyDescent="0.3">
      <c r="A124" s="35" t="s">
        <v>145</v>
      </c>
      <c r="B124" s="8">
        <f t="shared" si="140"/>
        <v>0.3031892436110305</v>
      </c>
      <c r="C124" s="8">
        <f t="shared" si="141"/>
        <v>0.35203003308387437</v>
      </c>
      <c r="D124" s="8">
        <f t="shared" si="142"/>
        <v>0.1356139041984519</v>
      </c>
      <c r="E124" s="8">
        <f t="shared" si="143"/>
        <v>0.12829197778791002</v>
      </c>
      <c r="F124" s="8">
        <f t="shared" si="144"/>
        <v>0.1608116343920763</v>
      </c>
      <c r="G124" s="8">
        <f t="shared" si="145"/>
        <v>0.33305430015285037</v>
      </c>
      <c r="H124" s="8">
        <f t="shared" si="146"/>
        <v>0.1900053563870886</v>
      </c>
      <c r="I124" s="8">
        <f t="shared" si="147"/>
        <v>0.12633417317243267</v>
      </c>
      <c r="J124" s="8">
        <f t="shared" si="148"/>
        <v>0.19146326280566794</v>
      </c>
      <c r="K124" s="8">
        <f t="shared" si="149"/>
        <v>4.3326259225826259E-2</v>
      </c>
      <c r="L124" s="8">
        <f t="shared" si="150"/>
        <v>0.27864446341333343</v>
      </c>
      <c r="M124" s="8">
        <f t="shared" si="151"/>
        <v>9.1151535196413683E-2</v>
      </c>
      <c r="N124" s="8">
        <f t="shared" si="152"/>
        <v>0.17075685867869467</v>
      </c>
      <c r="O124" s="8">
        <f t="shared" si="153"/>
        <v>0.65267254185934442</v>
      </c>
      <c r="P124" s="8">
        <f t="shared" si="154"/>
        <v>0.1914257122495886</v>
      </c>
      <c r="Q124" s="8">
        <f t="shared" si="155"/>
        <v>0.2290790676188387</v>
      </c>
      <c r="R124" s="8">
        <f t="shared" si="156"/>
        <v>0.12763872735223789</v>
      </c>
      <c r="S124" s="8">
        <f t="shared" si="157"/>
        <v>0.26234010486058085</v>
      </c>
      <c r="T124" s="8">
        <f t="shared" si="158"/>
        <v>0.31547682407365196</v>
      </c>
      <c r="U124" s="8">
        <f t="shared" si="159"/>
        <v>6.3268562195328976E-2</v>
      </c>
      <c r="V124" s="8">
        <f t="shared" si="160"/>
        <v>3.283903503792736</v>
      </c>
      <c r="W124" s="8">
        <f t="shared" si="161"/>
        <v>1.7165922313959514</v>
      </c>
    </row>
    <row r="125" spans="1:23" s="8" customFormat="1" x14ac:dyDescent="0.3">
      <c r="A125" s="35" t="s">
        <v>146</v>
      </c>
      <c r="B125" s="8">
        <f t="shared" si="140"/>
        <v>6.3782828992655832E-2</v>
      </c>
      <c r="C125" s="8">
        <f t="shared" si="141"/>
        <v>0.13546799436419787</v>
      </c>
      <c r="D125" s="8">
        <f t="shared" si="142"/>
        <v>0.27353826773293322</v>
      </c>
      <c r="E125" s="8">
        <f t="shared" si="143"/>
        <v>5.6557419101985737E-2</v>
      </c>
      <c r="F125" s="8">
        <f t="shared" si="144"/>
        <v>0.18481339585881196</v>
      </c>
      <c r="G125" s="8">
        <f t="shared" si="145"/>
        <v>0.17683520989979226</v>
      </c>
      <c r="H125" s="8">
        <f t="shared" si="146"/>
        <v>0.3840225412556596</v>
      </c>
      <c r="I125" s="8">
        <f t="shared" si="147"/>
        <v>5.9006761906065984E-2</v>
      </c>
      <c r="J125" s="8">
        <f t="shared" si="148"/>
        <v>7.8478309484364281E-2</v>
      </c>
      <c r="K125" s="8">
        <f t="shared" si="149"/>
        <v>3.391457313877843E-2</v>
      </c>
      <c r="L125" s="8">
        <f t="shared" si="150"/>
        <v>0.19085563444760567</v>
      </c>
      <c r="M125" s="8">
        <f t="shared" si="151"/>
        <v>8.5746573748189545E-2</v>
      </c>
      <c r="N125" s="8">
        <f t="shared" si="152"/>
        <v>0.2095200562661427</v>
      </c>
      <c r="O125" s="8">
        <f t="shared" si="153"/>
        <v>0.71188014312098258</v>
      </c>
      <c r="P125" s="8">
        <f t="shared" si="154"/>
        <v>0.13004961377363955</v>
      </c>
      <c r="Q125" s="8">
        <f t="shared" si="155"/>
        <v>0.10284612866476742</v>
      </c>
      <c r="R125" s="8">
        <f t="shared" si="156"/>
        <v>0.11925797540473898</v>
      </c>
      <c r="S125" s="8">
        <f t="shared" si="157"/>
        <v>0.10690063818262097</v>
      </c>
      <c r="T125" s="8">
        <f t="shared" si="158"/>
        <v>9.3276535447694958E-2</v>
      </c>
      <c r="U125" s="8">
        <f t="shared" si="159"/>
        <v>3.670742761492779E-2</v>
      </c>
      <c r="V125" s="8">
        <f t="shared" si="160"/>
        <v>9.6785639430651145</v>
      </c>
      <c r="W125" s="8">
        <f t="shared" si="161"/>
        <v>34.333724269619069</v>
      </c>
    </row>
    <row r="126" spans="1:23" s="8" customFormat="1" x14ac:dyDescent="0.3">
      <c r="A126" s="35" t="s">
        <v>147</v>
      </c>
      <c r="B126" s="8">
        <f t="shared" si="140"/>
        <v>27.008567059166712</v>
      </c>
      <c r="C126" s="8">
        <f t="shared" si="141"/>
        <v>4.0966812198444531</v>
      </c>
      <c r="D126" s="8">
        <f t="shared" si="142"/>
        <v>26.122398019733954</v>
      </c>
      <c r="E126" s="8">
        <f t="shared" si="143"/>
        <v>11.499624611691415</v>
      </c>
      <c r="F126" s="8">
        <f t="shared" si="144"/>
        <v>6.6238305579196846</v>
      </c>
      <c r="G126" s="8">
        <f t="shared" si="145"/>
        <v>46.365576177309343</v>
      </c>
      <c r="H126" s="8">
        <f t="shared" si="146"/>
        <v>32.908092989400501</v>
      </c>
      <c r="I126" s="8">
        <f t="shared" si="147"/>
        <v>7.3928522618109245</v>
      </c>
      <c r="J126" s="8">
        <f>_xlfn.STDEV.P(AH30:AK30)</f>
        <v>35.609248257223314</v>
      </c>
      <c r="K126" s="8">
        <f t="shared" si="149"/>
        <v>6.1364958503593332</v>
      </c>
      <c r="L126" s="8">
        <f t="shared" si="150"/>
        <v>32.883638199057174</v>
      </c>
      <c r="M126" s="8">
        <f t="shared" si="151"/>
        <v>6.0514526902076735</v>
      </c>
      <c r="N126" s="8">
        <f t="shared" si="152"/>
        <v>30.961842653871617</v>
      </c>
      <c r="O126" s="8">
        <f t="shared" si="153"/>
        <v>178.66544333789798</v>
      </c>
      <c r="P126" s="8">
        <f t="shared" si="154"/>
        <v>23.476241837976069</v>
      </c>
      <c r="Q126" s="8">
        <f t="shared" si="155"/>
        <v>25.923107840011856</v>
      </c>
      <c r="R126" s="8">
        <f>_xlfn.STDEV.P(BN30:BO30)</f>
        <v>22.001847137764603</v>
      </c>
      <c r="S126" s="8">
        <f t="shared" si="157"/>
        <v>58.456739091270634</v>
      </c>
      <c r="T126" s="8">
        <f t="shared" si="158"/>
        <v>11.189018379444549</v>
      </c>
      <c r="U126" s="8">
        <f t="shared" si="159"/>
        <v>58.757155886653209</v>
      </c>
      <c r="V126" s="8">
        <f t="shared" si="160"/>
        <v>3.0169557872501587</v>
      </c>
      <c r="W126" s="8">
        <f t="shared" si="161"/>
        <v>6.8074811788208383</v>
      </c>
    </row>
    <row r="127" spans="1:23" s="8" customFormat="1" x14ac:dyDescent="0.3">
      <c r="A127" s="35" t="s">
        <v>148</v>
      </c>
      <c r="B127" s="8">
        <f t="shared" si="140"/>
        <v>6.1558834912632117</v>
      </c>
      <c r="C127" s="8">
        <f t="shared" si="141"/>
        <v>2.1929068569931065</v>
      </c>
      <c r="D127" s="8">
        <f t="shared" si="142"/>
        <v>6.1111632334568551</v>
      </c>
      <c r="E127" s="8">
        <f t="shared" si="143"/>
        <v>7.6089236774779359</v>
      </c>
      <c r="F127" s="8">
        <f t="shared" si="144"/>
        <v>6.3840295178265682</v>
      </c>
      <c r="G127" s="8">
        <f t="shared" si="145"/>
        <v>16.578081074456545</v>
      </c>
      <c r="H127" s="8">
        <f t="shared" si="146"/>
        <v>6.3072044326693302</v>
      </c>
      <c r="I127" s="8">
        <f t="shared" si="147"/>
        <v>2.4447081729911879</v>
      </c>
      <c r="J127" s="8">
        <f t="shared" si="148"/>
        <v>2.0453127279605461</v>
      </c>
      <c r="K127" s="8">
        <f t="shared" si="149"/>
        <v>4.0838017308592702</v>
      </c>
      <c r="L127" s="8">
        <f t="shared" si="150"/>
        <v>10.553117890218404</v>
      </c>
      <c r="M127" s="8">
        <f t="shared" si="151"/>
        <v>4.1436580871052247</v>
      </c>
      <c r="N127" s="8">
        <f t="shared" si="152"/>
        <v>8.5910627474009047</v>
      </c>
      <c r="O127" s="8">
        <f t="shared" si="153"/>
        <v>44.295070748616816</v>
      </c>
      <c r="P127" s="8">
        <f t="shared" si="154"/>
        <v>9.6300765460732851</v>
      </c>
      <c r="Q127" s="8">
        <f t="shared" si="155"/>
        <v>1.4890452059678494</v>
      </c>
      <c r="R127" s="8">
        <f t="shared" si="156"/>
        <v>9.2256945749412704</v>
      </c>
      <c r="S127" s="8">
        <f t="shared" si="157"/>
        <v>9.9994995590039473</v>
      </c>
      <c r="T127" s="8">
        <f t="shared" si="158"/>
        <v>2.3430507707178481</v>
      </c>
      <c r="U127" s="8">
        <f t="shared" si="159"/>
        <v>7.2253739172999332</v>
      </c>
      <c r="V127" s="8">
        <f t="shared" si="160"/>
        <v>3.6974435612851351</v>
      </c>
      <c r="W127" s="8">
        <f t="shared" si="161"/>
        <v>2.0378474482213398</v>
      </c>
    </row>
    <row r="128" spans="1:23" s="8" customFormat="1" x14ac:dyDescent="0.3">
      <c r="A128" s="35" t="s">
        <v>149</v>
      </c>
      <c r="B128" s="8">
        <f t="shared" si="140"/>
        <v>0.15551377250297907</v>
      </c>
      <c r="C128" s="8">
        <f t="shared" si="141"/>
        <v>0.16315245221704955</v>
      </c>
      <c r="D128" s="8">
        <f t="shared" si="142"/>
        <v>1.075878523578113</v>
      </c>
      <c r="E128" s="8">
        <f t="shared" si="143"/>
        <v>0.76765908052538301</v>
      </c>
      <c r="F128" s="8">
        <f t="shared" si="144"/>
        <v>0.38289871681132326</v>
      </c>
      <c r="G128" s="8">
        <f t="shared" si="145"/>
        <v>1.1093564687093098</v>
      </c>
      <c r="H128" s="8">
        <f t="shared" si="146"/>
        <v>0.73192425859261934</v>
      </c>
      <c r="I128" s="8">
        <f t="shared" si="147"/>
        <v>0.25634466184298349</v>
      </c>
      <c r="J128" s="8">
        <f t="shared" si="148"/>
        <v>1.4328606600678071</v>
      </c>
      <c r="K128" s="8">
        <f t="shared" si="149"/>
        <v>0.26812571809309133</v>
      </c>
      <c r="L128" s="8">
        <f t="shared" si="150"/>
        <v>0.68718373984466441</v>
      </c>
      <c r="M128" s="8">
        <f t="shared" si="151"/>
        <v>0.12471388132226179</v>
      </c>
      <c r="N128" s="8">
        <f t="shared" si="152"/>
        <v>0.21628664715715437</v>
      </c>
      <c r="O128" s="8">
        <f t="shared" si="153"/>
        <v>3.9398786041976455</v>
      </c>
      <c r="P128" s="8">
        <f t="shared" si="154"/>
        <v>0.50158447983207799</v>
      </c>
      <c r="Q128" s="8">
        <f t="shared" si="155"/>
        <v>0.99778937650648281</v>
      </c>
      <c r="R128" s="8">
        <f t="shared" si="156"/>
        <v>1.7272158953427128</v>
      </c>
      <c r="S128" s="8">
        <f t="shared" si="157"/>
        <v>2.4915821455496139</v>
      </c>
      <c r="T128" s="8">
        <f t="shared" si="158"/>
        <v>0.61352167000903979</v>
      </c>
      <c r="U128" s="8">
        <f t="shared" si="159"/>
        <v>1.6081581902569284</v>
      </c>
      <c r="V128" s="8">
        <f t="shared" si="160"/>
        <v>5.2493385826745453E-2</v>
      </c>
      <c r="W128" s="8">
        <f t="shared" si="161"/>
        <v>5.0990195135927792E-2</v>
      </c>
    </row>
    <row r="129" spans="1:23" s="8" customFormat="1" x14ac:dyDescent="0.3">
      <c r="A129" s="35" t="s">
        <v>150</v>
      </c>
      <c r="B129" s="8">
        <f t="shared" si="140"/>
        <v>15.181978884590521</v>
      </c>
      <c r="C129" s="8">
        <f t="shared" si="141"/>
        <v>8.0367834430423297</v>
      </c>
      <c r="D129" s="8">
        <f t="shared" si="142"/>
        <v>11.016787091997909</v>
      </c>
      <c r="E129" s="8">
        <f t="shared" si="143"/>
        <v>12.904316277636346</v>
      </c>
      <c r="F129" s="8">
        <f t="shared" si="144"/>
        <v>10.399970368087756</v>
      </c>
      <c r="G129" s="8">
        <f t="shared" si="145"/>
        <v>16.064437528745856</v>
      </c>
      <c r="H129" s="8">
        <f t="shared" si="146"/>
        <v>6.5775110479940748</v>
      </c>
      <c r="I129" s="8">
        <f t="shared" si="147"/>
        <v>4.5459020720248393</v>
      </c>
      <c r="J129" s="8">
        <f t="shared" si="148"/>
        <v>9.9121950196264592</v>
      </c>
      <c r="K129" s="8">
        <f t="shared" si="149"/>
        <v>4.9729121024383796</v>
      </c>
      <c r="L129" s="8">
        <f t="shared" si="150"/>
        <v>9.7697183015575604</v>
      </c>
      <c r="M129" s="8">
        <f t="shared" si="151"/>
        <v>2.4278130139498253</v>
      </c>
      <c r="N129" s="8">
        <f t="shared" si="152"/>
        <v>5.9403635791219331</v>
      </c>
      <c r="O129" s="8">
        <f t="shared" si="153"/>
        <v>43.721611587804347</v>
      </c>
      <c r="P129" s="8">
        <f t="shared" si="154"/>
        <v>4.0987113284348711</v>
      </c>
      <c r="Q129" s="8">
        <f t="shared" si="155"/>
        <v>7.4543052667999277</v>
      </c>
      <c r="R129" s="8">
        <f t="shared" si="156"/>
        <v>9.6765166801505309</v>
      </c>
      <c r="S129" s="8">
        <f t="shared" si="157"/>
        <v>2.2519916397148005</v>
      </c>
      <c r="T129" s="8">
        <f t="shared" si="158"/>
        <v>5.8386241105067205</v>
      </c>
      <c r="U129" s="8">
        <f t="shared" si="159"/>
        <v>7.0886678637201745</v>
      </c>
      <c r="V129" s="8">
        <f t="shared" si="160"/>
        <v>1.0434664451827003</v>
      </c>
      <c r="W129" s="8">
        <f t="shared" si="161"/>
        <v>0.80022219136658612</v>
      </c>
    </row>
    <row r="130" spans="1:23" s="8" customFormat="1" x14ac:dyDescent="0.3">
      <c r="A130" s="35" t="s">
        <v>151</v>
      </c>
      <c r="B130" s="8">
        <f t="shared" si="140"/>
        <v>2.0334602780984388</v>
      </c>
      <c r="C130" s="8">
        <f t="shared" si="141"/>
        <v>1.5336645757790834</v>
      </c>
      <c r="D130" s="8">
        <f t="shared" si="142"/>
        <v>1.6435437549849625</v>
      </c>
      <c r="E130" s="8">
        <f t="shared" si="143"/>
        <v>1.9371759565423334</v>
      </c>
      <c r="F130" s="8">
        <f t="shared" si="144"/>
        <v>1.0423738795067194</v>
      </c>
      <c r="G130" s="8">
        <f t="shared" si="145"/>
        <v>0.11260265989532514</v>
      </c>
      <c r="H130" s="8">
        <f t="shared" si="146"/>
        <v>1.1649019499498048</v>
      </c>
      <c r="I130" s="8">
        <f t="shared" si="147"/>
        <v>0.92329569766334663</v>
      </c>
      <c r="J130" s="8">
        <f t="shared" si="148"/>
        <v>3.9116307593569379</v>
      </c>
      <c r="K130" s="8">
        <f t="shared" si="149"/>
        <v>0.77842267440757007</v>
      </c>
      <c r="L130" s="8">
        <f t="shared" si="150"/>
        <v>1.6690227154174764</v>
      </c>
      <c r="M130" s="8">
        <f t="shared" si="151"/>
        <v>2.1866260554142114</v>
      </c>
      <c r="N130" s="8">
        <f t="shared" si="152"/>
        <v>2.3006530041077844</v>
      </c>
      <c r="O130" s="8">
        <f t="shared" si="153"/>
        <v>3.5534319244172421</v>
      </c>
      <c r="P130" s="8">
        <f t="shared" si="154"/>
        <v>3.5950194875521895</v>
      </c>
      <c r="Q130" s="8">
        <f t="shared" si="155"/>
        <v>2.9890170838361358</v>
      </c>
      <c r="R130" s="8">
        <f t="shared" si="156"/>
        <v>1.7291659021180372</v>
      </c>
      <c r="S130" s="8">
        <f t="shared" si="157"/>
        <v>2.6614922043325122</v>
      </c>
      <c r="T130" s="8">
        <f t="shared" si="158"/>
        <v>4.1521612923438438</v>
      </c>
      <c r="U130" s="8">
        <f t="shared" si="159"/>
        <v>5.0194485564882205</v>
      </c>
      <c r="V130" s="8">
        <f t="shared" si="160"/>
        <v>8.2865352631040806E-2</v>
      </c>
      <c r="W130" s="8">
        <f t="shared" si="161"/>
        <v>0.29488227406128631</v>
      </c>
    </row>
    <row r="131" spans="1:23" s="8" customFormat="1" x14ac:dyDescent="0.3">
      <c r="A131" s="35" t="s">
        <v>153</v>
      </c>
      <c r="B131" s="8">
        <f>_xlfn.STDEV.P(B36:E36)</f>
        <v>3.4586145401996822</v>
      </c>
      <c r="C131" s="8">
        <f>_xlfn.STDEV.P(F36:I36)</f>
        <v>0.97432621953045617</v>
      </c>
      <c r="D131" s="8">
        <f>_xlfn.STDEV.P(J36:M36)</f>
        <v>3.8724178609488975</v>
      </c>
      <c r="E131" s="8">
        <f>_xlfn.STDEV.P(N36:Q36)</f>
        <v>1.6701618955366337</v>
      </c>
      <c r="F131" s="8">
        <f>_xlfn.STDEV.P(R36:U36)</f>
        <v>0.49519708003477897</v>
      </c>
      <c r="G131" s="8">
        <f>_xlfn.STDEV.P(V36:Y36)</f>
        <v>5.5944162745479149</v>
      </c>
      <c r="H131" s="8">
        <f>_xlfn.STDEV.P(Z36:AC36)</f>
        <v>5.3789721641107988</v>
      </c>
      <c r="I131" s="8">
        <f>_xlfn.STDEV.P(AD36:AG36)</f>
        <v>0.59832800507494399</v>
      </c>
      <c r="J131" s="8">
        <f>_xlfn.STDEV.P(AH36:AK36)</f>
        <v>4.1354143626525888</v>
      </c>
      <c r="K131" s="8">
        <f>_xlfn.STDEV.P(AL36:AO36)</f>
        <v>1.3134938878010678</v>
      </c>
      <c r="L131" s="8">
        <f>_xlfn.STDEV.P(AP36:AS36)</f>
        <v>3.4976080489619878</v>
      </c>
      <c r="M131" s="8">
        <f>_xlfn.STDEV.P(AT36:AW36)</f>
        <v>1.4371635426315408</v>
      </c>
      <c r="N131" s="8">
        <f>_xlfn.STDEV.P(AX36:BA36)</f>
        <v>2.9745838663085618</v>
      </c>
      <c r="O131" s="8">
        <f>_xlfn.STDEV.P(BB36:BE36)</f>
        <v>17.093895555105235</v>
      </c>
      <c r="P131" s="8">
        <f>_xlfn.STDEV.P(BF36:BI36)</f>
        <v>1.0776644222112757</v>
      </c>
      <c r="Q131" s="8">
        <f>_xlfn.STDEV.P(BJ36:BM36)</f>
        <v>1.0240341566809041</v>
      </c>
      <c r="R131" s="8">
        <f>_xlfn.STDEV.P(BN36:BQ36)</f>
        <v>3.9717862094141325</v>
      </c>
      <c r="S131" s="8">
        <f>_xlfn.STDEV.P(BR36:BU36)</f>
        <v>5.0528297787532326</v>
      </c>
      <c r="T131" s="8">
        <f>_xlfn.STDEV.P(BV36:BY36)</f>
        <v>1.615367880381342</v>
      </c>
      <c r="U131" s="8">
        <f>_xlfn.STDEV.P(BZ36:CC36)</f>
        <v>10.327216332787797</v>
      </c>
      <c r="V131" s="8">
        <f>_xlfn.STDEV.P(CD36:CF36)</f>
        <v>1.2731675284720332</v>
      </c>
      <c r="W131" s="8">
        <f>_xlfn.STDEV.P(CG36:CI36)</f>
        <v>1.1188188215951542</v>
      </c>
    </row>
    <row r="132" spans="1:23" s="8" customFormat="1" x14ac:dyDescent="0.3">
      <c r="A132" s="35" t="s">
        <v>154</v>
      </c>
      <c r="B132" s="8">
        <f>_xlfn.STDEV.P(B37:E37)</f>
        <v>0.42587827964318398</v>
      </c>
      <c r="C132" s="8">
        <f>_xlfn.STDEV.P(F37:I37)</f>
        <v>0.13366717064109288</v>
      </c>
      <c r="D132" s="8">
        <f>_xlfn.STDEV.P(J37:M37)</f>
        <v>3.5556798783302286</v>
      </c>
      <c r="E132" s="8">
        <f>_xlfn.STDEV.P(N37:Q37)</f>
        <v>3.00141814565225</v>
      </c>
      <c r="F132" s="8">
        <f>_xlfn.STDEV.P(R37:U37)</f>
        <v>11.2290360364048</v>
      </c>
      <c r="G132" s="8">
        <f>_xlfn.STDEV.P(V37:Y37)</f>
        <v>8.438977381457951</v>
      </c>
      <c r="H132" s="8">
        <f>_xlfn.STDEV.P(Z37:AC37)</f>
        <v>15.073514212949439</v>
      </c>
      <c r="I132" s="8">
        <f>_xlfn.STDEV.P(AD37:AG37)</f>
        <v>12.953179408038377</v>
      </c>
      <c r="J132" s="8">
        <f>_xlfn.STDEV.P(AH37:AK37)</f>
        <v>10.344332838246457</v>
      </c>
      <c r="K132" s="8">
        <f>_xlfn.STDEV.P(AL37:AO37)</f>
        <v>0.10955694347791003</v>
      </c>
      <c r="L132" s="8">
        <f>_xlfn.STDEV.P(AP37:AS37)</f>
        <v>0.72758838897632216</v>
      </c>
      <c r="M132" s="8">
        <f>_xlfn.STDEV.P(AT37:AW37)</f>
        <v>0.10056537901284401</v>
      </c>
      <c r="N132" s="8">
        <f>_xlfn.STDEV.P(AX37:BA37)</f>
        <v>0.98206277059499913</v>
      </c>
      <c r="O132" s="8">
        <f>_xlfn.STDEV.P(BB37:BE37)</f>
        <v>4.7960982250365669</v>
      </c>
      <c r="P132" s="8">
        <f>_xlfn.STDEV.P(BF37:BI37)</f>
        <v>1.0565314373082073</v>
      </c>
      <c r="Q132" s="8">
        <f>_xlfn.STDEV.P(BJ37:BM37)</f>
        <v>2.7874103869927871</v>
      </c>
      <c r="R132" s="8">
        <f>_xlfn.STDEV.P(BN37:BQ37)</f>
        <v>3.2862246502219938</v>
      </c>
      <c r="S132" s="8">
        <f>_xlfn.STDEV.P(BR37:BU37)</f>
        <v>11.732995082457746</v>
      </c>
      <c r="T132" s="8">
        <f>_xlfn.STDEV.P(BV37:BY37)</f>
        <v>3.7744953703848356</v>
      </c>
      <c r="U132" s="8">
        <f>_xlfn.STDEV.P(BZ37:CC37)</f>
        <v>4.8144387337567434</v>
      </c>
      <c r="V132" s="8">
        <f>_xlfn.STDEV.P(CD37:CF37)</f>
        <v>2.8158282775923857</v>
      </c>
      <c r="W132" s="8">
        <f>_xlfn.STDEV.P(CG37:CI37)</f>
        <v>4.0445628798287823</v>
      </c>
    </row>
    <row r="133" spans="1:23" s="8" customFormat="1" x14ac:dyDescent="0.3">
      <c r="A133" s="35" t="s">
        <v>143</v>
      </c>
      <c r="B133" s="8">
        <f>_xlfn.STDEV.P(B26:E26)</f>
        <v>0.4342256960289918</v>
      </c>
      <c r="C133" s="8">
        <f>_xlfn.STDEV.P(F26:I26)</f>
        <v>0.13106748231451476</v>
      </c>
      <c r="D133" s="8">
        <f>_xlfn.STDEV.P(J26:M26)</f>
        <v>0.16298132571429991</v>
      </c>
      <c r="E133" s="8">
        <f>_xlfn.STDEV.P(N26:Q26)</f>
        <v>0.36339368075086043</v>
      </c>
      <c r="F133" s="8">
        <f>_xlfn.STDEV.P(R26:U26)</f>
        <v>0.11428935744314679</v>
      </c>
      <c r="G133" s="8">
        <f>_xlfn.STDEV.P(V26:Y26)</f>
        <v>0.76244559136554835</v>
      </c>
      <c r="H133" s="8">
        <f>_xlfn.STDEV.P(Z26:AC26)</f>
        <v>0.7067607131167768</v>
      </c>
      <c r="I133" s="8">
        <f>_xlfn.STDEV.P(AD26:AG26)</f>
        <v>0.14331919962148587</v>
      </c>
      <c r="J133" s="8">
        <f>_xlfn.STDEV.P(AH26:AK26)</f>
        <v>0.99405198558070085</v>
      </c>
      <c r="K133" s="8">
        <f>_xlfn.STDEV.P(AL26:AO26)</f>
        <v>0.16379071636119558</v>
      </c>
      <c r="L133" s="8">
        <f>_xlfn.STDEV.P(AP26:AS26)</f>
        <v>0.62433482226126269</v>
      </c>
      <c r="M133" s="8">
        <f>_xlfn.STDEV.P(AT26:AW26)</f>
        <v>0.25002269708810121</v>
      </c>
      <c r="N133" s="8">
        <f>_xlfn.STDEV.P(AX26:BA26)</f>
        <v>0.29082281870764565</v>
      </c>
      <c r="O133" s="8">
        <f>_xlfn.STDEV.P(BB26:BE26)</f>
        <v>1.7217658958023863</v>
      </c>
      <c r="P133" s="8">
        <f>_xlfn.STDEV.P(BF26:BI26)</f>
        <v>1.3949227386754464</v>
      </c>
      <c r="Q133" s="8">
        <f>_xlfn.STDEV.P(BJ26:BM26)</f>
        <v>0.99756558978324739</v>
      </c>
      <c r="R133" s="8">
        <f>_xlfn.STDEV.P(BN26:BQ26)</f>
        <v>1.3864499311960399</v>
      </c>
      <c r="S133" s="8">
        <f>_xlfn.STDEV.P(BR26:BU26)</f>
        <v>0.8727103604814771</v>
      </c>
      <c r="T133" s="8">
        <f>_xlfn.STDEV.P(BV26:BY26)</f>
        <v>0.67679795397564557</v>
      </c>
      <c r="U133" s="8">
        <f>_xlfn.STDEV.P(BZ26:CC26)</f>
        <v>0.29119129358766815</v>
      </c>
    </row>
    <row r="134" spans="1:23" s="8" customFormat="1" x14ac:dyDescent="0.3">
      <c r="A134" s="35" t="s">
        <v>152</v>
      </c>
      <c r="B134" s="8">
        <f>_xlfn.STDEV.P(B35:E35)</f>
        <v>3.0561621078856328E-2</v>
      </c>
      <c r="C134" s="8">
        <f>_xlfn.STDEV.P(F35:I35)</f>
        <v>9.0967944554523374E-3</v>
      </c>
      <c r="D134" s="8">
        <f>_xlfn.STDEV.P(J35:M35)</f>
        <v>0.33404454658283256</v>
      </c>
      <c r="E134" s="8">
        <f>_xlfn.STDEV.P(N35:Q35)</f>
        <v>0.18086334729414633</v>
      </c>
      <c r="F134" s="8">
        <f>_xlfn.STDEV.P(R35:U35)</f>
        <v>0.81413594483657714</v>
      </c>
      <c r="G134" s="8">
        <f>_xlfn.STDEV.P(V35:Y35)</f>
        <v>0.73283776339084272</v>
      </c>
      <c r="H134" s="8">
        <f>_xlfn.STDEV.P(Z35:AC35)</f>
        <v>1.2209702911721108</v>
      </c>
      <c r="I134" s="8">
        <f>_xlfn.STDEV.P(AD35:AG35)</f>
        <v>0.78617365576474918</v>
      </c>
      <c r="J134" s="8">
        <f>_xlfn.STDEV.P(AH35:AK35)</f>
        <v>1.2202942106073196</v>
      </c>
      <c r="K134" s="8">
        <f>_xlfn.STDEV.P(AL35:AO35)</f>
        <v>8.2366771744656647E-2</v>
      </c>
      <c r="L134" s="8">
        <f>_xlfn.STDEV.P(AP35:AS35)</f>
        <v>7.8089459158131022E-2</v>
      </c>
      <c r="M134" s="8">
        <f>_xlfn.STDEV.P(AT35:AW35)</f>
        <v>6.0448572221546051E-2</v>
      </c>
      <c r="N134" s="8">
        <f>_xlfn.STDEV.P(AX35:BA35)</f>
        <v>0.10990693161280474</v>
      </c>
      <c r="O134" s="8">
        <f>_xlfn.STDEV.P(BB35:BE35)</f>
        <v>1.4493497216083664</v>
      </c>
      <c r="P134" s="8">
        <f>_xlfn.STDEV.P(BF35:BI35)</f>
        <v>0.22245849046056496</v>
      </c>
      <c r="Q134" s="8">
        <f>_xlfn.STDEV.P(BJ35:BM35)</f>
        <v>0.53205744197409055</v>
      </c>
      <c r="R134" s="8">
        <f>_xlfn.STDEV.P(BN35:BQ35)</f>
        <v>0.71110259648405105</v>
      </c>
      <c r="S134" s="8">
        <f>_xlfn.STDEV.P(BR35:BU35)</f>
        <v>3.8222208967672651</v>
      </c>
      <c r="T134" s="8">
        <f>_xlfn.STDEV.P(BV35:BY35)</f>
        <v>1.1080359682511802</v>
      </c>
      <c r="U134" s="8">
        <f>_xlfn.STDEV.P(BZ35:CC35)</f>
        <v>2.5973856097656149</v>
      </c>
    </row>
    <row r="135" spans="1:23" s="8" customFormat="1" x14ac:dyDescent="0.3">
      <c r="A135" s="35" t="s">
        <v>155</v>
      </c>
      <c r="B135" s="8">
        <f>_xlfn.STDEV.P(B38:E38)</f>
        <v>0.3687577673885194</v>
      </c>
      <c r="C135" s="8">
        <f>_xlfn.STDEV.P(F38:I38)</f>
        <v>0.82316394257408454</v>
      </c>
      <c r="D135" s="8">
        <f>_xlfn.STDEV.P(J38:M38)</f>
        <v>0.57605872977133576</v>
      </c>
      <c r="E135" s="8">
        <f>_xlfn.STDEV.P(N38:Q38)</f>
        <v>0.39896557815838912</v>
      </c>
      <c r="F135" s="8">
        <f>_xlfn.STDEV.P(R38:U38)</f>
        <v>0.23072184480099212</v>
      </c>
      <c r="G135" s="8">
        <f>_xlfn.STDEV.P(V38:Y38)</f>
        <v>1.0207741679808358</v>
      </c>
      <c r="H135" s="8">
        <f>_xlfn.STDEV.P(Z38:AC38)</f>
        <v>0.3785340513186472</v>
      </c>
      <c r="I135" s="8">
        <f>_xlfn.STDEV.P(AD38:AG38)</f>
        <v>0.40258048604210955</v>
      </c>
      <c r="J135" s="8">
        <f>_xlfn.STDEV.P(AH38:AK38)</f>
        <v>0.67000829933806738</v>
      </c>
      <c r="K135" s="8">
        <f>_xlfn.STDEV.P(AL38:AO38)</f>
        <v>0.37613266247263411</v>
      </c>
      <c r="L135" s="8">
        <f>_xlfn.STDEV.P(AP38:AS38)</f>
        <v>0.86843997374074144</v>
      </c>
      <c r="M135" s="8">
        <f>_xlfn.STDEV.P(AT38:AW38)</f>
        <v>0.74883834188637477</v>
      </c>
      <c r="N135" s="8">
        <f>_xlfn.STDEV.P(AX38:BA38)</f>
        <v>0.53025844386397047</v>
      </c>
      <c r="O135" s="8">
        <f>_xlfn.STDEV.P(BB38:BE38)</f>
        <v>1.7692154471614843</v>
      </c>
      <c r="P135" s="8">
        <f>_xlfn.STDEV.P(BF38:BI38)</f>
        <v>0.53384116699366679</v>
      </c>
      <c r="Q135" s="8">
        <f>_xlfn.STDEV.P(BJ38:BM38)</f>
        <v>0.39350381177581978</v>
      </c>
      <c r="R135" s="8">
        <f>_xlfn.STDEV.P(BN38:BQ38)</f>
        <v>0.58425457542860171</v>
      </c>
      <c r="S135" s="8">
        <f>_xlfn.STDEV.P(BR38:BU38)</f>
        <v>0.71269492109037202</v>
      </c>
      <c r="T135" s="8">
        <f>_xlfn.STDEV.P(BV38:BY38)</f>
        <v>0.25527753196754921</v>
      </c>
      <c r="U135" s="8">
        <f>_xlfn.STDEV.P(BZ38:CC38)</f>
        <v>0.67978208617142599</v>
      </c>
    </row>
    <row r="136" spans="1:23" s="8" customFormat="1" x14ac:dyDescent="0.3"/>
    <row r="137" spans="1:23" s="8" customFormat="1" x14ac:dyDescent="0.3"/>
    <row r="138" spans="1:23" s="8" customFormat="1" x14ac:dyDescent="0.3"/>
    <row r="139" spans="1:23" s="8" customFormat="1" x14ac:dyDescent="0.3"/>
    <row r="140" spans="1:23" s="8" customFormat="1" x14ac:dyDescent="0.3"/>
    <row r="141" spans="1:23" s="8" customFormat="1" x14ac:dyDescent="0.3">
      <c r="A141" s="35" t="s">
        <v>215</v>
      </c>
      <c r="B141" s="8" t="s">
        <v>113</v>
      </c>
      <c r="C141" s="8" t="s">
        <v>114</v>
      </c>
      <c r="D141" s="8" t="s">
        <v>115</v>
      </c>
      <c r="E141" s="8" t="s">
        <v>116</v>
      </c>
      <c r="F141" s="8" t="s">
        <v>117</v>
      </c>
      <c r="G141" s="8" t="s">
        <v>118</v>
      </c>
      <c r="H141" s="8" t="s">
        <v>119</v>
      </c>
      <c r="I141" s="8" t="s">
        <v>120</v>
      </c>
      <c r="J141" s="8" t="s">
        <v>121</v>
      </c>
      <c r="K141" s="8" t="s">
        <v>122</v>
      </c>
      <c r="L141" s="8" t="s">
        <v>123</v>
      </c>
      <c r="M141" s="8" t="s">
        <v>124</v>
      </c>
      <c r="N141" s="8" t="s">
        <v>125</v>
      </c>
      <c r="O141" s="8" t="s">
        <v>126</v>
      </c>
      <c r="P141" s="8" t="s">
        <v>127</v>
      </c>
      <c r="Q141" s="8" t="s">
        <v>128</v>
      </c>
      <c r="R141" s="8" t="s">
        <v>129</v>
      </c>
      <c r="S141" s="8" t="s">
        <v>130</v>
      </c>
      <c r="T141" s="8" t="s">
        <v>131</v>
      </c>
      <c r="U141" s="8" t="s">
        <v>132</v>
      </c>
    </row>
    <row r="142" spans="1:23" x14ac:dyDescent="0.3">
      <c r="A142" s="35" t="s">
        <v>164</v>
      </c>
      <c r="B142" s="35">
        <f>AVERAGE(B24:E24)</f>
        <v>2.0145355675841969</v>
      </c>
      <c r="C142" s="35">
        <f>AVERAGE(F24:I24)</f>
        <v>1.5279735332273459</v>
      </c>
      <c r="D142" s="35">
        <f t="shared" ref="D142:D154" si="162">AVERAGE(J2:M2)</f>
        <v>1.3232303207414424</v>
      </c>
      <c r="E142" s="35">
        <f t="shared" ref="E142:E154" si="163">AVERAGE(N2:Q2)</f>
        <v>1.6466561787091301</v>
      </c>
      <c r="F142" s="35">
        <f t="shared" ref="F142:F153" si="164">AVERAGE(R2:U2)</f>
        <v>2.3735570013457359</v>
      </c>
      <c r="G142" s="35">
        <f t="shared" ref="G142:G153" si="165">AVERAGE(V2:Y2)</f>
        <v>2.9522415285860122</v>
      </c>
      <c r="H142" s="35">
        <f t="shared" ref="H142:H157" si="166">AVERAGE(Z2:AC2)</f>
        <v>2.8165013206274536</v>
      </c>
      <c r="I142" s="35">
        <f t="shared" ref="I142:I157" si="167">AVERAGE(AD2:AG2)</f>
        <v>2.6446905811756345</v>
      </c>
      <c r="J142" s="35">
        <f t="shared" ref="J142:J157" si="168">AVERAGE(AH2:AK2)</f>
        <v>1.5304569294879002</v>
      </c>
      <c r="K142" s="35">
        <f t="shared" ref="K142:K157" si="169">AVERAGE(AL2:AO2)</f>
        <v>0.70184113562936745</v>
      </c>
      <c r="L142" s="35">
        <f t="shared" ref="L142:L156" si="170">AVERAGE(AP2:AS2)</f>
        <v>0.6824732559749187</v>
      </c>
      <c r="M142" s="35">
        <f t="shared" ref="M142:M156" si="171">AVERAGE(AT2:AW2)</f>
        <v>0.55467997958441595</v>
      </c>
      <c r="N142" s="35">
        <f t="shared" ref="N142:N156" si="172">AVERAGE(AX2:BA2)</f>
        <v>0.70309244156963402</v>
      </c>
      <c r="O142" s="35">
        <f t="shared" ref="O142:O156" si="173">AVERAGE(BB2:BE2)</f>
        <v>1.2973297280987455</v>
      </c>
      <c r="P142" s="35">
        <f t="shared" ref="P142:P156" si="174">AVERAGE(BF2:BI2)</f>
        <v>1.1069398579094578</v>
      </c>
      <c r="Q142" s="35">
        <f t="shared" ref="Q142:Q156" si="175">AVERAGE(BJ2:BM2)</f>
        <v>2.1148350728514522</v>
      </c>
      <c r="R142" s="35">
        <f t="shared" ref="R142:R156" si="176">AVERAGE(BN2:BQ2)</f>
        <v>2.1228568832476689</v>
      </c>
      <c r="S142" s="35">
        <f t="shared" ref="S142:S156" si="177">AVERAGE(BR2:BU2)</f>
        <v>2.7312573501820201</v>
      </c>
      <c r="T142" s="35">
        <f t="shared" ref="T142:T156" si="178">AVERAGE(BV2:BY2)</f>
        <v>2.7050209229632882</v>
      </c>
      <c r="U142" s="35">
        <f t="shared" ref="U142:U156" si="179">AVERAGE(BZ2:CC2)</f>
        <v>1.1533207566309995</v>
      </c>
    </row>
    <row r="143" spans="1:23" x14ac:dyDescent="0.3">
      <c r="A143" s="35" t="s">
        <v>142</v>
      </c>
      <c r="B143" s="35">
        <f t="shared" ref="B143:B157" si="180">AVERAGE(B3:E3)</f>
        <v>2.3671111837916103</v>
      </c>
      <c r="C143" s="35">
        <f t="shared" ref="C143:C154" si="181">AVERAGE(F3:I3)</f>
        <v>2.4097203085035446</v>
      </c>
      <c r="D143" s="35">
        <f t="shared" si="162"/>
        <v>3.1063462679089007</v>
      </c>
      <c r="E143" s="35">
        <f t="shared" si="163"/>
        <v>3.5711586857175233</v>
      </c>
      <c r="F143" s="35">
        <f t="shared" si="164"/>
        <v>4.6897831477409122</v>
      </c>
      <c r="G143" s="35">
        <f t="shared" si="165"/>
        <v>4.4765392612029009</v>
      </c>
      <c r="H143" s="35">
        <f t="shared" si="166"/>
        <v>4.8043756671611701</v>
      </c>
      <c r="I143" s="35">
        <f t="shared" si="167"/>
        <v>4.6995245551649631</v>
      </c>
      <c r="J143" s="35">
        <f t="shared" si="168"/>
        <v>3.8227285900754251</v>
      </c>
      <c r="K143" s="35">
        <f t="shared" si="169"/>
        <v>2.764828029379844</v>
      </c>
      <c r="L143" s="35">
        <f t="shared" si="170"/>
        <v>2.4928506322541182</v>
      </c>
      <c r="M143" s="35">
        <f t="shared" si="171"/>
        <v>2.4621543537488182</v>
      </c>
      <c r="N143" s="35">
        <f t="shared" si="172"/>
        <v>2.6953014043419201</v>
      </c>
      <c r="O143" s="35">
        <f t="shared" si="173"/>
        <v>3.7628555040804628</v>
      </c>
      <c r="P143" s="35">
        <f t="shared" si="174"/>
        <v>4.5275629493140848</v>
      </c>
      <c r="Q143" s="35">
        <f t="shared" si="175"/>
        <v>5.6640374585590374</v>
      </c>
      <c r="R143" s="35">
        <f t="shared" si="176"/>
        <v>6.0171605365810672</v>
      </c>
      <c r="S143" s="35">
        <f t="shared" si="177"/>
        <v>6.2611005520525183</v>
      </c>
      <c r="T143" s="35">
        <f t="shared" si="178"/>
        <v>4.7969211399531817</v>
      </c>
      <c r="U143" s="35">
        <f t="shared" si="179"/>
        <v>3.582889648647785</v>
      </c>
    </row>
    <row r="144" spans="1:23" x14ac:dyDescent="0.3">
      <c r="A144" s="36" t="s">
        <v>143</v>
      </c>
      <c r="B144" s="35">
        <f t="shared" si="180"/>
        <v>0.74582180451968094</v>
      </c>
      <c r="C144" s="35">
        <f t="shared" si="181"/>
        <v>0.87246393864556882</v>
      </c>
      <c r="D144" s="35">
        <f t="shared" si="162"/>
        <v>0.88139061373313865</v>
      </c>
      <c r="E144" s="35">
        <f t="shared" si="163"/>
        <v>1.3419340196782221</v>
      </c>
      <c r="F144" s="35">
        <f t="shared" si="164"/>
        <v>1.865176520180988</v>
      </c>
      <c r="G144" s="35">
        <f t="shared" si="165"/>
        <v>1.8503114932483768</v>
      </c>
      <c r="H144" s="35">
        <f t="shared" si="166"/>
        <v>2.3914596349641393</v>
      </c>
      <c r="I144" s="35">
        <f t="shared" si="167"/>
        <v>1.2348645174318453</v>
      </c>
      <c r="J144" s="35">
        <f t="shared" si="168"/>
        <v>1.3559249693026041</v>
      </c>
      <c r="K144" s="35">
        <f t="shared" si="169"/>
        <v>0.7071795807829262</v>
      </c>
      <c r="L144" s="35">
        <f t="shared" si="170"/>
        <v>0.82838048785426599</v>
      </c>
      <c r="M144" s="35">
        <f t="shared" si="171"/>
        <v>0.58153002756379268</v>
      </c>
      <c r="N144" s="35">
        <f t="shared" si="172"/>
        <v>0.58641008117293736</v>
      </c>
      <c r="O144" s="35">
        <f t="shared" si="173"/>
        <v>1.6757929638924853</v>
      </c>
      <c r="P144" s="35">
        <f t="shared" si="174"/>
        <v>3.1648971967009345</v>
      </c>
      <c r="Q144" s="35">
        <f t="shared" si="175"/>
        <v>4.1566675914336964</v>
      </c>
      <c r="R144" s="35">
        <f t="shared" si="176"/>
        <v>1.946150217889882</v>
      </c>
      <c r="S144" s="35">
        <f t="shared" si="177"/>
        <v>2.8495384885418309</v>
      </c>
      <c r="T144" s="35">
        <f t="shared" si="178"/>
        <v>1.5714170927503937</v>
      </c>
      <c r="U144" s="35">
        <f t="shared" si="179"/>
        <v>0.82017900779418285</v>
      </c>
    </row>
    <row r="145" spans="1:21" x14ac:dyDescent="0.3">
      <c r="A145" s="35" t="s">
        <v>144</v>
      </c>
      <c r="B145" s="35">
        <f t="shared" si="180"/>
        <v>0.20010187047851491</v>
      </c>
      <c r="C145" s="35">
        <f t="shared" si="181"/>
        <v>0.22477744195492266</v>
      </c>
      <c r="D145" s="35">
        <f t="shared" si="162"/>
        <v>0.31918681188092812</v>
      </c>
      <c r="E145" s="35">
        <f t="shared" si="163"/>
        <v>0.37122764568658828</v>
      </c>
      <c r="F145" s="35">
        <f t="shared" si="164"/>
        <v>0.41661779817370803</v>
      </c>
      <c r="G145" s="35">
        <f t="shared" si="165"/>
        <v>0.38242008329316418</v>
      </c>
      <c r="H145" s="35">
        <f t="shared" si="166"/>
        <v>0.48377778824119222</v>
      </c>
      <c r="I145" s="35">
        <f t="shared" si="167"/>
        <v>0.597565936091496</v>
      </c>
      <c r="J145" s="35">
        <f t="shared" si="168"/>
        <v>0.34692289315663138</v>
      </c>
      <c r="K145" s="35">
        <f t="shared" si="169"/>
        <v>0.26256642433527611</v>
      </c>
      <c r="L145" s="35">
        <f t="shared" si="170"/>
        <v>0.26157963997883799</v>
      </c>
      <c r="M145" s="35">
        <f t="shared" si="171"/>
        <v>0.25980959693035344</v>
      </c>
      <c r="N145" s="35">
        <f t="shared" si="172"/>
        <v>0.27844083278046483</v>
      </c>
      <c r="O145" s="35">
        <f t="shared" si="173"/>
        <v>0.44403178692212475</v>
      </c>
      <c r="P145" s="35">
        <f t="shared" si="174"/>
        <v>0.57797564444567695</v>
      </c>
      <c r="Q145" s="35">
        <f t="shared" si="175"/>
        <v>0.71065087270587823</v>
      </c>
      <c r="R145" s="35">
        <f t="shared" si="176"/>
        <v>0.70035281182396503</v>
      </c>
      <c r="S145" s="35">
        <f t="shared" si="177"/>
        <v>0.67163811747009872</v>
      </c>
      <c r="T145" s="35">
        <f t="shared" si="178"/>
        <v>0.50044389386271781</v>
      </c>
      <c r="U145" s="35">
        <f t="shared" si="179"/>
        <v>0.31175656341436497</v>
      </c>
    </row>
    <row r="146" spans="1:21" x14ac:dyDescent="0.3">
      <c r="A146" s="35" t="s">
        <v>145</v>
      </c>
      <c r="B146" s="35">
        <f t="shared" si="180"/>
        <v>0.37898021048625741</v>
      </c>
      <c r="C146" s="35">
        <f t="shared" si="181"/>
        <v>0.38647452985620523</v>
      </c>
      <c r="D146" s="35">
        <f t="shared" si="162"/>
        <v>0.38623460924586783</v>
      </c>
      <c r="E146" s="35">
        <f t="shared" si="163"/>
        <v>0.50895669196775273</v>
      </c>
      <c r="F146" s="35">
        <f t="shared" si="164"/>
        <v>0.68496100848690344</v>
      </c>
      <c r="G146" s="35">
        <f t="shared" si="165"/>
        <v>0.74659290403248213</v>
      </c>
      <c r="H146" s="35">
        <f t="shared" si="166"/>
        <v>0.54972439898390113</v>
      </c>
      <c r="I146" s="35">
        <f t="shared" si="167"/>
        <v>0.47743935791950315</v>
      </c>
      <c r="J146" s="35">
        <f t="shared" si="168"/>
        <v>0.40802868916570961</v>
      </c>
      <c r="K146" s="35">
        <f t="shared" si="169"/>
        <v>0.34780749180797677</v>
      </c>
      <c r="L146" s="35">
        <f t="shared" si="170"/>
        <v>0.40657437192192708</v>
      </c>
      <c r="M146" s="35">
        <f t="shared" si="171"/>
        <v>0.333188396302731</v>
      </c>
      <c r="N146" s="35">
        <f t="shared" si="172"/>
        <v>0.40102723318815281</v>
      </c>
      <c r="O146" s="35">
        <f t="shared" si="173"/>
        <v>0.63244639982199913</v>
      </c>
      <c r="P146" s="35">
        <f t="shared" si="174"/>
        <v>0.60439103552612949</v>
      </c>
      <c r="Q146" s="35">
        <f t="shared" si="175"/>
        <v>0.71450228023390361</v>
      </c>
      <c r="R146" s="35">
        <f t="shared" si="176"/>
        <v>0.59937709678750983</v>
      </c>
      <c r="S146" s="35">
        <f t="shared" si="177"/>
        <v>0.56260121250297324</v>
      </c>
      <c r="T146" s="35">
        <f t="shared" si="178"/>
        <v>0.51613128205135039</v>
      </c>
      <c r="U146" s="35">
        <f t="shared" si="179"/>
        <v>0.28185007920495014</v>
      </c>
    </row>
    <row r="147" spans="1:21" x14ac:dyDescent="0.3">
      <c r="A147" s="35" t="s">
        <v>146</v>
      </c>
      <c r="B147" s="35">
        <f t="shared" si="180"/>
        <v>0.31601563979968239</v>
      </c>
      <c r="C147" s="35">
        <f t="shared" si="181"/>
        <v>0.31554758118639725</v>
      </c>
      <c r="D147" s="35">
        <f t="shared" si="162"/>
        <v>0.43368292210642212</v>
      </c>
      <c r="E147" s="35">
        <f t="shared" si="163"/>
        <v>0.49010906052169917</v>
      </c>
      <c r="F147" s="35">
        <f t="shared" si="164"/>
        <v>0.61189596072308761</v>
      </c>
      <c r="G147" s="35">
        <f t="shared" si="165"/>
        <v>0.53157106025806766</v>
      </c>
      <c r="H147" s="35">
        <f t="shared" si="166"/>
        <v>0.64555978044758999</v>
      </c>
      <c r="I147" s="35">
        <f t="shared" si="167"/>
        <v>0.46712332566290249</v>
      </c>
      <c r="J147" s="35">
        <f t="shared" si="168"/>
        <v>0.35501058214316461</v>
      </c>
      <c r="K147" s="35">
        <f t="shared" si="169"/>
        <v>0.26809951352881733</v>
      </c>
      <c r="L147" s="35">
        <f t="shared" si="170"/>
        <v>0.32103695113191805</v>
      </c>
      <c r="M147" s="35">
        <f t="shared" si="171"/>
        <v>0.29311561633617489</v>
      </c>
      <c r="N147" s="35">
        <f t="shared" si="172"/>
        <v>0.30743196581546683</v>
      </c>
      <c r="O147" s="35">
        <f t="shared" si="173"/>
        <v>0.52888437476506589</v>
      </c>
      <c r="P147" s="35">
        <f t="shared" si="174"/>
        <v>0.62944118527298265</v>
      </c>
      <c r="Q147" s="35">
        <f t="shared" si="175"/>
        <v>0.66364447980125851</v>
      </c>
      <c r="R147" s="35">
        <f t="shared" si="176"/>
        <v>0.68426615442069949</v>
      </c>
      <c r="S147" s="35">
        <f t="shared" si="177"/>
        <v>0.55335224730230337</v>
      </c>
      <c r="T147" s="35">
        <f t="shared" si="178"/>
        <v>0.4788108139617715</v>
      </c>
      <c r="U147" s="35">
        <f t="shared" si="179"/>
        <v>0.28290339896965899</v>
      </c>
    </row>
    <row r="148" spans="1:21" x14ac:dyDescent="0.3">
      <c r="A148" s="35" t="s">
        <v>147</v>
      </c>
      <c r="B148" s="35">
        <f t="shared" si="180"/>
        <v>48.946396363548097</v>
      </c>
      <c r="C148" s="35">
        <f t="shared" si="181"/>
        <v>44.666760061607377</v>
      </c>
      <c r="D148" s="35">
        <f t="shared" si="162"/>
        <v>73.822257974967798</v>
      </c>
      <c r="E148" s="35">
        <f t="shared" si="163"/>
        <v>90.755979311442388</v>
      </c>
      <c r="F148" s="35">
        <f t="shared" si="164"/>
        <v>102.60595991926509</v>
      </c>
      <c r="G148" s="35">
        <f t="shared" si="165"/>
        <v>116.17108422955697</v>
      </c>
      <c r="H148" s="35">
        <f t="shared" si="166"/>
        <v>120.61031900881591</v>
      </c>
      <c r="I148" s="35">
        <f t="shared" si="167"/>
        <v>108.33588300013406</v>
      </c>
      <c r="J148" s="35">
        <f t="shared" si="168"/>
        <v>89.934028578309679</v>
      </c>
      <c r="K148" s="35">
        <f t="shared" si="169"/>
        <v>70.087334057469604</v>
      </c>
      <c r="L148" s="35">
        <f t="shared" si="170"/>
        <v>68.110953196986756</v>
      </c>
      <c r="M148" s="35">
        <f t="shared" si="171"/>
        <v>57.609989248732795</v>
      </c>
      <c r="N148" s="35">
        <f t="shared" si="172"/>
        <v>72.018579151428582</v>
      </c>
      <c r="O148" s="35">
        <f t="shared" si="173"/>
        <v>109.43562002255523</v>
      </c>
      <c r="P148" s="35">
        <f t="shared" si="174"/>
        <v>134.31207971922711</v>
      </c>
      <c r="Q148" s="35">
        <f t="shared" si="175"/>
        <v>175.98847112394941</v>
      </c>
      <c r="R148" s="35">
        <f t="shared" si="176"/>
        <v>178.50810305728467</v>
      </c>
      <c r="S148" s="35">
        <f t="shared" si="177"/>
        <v>195.40240708671445</v>
      </c>
      <c r="T148" s="35">
        <f t="shared" si="178"/>
        <v>120.8181929012448</v>
      </c>
      <c r="U148" s="35">
        <f t="shared" si="179"/>
        <v>88.927176149866654</v>
      </c>
    </row>
    <row r="149" spans="1:21" x14ac:dyDescent="0.3">
      <c r="A149" s="35" t="s">
        <v>148</v>
      </c>
      <c r="B149" s="35">
        <f t="shared" si="180"/>
        <v>21.488860541673354</v>
      </c>
      <c r="C149" s="35">
        <f t="shared" si="181"/>
        <v>21.126439476540146</v>
      </c>
      <c r="D149" s="35">
        <f t="shared" si="162"/>
        <v>28.709791056819906</v>
      </c>
      <c r="E149" s="35">
        <f t="shared" si="163"/>
        <v>33.551723926066629</v>
      </c>
      <c r="F149" s="35">
        <f t="shared" si="164"/>
        <v>33.265056120190927</v>
      </c>
      <c r="G149" s="35">
        <f t="shared" si="165"/>
        <v>22.192799681192227</v>
      </c>
      <c r="H149" s="35">
        <f t="shared" si="166"/>
        <v>29.23753639473459</v>
      </c>
      <c r="I149" s="35">
        <f t="shared" si="167"/>
        <v>28.862451439282136</v>
      </c>
      <c r="J149" s="35">
        <f t="shared" si="168"/>
        <v>23.756441018522406</v>
      </c>
      <c r="K149" s="35">
        <f t="shared" si="169"/>
        <v>26.285790370876455</v>
      </c>
      <c r="L149" s="35">
        <f t="shared" si="170"/>
        <v>25.166130501202645</v>
      </c>
      <c r="M149" s="35">
        <f t="shared" si="171"/>
        <v>22.268420711564158</v>
      </c>
      <c r="N149" s="35">
        <f t="shared" si="172"/>
        <v>25.047498264074534</v>
      </c>
      <c r="O149" s="35">
        <f t="shared" si="173"/>
        <v>40.436990928186027</v>
      </c>
      <c r="P149" s="35">
        <f t="shared" si="174"/>
        <v>43.281284314604392</v>
      </c>
      <c r="Q149" s="35">
        <f t="shared" si="175"/>
        <v>50.810858316367984</v>
      </c>
      <c r="R149" s="35">
        <f t="shared" si="176"/>
        <v>48.032326840031779</v>
      </c>
      <c r="S149" s="35">
        <f t="shared" si="177"/>
        <v>46.69340664901155</v>
      </c>
      <c r="T149" s="35">
        <f t="shared" si="178"/>
        <v>31.026234967538283</v>
      </c>
      <c r="U149" s="35">
        <f t="shared" si="179"/>
        <v>23.704886696070972</v>
      </c>
    </row>
    <row r="150" spans="1:21" x14ac:dyDescent="0.3">
      <c r="A150" s="35" t="s">
        <v>149</v>
      </c>
      <c r="B150" s="35">
        <f t="shared" si="180"/>
        <v>0.85578709864332092</v>
      </c>
      <c r="C150" s="35">
        <f t="shared" si="181"/>
        <v>0.82815001326199023</v>
      </c>
      <c r="D150" s="35">
        <f t="shared" si="162"/>
        <v>1.5887216319658317</v>
      </c>
      <c r="E150" s="35">
        <f t="shared" si="163"/>
        <v>1.9994305572363247</v>
      </c>
      <c r="F150" s="35">
        <f t="shared" si="164"/>
        <v>2.8415236132028672</v>
      </c>
      <c r="G150" s="35">
        <f t="shared" si="165"/>
        <v>2.6137329734203987</v>
      </c>
      <c r="H150" s="35">
        <f t="shared" si="166"/>
        <v>3.0591997644665261</v>
      </c>
      <c r="I150" s="35">
        <f t="shared" si="167"/>
        <v>2.9921818016313919</v>
      </c>
      <c r="J150" s="35">
        <f t="shared" si="168"/>
        <v>2.1493511834619365</v>
      </c>
      <c r="K150" s="35">
        <f t="shared" si="169"/>
        <v>1.2542749869762313</v>
      </c>
      <c r="L150" s="35">
        <f t="shared" si="170"/>
        <v>1.1519315851951322</v>
      </c>
      <c r="M150" s="35">
        <f t="shared" si="171"/>
        <v>0.95800855176001198</v>
      </c>
      <c r="N150" s="35">
        <f t="shared" si="172"/>
        <v>1.0898027876785692</v>
      </c>
      <c r="O150" s="35">
        <f t="shared" si="173"/>
        <v>2.1877963232304083</v>
      </c>
      <c r="P150" s="35">
        <f t="shared" si="174"/>
        <v>2.6101109643647664</v>
      </c>
      <c r="Q150" s="35">
        <f t="shared" si="175"/>
        <v>4.3623261629050791</v>
      </c>
      <c r="R150" s="35">
        <f t="shared" si="176"/>
        <v>4.6639107780111191</v>
      </c>
      <c r="S150" s="35">
        <f t="shared" si="177"/>
        <v>6.2079947573565164</v>
      </c>
      <c r="T150" s="35">
        <f t="shared" si="178"/>
        <v>3.955092236385001</v>
      </c>
      <c r="U150" s="35">
        <f t="shared" si="179"/>
        <v>2.1002483787488551</v>
      </c>
    </row>
    <row r="151" spans="1:21" x14ac:dyDescent="0.3">
      <c r="A151" s="35" t="s">
        <v>150</v>
      </c>
      <c r="B151" s="35">
        <f t="shared" si="180"/>
        <v>9.2763850345350285</v>
      </c>
      <c r="C151" s="35">
        <f t="shared" si="181"/>
        <v>14.779686032541413</v>
      </c>
      <c r="D151" s="35">
        <f t="shared" si="162"/>
        <v>16.157345109445444</v>
      </c>
      <c r="E151" s="35">
        <f t="shared" si="163"/>
        <v>17.496715964016655</v>
      </c>
      <c r="F151" s="35">
        <f t="shared" si="164"/>
        <v>23.015462782938837</v>
      </c>
      <c r="G151" s="35">
        <f t="shared" si="165"/>
        <v>31.765092316830646</v>
      </c>
      <c r="H151" s="35">
        <f t="shared" si="166"/>
        <v>21.592910526633244</v>
      </c>
      <c r="I151" s="35">
        <f t="shared" si="167"/>
        <v>24.062425900539687</v>
      </c>
      <c r="J151" s="35">
        <f t="shared" si="168"/>
        <v>21.185725348300345</v>
      </c>
      <c r="K151" s="35">
        <f t="shared" si="169"/>
        <v>17.0089854710575</v>
      </c>
      <c r="L151" s="35">
        <f t="shared" si="170"/>
        <v>14.589418467268182</v>
      </c>
      <c r="M151" s="35">
        <f t="shared" si="171"/>
        <v>10.585576122153608</v>
      </c>
      <c r="N151" s="35">
        <f t="shared" si="172"/>
        <v>12.999921804628793</v>
      </c>
      <c r="O151" s="35">
        <f t="shared" si="173"/>
        <v>24.907961886304289</v>
      </c>
      <c r="P151" s="35">
        <f t="shared" si="174"/>
        <v>24.375868515149286</v>
      </c>
      <c r="Q151" s="35">
        <f t="shared" si="175"/>
        <v>25.342579063895684</v>
      </c>
      <c r="R151" s="35">
        <f t="shared" si="176"/>
        <v>30.523216889641006</v>
      </c>
      <c r="S151" s="35">
        <f t="shared" si="177"/>
        <v>19.606615071516604</v>
      </c>
      <c r="T151" s="35">
        <f t="shared" si="178"/>
        <v>19.908190475522172</v>
      </c>
      <c r="U151" s="35">
        <f t="shared" si="179"/>
        <v>16.209222075642746</v>
      </c>
    </row>
    <row r="152" spans="1:21" x14ac:dyDescent="0.3">
      <c r="A152" s="35" t="s">
        <v>151</v>
      </c>
      <c r="B152" s="35">
        <f t="shared" si="180"/>
        <v>0.96314577140057733</v>
      </c>
      <c r="C152" s="35">
        <f t="shared" si="181"/>
        <v>2.4112633056225961</v>
      </c>
      <c r="D152" s="35">
        <f t="shared" si="162"/>
        <v>2.4657921270591041</v>
      </c>
      <c r="E152" s="35">
        <f t="shared" si="163"/>
        <v>2.9121988392754887</v>
      </c>
      <c r="F152" s="35">
        <f t="shared" si="164"/>
        <v>3.5841358963312451</v>
      </c>
      <c r="G152" s="35">
        <f t="shared" si="165"/>
        <v>4.03517598268302</v>
      </c>
      <c r="H152" s="35">
        <f t="shared" si="166"/>
        <v>3.1721785145234316</v>
      </c>
      <c r="I152" s="35">
        <f t="shared" si="167"/>
        <v>4.7223530806476752</v>
      </c>
      <c r="J152" s="35">
        <f t="shared" si="168"/>
        <v>4.834368296658937</v>
      </c>
      <c r="K152" s="35">
        <f t="shared" si="169"/>
        <v>4.0578838301043492</v>
      </c>
      <c r="L152" s="35">
        <f t="shared" si="170"/>
        <v>4.3478741121548401</v>
      </c>
      <c r="M152" s="35">
        <f t="shared" si="171"/>
        <v>3.4327206414363154</v>
      </c>
      <c r="N152" s="35">
        <f t="shared" si="172"/>
        <v>3.5721417370110347</v>
      </c>
      <c r="O152" s="35">
        <f t="shared" si="173"/>
        <v>5.1236737505095604</v>
      </c>
      <c r="P152" s="35">
        <f t="shared" si="174"/>
        <v>4.9267465540285089</v>
      </c>
      <c r="Q152" s="35">
        <f t="shared" si="175"/>
        <v>10.691340270174255</v>
      </c>
      <c r="R152" s="35">
        <f t="shared" si="176"/>
        <v>9.7913549178492492</v>
      </c>
      <c r="S152" s="35">
        <f t="shared" si="177"/>
        <v>4.7361833418666439</v>
      </c>
      <c r="T152" s="35">
        <f t="shared" si="178"/>
        <v>6.8447274661550921</v>
      </c>
      <c r="U152" s="35">
        <f t="shared" si="179"/>
        <v>4.7286557780619765</v>
      </c>
    </row>
    <row r="153" spans="1:21" x14ac:dyDescent="0.3">
      <c r="A153" s="36" t="s">
        <v>152</v>
      </c>
      <c r="B153" s="35">
        <f t="shared" si="180"/>
        <v>4.6751688264525429E-2</v>
      </c>
      <c r="C153" s="35">
        <f t="shared" si="181"/>
        <v>7.8560407658556597E-2</v>
      </c>
      <c r="D153" s="35">
        <f t="shared" si="162"/>
        <v>0.2927206178998652</v>
      </c>
      <c r="E153" s="35">
        <f t="shared" si="163"/>
        <v>0.20254387345401445</v>
      </c>
      <c r="F153" s="35">
        <f t="shared" si="164"/>
        <v>1.2523499763943895</v>
      </c>
      <c r="G153" s="35">
        <f t="shared" si="165"/>
        <v>0.99861086793055964</v>
      </c>
      <c r="H153" s="35">
        <f t="shared" si="166"/>
        <v>2.1678894943569773</v>
      </c>
      <c r="I153" s="35">
        <f t="shared" si="167"/>
        <v>3.0777520443917958</v>
      </c>
      <c r="J153" s="35">
        <f t="shared" si="168"/>
        <v>1.1362889265859055</v>
      </c>
      <c r="K153" s="35">
        <f t="shared" si="169"/>
        <v>0.13902433567500627</v>
      </c>
      <c r="L153" s="35">
        <f t="shared" si="170"/>
        <v>6.2044420583608581E-2</v>
      </c>
      <c r="M153" s="35">
        <f t="shared" si="171"/>
        <v>5.4111812031522648E-2</v>
      </c>
      <c r="N153" s="35">
        <f t="shared" si="172"/>
        <v>9.8683709876314071E-2</v>
      </c>
      <c r="O153" s="35">
        <f t="shared" si="173"/>
        <v>0.39495278023028874</v>
      </c>
      <c r="P153" s="35">
        <f t="shared" si="174"/>
        <v>0.21503800046153015</v>
      </c>
      <c r="Q153" s="35">
        <f t="shared" si="175"/>
        <v>1.1429142010778317</v>
      </c>
      <c r="R153" s="35">
        <f t="shared" si="176"/>
        <v>1.1805710334900945</v>
      </c>
      <c r="S153" s="35">
        <f t="shared" si="177"/>
        <v>3.5541900744155175</v>
      </c>
      <c r="T153" s="35">
        <f t="shared" si="178"/>
        <v>5.7957475691415414</v>
      </c>
      <c r="U153" s="35">
        <f t="shared" si="179"/>
        <v>2.1898572221798327</v>
      </c>
    </row>
    <row r="154" spans="1:21" x14ac:dyDescent="0.3">
      <c r="A154" s="35" t="s">
        <v>153</v>
      </c>
      <c r="B154" s="35">
        <f t="shared" si="180"/>
        <v>7.1313227103232757</v>
      </c>
      <c r="C154" s="35">
        <f t="shared" si="181"/>
        <v>7.2623111793512107</v>
      </c>
      <c r="D154" s="35">
        <f t="shared" si="162"/>
        <v>10.608848333462413</v>
      </c>
      <c r="E154" s="35">
        <f t="shared" si="163"/>
        <v>11.916180173349126</v>
      </c>
      <c r="F154" s="35">
        <f t="shared" ref="F154:F157" si="182">AVERAGE(R14:U14)</f>
        <v>15.114360308294239</v>
      </c>
      <c r="G154" s="35">
        <f t="shared" ref="G154:G157" si="183">AVERAGE(V14:Y14)</f>
        <v>15.043939937209363</v>
      </c>
      <c r="H154" s="35">
        <f t="shared" si="166"/>
        <v>17.553414694324552</v>
      </c>
      <c r="I154" s="35">
        <f t="shared" si="167"/>
        <v>16.15475770139021</v>
      </c>
      <c r="J154" s="35">
        <f t="shared" si="168"/>
        <v>11.572584501761598</v>
      </c>
      <c r="K154" s="35">
        <f t="shared" si="169"/>
        <v>8.7944406713167407</v>
      </c>
      <c r="L154" s="35">
        <f t="shared" si="170"/>
        <v>7.6996101511478452</v>
      </c>
      <c r="M154" s="35">
        <f t="shared" si="171"/>
        <v>7.0805840883779219</v>
      </c>
      <c r="N154" s="35">
        <f t="shared" si="172"/>
        <v>8.1282195171996605</v>
      </c>
      <c r="O154" s="35">
        <f t="shared" si="173"/>
        <v>12.979438110686427</v>
      </c>
      <c r="P154" s="35">
        <f t="shared" si="174"/>
        <v>15.927282301355781</v>
      </c>
      <c r="Q154" s="35">
        <f t="shared" si="175"/>
        <v>17.964347988668724</v>
      </c>
      <c r="R154" s="35">
        <f t="shared" si="176"/>
        <v>18.497733272360929</v>
      </c>
      <c r="S154" s="35">
        <f t="shared" si="177"/>
        <v>16.898592785015275</v>
      </c>
      <c r="T154" s="35">
        <f t="shared" si="178"/>
        <v>11.143274920160582</v>
      </c>
      <c r="U154" s="35">
        <f t="shared" si="179"/>
        <v>12.293137845702939</v>
      </c>
    </row>
    <row r="155" spans="1:21" x14ac:dyDescent="0.3">
      <c r="A155" s="35" t="s">
        <v>154</v>
      </c>
      <c r="B155" s="35">
        <f t="shared" si="180"/>
        <v>1.2548292716035139</v>
      </c>
      <c r="C155" s="35">
        <f t="shared" ref="C155:C157" si="184">AVERAGE(F15:I15)</f>
        <v>1.2159753854626074</v>
      </c>
      <c r="D155" s="35">
        <f t="shared" ref="D155:D157" si="185">AVERAGE(J15:M15)</f>
        <v>4.6403508492517904</v>
      </c>
      <c r="E155" s="35">
        <f t="shared" ref="E155:E157" si="186">AVERAGE(N15:Q15)</f>
        <v>3.201715307407933</v>
      </c>
      <c r="F155" s="35">
        <f t="shared" si="182"/>
        <v>17.302381907037496</v>
      </c>
      <c r="G155" s="35">
        <f t="shared" si="183"/>
        <v>12.233244420962619</v>
      </c>
      <c r="H155" s="35">
        <f t="shared" si="166"/>
        <v>28.970261379670589</v>
      </c>
      <c r="I155" s="35">
        <f t="shared" si="167"/>
        <v>31.616951389964118</v>
      </c>
      <c r="J155" s="35">
        <f t="shared" si="168"/>
        <v>9.32161150552853</v>
      </c>
      <c r="K155" s="35">
        <f t="shared" si="169"/>
        <v>1.9386772854622223</v>
      </c>
      <c r="L155" s="35">
        <f t="shared" si="170"/>
        <v>1.8398174670916281</v>
      </c>
      <c r="M155" s="35">
        <f t="shared" si="171"/>
        <v>1.5129599662329332</v>
      </c>
      <c r="N155" s="35">
        <f t="shared" si="172"/>
        <v>1.8537208495568978</v>
      </c>
      <c r="O155" s="35">
        <f t="shared" si="173"/>
        <v>3.2048506764094058</v>
      </c>
      <c r="P155" s="35">
        <f t="shared" si="174"/>
        <v>3.3018072970692947</v>
      </c>
      <c r="Q155" s="35">
        <f t="shared" si="175"/>
        <v>8.0852570417922163</v>
      </c>
      <c r="R155" s="35">
        <f t="shared" si="176"/>
        <v>7.738186910052832</v>
      </c>
      <c r="S155" s="35">
        <f t="shared" si="177"/>
        <v>15.683760805089449</v>
      </c>
      <c r="T155" s="35">
        <f t="shared" si="178"/>
        <v>14.007894067245141</v>
      </c>
      <c r="U155" s="35">
        <f t="shared" si="179"/>
        <v>5.1624009382277043</v>
      </c>
    </row>
    <row r="156" spans="1:21" x14ac:dyDescent="0.3">
      <c r="A156" s="36" t="s">
        <v>155</v>
      </c>
      <c r="B156" s="35">
        <f t="shared" si="180"/>
        <v>2.0177950799698645</v>
      </c>
      <c r="C156" s="35">
        <f t="shared" si="184"/>
        <v>2.4517340903242695</v>
      </c>
      <c r="D156" s="35">
        <f t="shared" si="185"/>
        <v>1.9102024212403985</v>
      </c>
      <c r="E156" s="35">
        <f t="shared" si="186"/>
        <v>1.6517224270658228</v>
      </c>
      <c r="F156" s="35">
        <f t="shared" si="182"/>
        <v>1.8763075254815038</v>
      </c>
      <c r="G156" s="35">
        <f t="shared" si="183"/>
        <v>1.5821977516499823</v>
      </c>
      <c r="H156" s="35">
        <f t="shared" si="166"/>
        <v>2.1382121050039338</v>
      </c>
      <c r="I156" s="35">
        <f t="shared" si="167"/>
        <v>2.3562136322507783</v>
      </c>
      <c r="J156" s="35">
        <f t="shared" si="168"/>
        <v>1.9295105299261515</v>
      </c>
      <c r="K156" s="35">
        <f t="shared" si="169"/>
        <v>2.0217261971970122</v>
      </c>
      <c r="L156" s="35">
        <f t="shared" si="170"/>
        <v>1.7197630422287584</v>
      </c>
      <c r="M156" s="35">
        <f t="shared" si="171"/>
        <v>1.9464372793597113</v>
      </c>
      <c r="N156" s="35">
        <f t="shared" si="172"/>
        <v>2.0929561436900919</v>
      </c>
      <c r="O156" s="35">
        <f t="shared" si="173"/>
        <v>2.086992182635897</v>
      </c>
      <c r="P156" s="35">
        <f t="shared" si="174"/>
        <v>2.0580440933293236</v>
      </c>
      <c r="Q156" s="35">
        <f t="shared" si="175"/>
        <v>2.0912152151131531</v>
      </c>
      <c r="R156" s="35">
        <f t="shared" si="176"/>
        <v>2.4666207911620068</v>
      </c>
      <c r="S156" s="35">
        <f t="shared" si="177"/>
        <v>2.759893773840477</v>
      </c>
      <c r="T156" s="35">
        <f t="shared" si="178"/>
        <v>3.3701970368311236</v>
      </c>
      <c r="U156" s="35">
        <f t="shared" si="179"/>
        <v>1.8065558998492544</v>
      </c>
    </row>
    <row r="157" spans="1:21" x14ac:dyDescent="0.3">
      <c r="A157" s="35" t="s">
        <v>157</v>
      </c>
      <c r="B157" s="35">
        <f t="shared" si="180"/>
        <v>96.767295898814879</v>
      </c>
      <c r="C157" s="35">
        <f t="shared" si="184"/>
        <v>99.747659290563774</v>
      </c>
      <c r="D157" s="35">
        <f t="shared" si="185"/>
        <v>146.64610166772925</v>
      </c>
      <c r="E157" s="35">
        <f t="shared" si="186"/>
        <v>171.61825266159531</v>
      </c>
      <c r="F157" s="35">
        <f t="shared" si="182"/>
        <v>211.49952948578795</v>
      </c>
      <c r="G157" s="35">
        <f t="shared" si="183"/>
        <v>217.57555449205682</v>
      </c>
      <c r="H157" s="35">
        <f t="shared" si="166"/>
        <v>240.19332047295518</v>
      </c>
      <c r="I157" s="35">
        <f t="shared" si="167"/>
        <v>232.30217826367817</v>
      </c>
      <c r="J157" s="35">
        <f t="shared" si="168"/>
        <v>173.63898254238688</v>
      </c>
      <c r="K157" s="35">
        <f t="shared" si="169"/>
        <v>136.64045938159933</v>
      </c>
      <c r="L157" s="35">
        <f t="shared" ref="L157" si="187">AVERAGE(AP17:AS17)</f>
        <v>129.68043828297539</v>
      </c>
      <c r="M157" s="35">
        <f t="shared" ref="M157" si="188">AVERAGE(AT17:AW17)</f>
        <v>109.93328639211526</v>
      </c>
      <c r="N157" s="35">
        <f t="shared" ref="N157" si="189">AVERAGE(AX17:BA17)</f>
        <v>131.87322792401307</v>
      </c>
      <c r="O157" s="35">
        <f t="shared" ref="O157" si="190">AVERAGE(BB17:BE17)</f>
        <v>209.09961741832842</v>
      </c>
      <c r="P157" s="35">
        <f t="shared" ref="P157" si="191">AVERAGE(BF17:BI17)</f>
        <v>241.61946962875925</v>
      </c>
      <c r="Q157" s="35">
        <f t="shared" ref="Q157" si="192">AVERAGE(BJ17:BM17)</f>
        <v>310.50364713952956</v>
      </c>
      <c r="R157" s="35">
        <f t="shared" ref="R157" si="193">AVERAGE(BN17:BQ17)</f>
        <v>313.47218819063448</v>
      </c>
      <c r="S157" s="35">
        <f t="shared" ref="S157" si="194">AVERAGE(BR17:BU17)</f>
        <v>325.17253231287816</v>
      </c>
      <c r="T157" s="35">
        <f t="shared" ref="T157" si="195">AVERAGE(BV17:BY17)</f>
        <v>227.43829678576645</v>
      </c>
      <c r="U157" s="35">
        <f t="shared" ref="U157" si="196">AVERAGE(BZ17:CC17)</f>
        <v>163.55504043901286</v>
      </c>
    </row>
    <row r="159" spans="1:21" s="8" customFormat="1" x14ac:dyDescent="0.3">
      <c r="A159" s="35" t="s">
        <v>216</v>
      </c>
      <c r="B159" s="8" t="s">
        <v>113</v>
      </c>
      <c r="C159" s="8" t="s">
        <v>114</v>
      </c>
      <c r="D159" s="8" t="s">
        <v>115</v>
      </c>
      <c r="E159" s="8" t="s">
        <v>116</v>
      </c>
      <c r="F159" s="8" t="s">
        <v>117</v>
      </c>
      <c r="G159" s="8" t="s">
        <v>118</v>
      </c>
      <c r="H159" s="8" t="s">
        <v>119</v>
      </c>
      <c r="I159" s="8" t="s">
        <v>120</v>
      </c>
      <c r="J159" s="8" t="s">
        <v>121</v>
      </c>
      <c r="K159" s="8" t="s">
        <v>122</v>
      </c>
      <c r="L159" s="8" t="s">
        <v>123</v>
      </c>
      <c r="M159" s="8" t="s">
        <v>124</v>
      </c>
      <c r="N159" s="8" t="s">
        <v>125</v>
      </c>
      <c r="O159" s="8" t="s">
        <v>126</v>
      </c>
      <c r="P159" s="8" t="s">
        <v>127</v>
      </c>
      <c r="Q159" s="8" t="s">
        <v>128</v>
      </c>
      <c r="R159" s="8" t="s">
        <v>129</v>
      </c>
      <c r="S159" s="8" t="s">
        <v>130</v>
      </c>
      <c r="T159" s="8" t="s">
        <v>131</v>
      </c>
      <c r="U159" s="8" t="s">
        <v>132</v>
      </c>
    </row>
    <row r="160" spans="1:21" x14ac:dyDescent="0.3">
      <c r="A160" s="35" t="s">
        <v>164</v>
      </c>
    </row>
    <row r="161" spans="1:1" x14ac:dyDescent="0.3">
      <c r="A161" s="35" t="s">
        <v>142</v>
      </c>
    </row>
    <row r="162" spans="1:1" x14ac:dyDescent="0.3">
      <c r="A162" s="36" t="s">
        <v>143</v>
      </c>
    </row>
    <row r="163" spans="1:1" x14ac:dyDescent="0.3">
      <c r="A163" s="35" t="s">
        <v>144</v>
      </c>
    </row>
    <row r="164" spans="1:1" x14ac:dyDescent="0.3">
      <c r="A164" s="35" t="s">
        <v>145</v>
      </c>
    </row>
    <row r="165" spans="1:1" x14ac:dyDescent="0.3">
      <c r="A165" s="35" t="s">
        <v>146</v>
      </c>
    </row>
    <row r="166" spans="1:1" x14ac:dyDescent="0.3">
      <c r="A166" s="35" t="s">
        <v>147</v>
      </c>
    </row>
    <row r="167" spans="1:1" x14ac:dyDescent="0.3">
      <c r="A167" s="35" t="s">
        <v>148</v>
      </c>
    </row>
    <row r="168" spans="1:1" x14ac:dyDescent="0.3">
      <c r="A168" s="35" t="s">
        <v>149</v>
      </c>
    </row>
    <row r="169" spans="1:1" x14ac:dyDescent="0.3">
      <c r="A169" s="35" t="s">
        <v>150</v>
      </c>
    </row>
    <row r="170" spans="1:1" x14ac:dyDescent="0.3">
      <c r="A170" s="35" t="s">
        <v>151</v>
      </c>
    </row>
    <row r="171" spans="1:1" x14ac:dyDescent="0.3">
      <c r="A171" s="36" t="s">
        <v>152</v>
      </c>
    </row>
    <row r="172" spans="1:1" x14ac:dyDescent="0.3">
      <c r="A172" s="35" t="s">
        <v>153</v>
      </c>
    </row>
    <row r="173" spans="1:1" x14ac:dyDescent="0.3">
      <c r="A173" s="35" t="s">
        <v>154</v>
      </c>
    </row>
    <row r="174" spans="1:1" x14ac:dyDescent="0.3">
      <c r="A174" s="36" t="s">
        <v>155</v>
      </c>
    </row>
    <row r="175" spans="1:1" x14ac:dyDescent="0.3">
      <c r="A175" s="35" t="s">
        <v>157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J14" sqref="J14"/>
    </sheetView>
  </sheetViews>
  <sheetFormatPr baseColWidth="10" defaultRowHeight="14.4" x14ac:dyDescent="0.3"/>
  <cols>
    <col min="1" max="1" width="14" bestFit="1" customWidth="1"/>
  </cols>
  <sheetData>
    <row r="1" spans="1:23" x14ac:dyDescent="0.3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167</v>
      </c>
      <c r="W1" t="s">
        <v>168</v>
      </c>
    </row>
    <row r="2" spans="1:23" x14ac:dyDescent="0.3">
      <c r="A2" t="s">
        <v>165</v>
      </c>
      <c r="B2">
        <v>248.96737486108123</v>
      </c>
      <c r="C2">
        <v>211.01888684773667</v>
      </c>
      <c r="D2">
        <v>328.72309665187561</v>
      </c>
      <c r="E2">
        <v>386.72938526228097</v>
      </c>
      <c r="F2">
        <v>281.8100385991728</v>
      </c>
      <c r="G2">
        <v>275.28899142040274</v>
      </c>
      <c r="H2">
        <v>253.97417624017393</v>
      </c>
      <c r="I2">
        <v>205.15710460691463</v>
      </c>
      <c r="J2">
        <v>232.35527779117962</v>
      </c>
      <c r="K2">
        <v>153.43941532341248</v>
      </c>
      <c r="L2">
        <v>277.30335384350525</v>
      </c>
      <c r="M2">
        <v>202.29271312114838</v>
      </c>
      <c r="N2">
        <v>291.25724844939452</v>
      </c>
      <c r="O2">
        <v>368.63278754526442</v>
      </c>
      <c r="P2">
        <v>291.39292266160913</v>
      </c>
      <c r="Q2">
        <v>301.39374820660828</v>
      </c>
      <c r="R2">
        <v>285.36883728892013</v>
      </c>
      <c r="S2">
        <v>289.57069003588731</v>
      </c>
      <c r="T2">
        <v>217.09884780789488</v>
      </c>
      <c r="U2">
        <v>203.23948485725776</v>
      </c>
      <c r="V2">
        <v>672.68333333333339</v>
      </c>
      <c r="W2">
        <v>716.12</v>
      </c>
    </row>
    <row r="3" spans="1:23" x14ac:dyDescent="0.3">
      <c r="A3" t="s">
        <v>166</v>
      </c>
      <c r="B3">
        <v>46.048158427797603</v>
      </c>
      <c r="C3">
        <v>14.75956407395141</v>
      </c>
      <c r="D3">
        <v>42.715796147057667</v>
      </c>
      <c r="E3">
        <v>31.353354934340224</v>
      </c>
      <c r="F3">
        <v>11.626097224483429</v>
      </c>
      <c r="G3">
        <v>77.370533050087403</v>
      </c>
      <c r="H3">
        <v>40.332945180562959</v>
      </c>
      <c r="I3">
        <v>7.0663575129250082</v>
      </c>
      <c r="J3">
        <v>68.380801545320622</v>
      </c>
      <c r="K3">
        <v>16.571672219224727</v>
      </c>
      <c r="L3">
        <v>59.656222842610099</v>
      </c>
      <c r="M3">
        <v>10.329390134045022</v>
      </c>
      <c r="N3">
        <v>52.968866680036868</v>
      </c>
      <c r="O3">
        <v>136.31742328249925</v>
      </c>
      <c r="P3">
        <v>39.829764959558979</v>
      </c>
      <c r="Q3">
        <v>35.223106234777035</v>
      </c>
      <c r="R3">
        <v>78.834327019279911</v>
      </c>
      <c r="S3">
        <v>90.76790404159118</v>
      </c>
      <c r="T3">
        <v>17.862605079646162</v>
      </c>
      <c r="U3">
        <v>89.638765462335869</v>
      </c>
      <c r="V3">
        <v>14.32551647314058</v>
      </c>
      <c r="W3">
        <v>104.51682767223049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10" workbookViewId="0">
      <selection activeCell="A15" sqref="A15:XFD26"/>
    </sheetView>
  </sheetViews>
  <sheetFormatPr baseColWidth="10" defaultRowHeight="14.4" x14ac:dyDescent="0.3"/>
  <sheetData>
    <row r="1" spans="1:23" x14ac:dyDescent="0.3">
      <c r="A1" t="s">
        <v>169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167</v>
      </c>
      <c r="W1" t="s">
        <v>168</v>
      </c>
    </row>
    <row r="2" spans="1:23" x14ac:dyDescent="0.3">
      <c r="A2" t="s">
        <v>141</v>
      </c>
      <c r="B2">
        <v>2.5761021705723071</v>
      </c>
      <c r="C2">
        <v>1.5279735332273459</v>
      </c>
      <c r="D2">
        <v>2.970247137189074</v>
      </c>
      <c r="E2">
        <v>3.7044681962044641</v>
      </c>
      <c r="F2">
        <v>3.1475113651477731</v>
      </c>
      <c r="G2">
        <v>3.7908649455050485</v>
      </c>
      <c r="H2">
        <v>2.9465730870201621</v>
      </c>
      <c r="I2">
        <v>2.3354989366625509</v>
      </c>
      <c r="J2">
        <v>2.0560872751752992</v>
      </c>
      <c r="K2">
        <v>0.78840360674284438</v>
      </c>
      <c r="L2">
        <v>1.452225505980175</v>
      </c>
      <c r="M2">
        <v>1.0475035060578399</v>
      </c>
      <c r="N2">
        <v>1.5413110953092044</v>
      </c>
      <c r="O2">
        <v>3.2797854279634193</v>
      </c>
      <c r="P2">
        <v>1.3545544583330089</v>
      </c>
      <c r="Q2">
        <v>2.0304452607850236</v>
      </c>
      <c r="R2">
        <v>1.938345582613898</v>
      </c>
      <c r="S2">
        <v>2.6228572027207369</v>
      </c>
      <c r="T2">
        <v>2.5230693830016646</v>
      </c>
      <c r="U2">
        <v>1.4060385843060641</v>
      </c>
      <c r="V2">
        <v>0.71333333333333326</v>
      </c>
      <c r="W2">
        <v>0.97000000000000008</v>
      </c>
    </row>
    <row r="3" spans="1:23" x14ac:dyDescent="0.3">
      <c r="A3" t="s">
        <v>142</v>
      </c>
      <c r="B3">
        <v>6.0524437492105392</v>
      </c>
      <c r="C3">
        <v>5.1075282928641084</v>
      </c>
      <c r="D3">
        <v>6.9747253409729009</v>
      </c>
      <c r="E3">
        <v>8.0659276444200732</v>
      </c>
      <c r="F3">
        <v>6.2194575445564544</v>
      </c>
      <c r="G3">
        <v>5.6745471793329418</v>
      </c>
      <c r="H3">
        <v>5.0948396154469648</v>
      </c>
      <c r="I3">
        <v>4.1529211715431282</v>
      </c>
      <c r="J3">
        <v>5.1252515695063998</v>
      </c>
      <c r="K3">
        <v>3.1013818594267244</v>
      </c>
      <c r="L3">
        <v>5.3230802728813353</v>
      </c>
      <c r="M3">
        <v>4.5497296843033759</v>
      </c>
      <c r="N3">
        <v>5.9861385473629687</v>
      </c>
      <c r="O3">
        <v>9.5429017214973459</v>
      </c>
      <c r="P3">
        <v>5.4436351454520739</v>
      </c>
      <c r="Q3">
        <v>5.5110394323809198</v>
      </c>
      <c r="R3">
        <v>5.4921576694454961</v>
      </c>
      <c r="S3">
        <v>5.5888361699794924</v>
      </c>
      <c r="T3">
        <v>4.5536226418689001</v>
      </c>
      <c r="U3">
        <v>4.4546273949717197</v>
      </c>
      <c r="V3">
        <v>2.6300000000000003</v>
      </c>
      <c r="W3">
        <v>2.2799999999999998</v>
      </c>
    </row>
    <row r="4" spans="1:23" x14ac:dyDescent="0.3">
      <c r="A4" t="s">
        <v>144</v>
      </c>
      <c r="B4">
        <v>0.50852929700597871</v>
      </c>
      <c r="C4">
        <v>0.47916976420602447</v>
      </c>
      <c r="D4">
        <v>0.71431962016353456</v>
      </c>
      <c r="E4">
        <v>0.83435521663936485</v>
      </c>
      <c r="F4">
        <v>0.55733284413049611</v>
      </c>
      <c r="G4">
        <v>0.48690335393348894</v>
      </c>
      <c r="H4">
        <v>0.50694952824355255</v>
      </c>
      <c r="I4">
        <v>0.52980240045777638</v>
      </c>
      <c r="J4">
        <v>0.46466986020208345</v>
      </c>
      <c r="K4">
        <v>0.29452673170356092</v>
      </c>
      <c r="L4">
        <v>0.56144917491393465</v>
      </c>
      <c r="M4">
        <v>0.47472872027694235</v>
      </c>
      <c r="N4">
        <v>0.61808278003602179</v>
      </c>
      <c r="O4">
        <v>1.097177966516401</v>
      </c>
      <c r="P4">
        <v>0.69674760204635322</v>
      </c>
      <c r="Q4">
        <v>0.69312369440053068</v>
      </c>
      <c r="R4">
        <v>0.6340525458001196</v>
      </c>
      <c r="S4">
        <v>0.60293835545501595</v>
      </c>
      <c r="T4">
        <v>0.47512659627586329</v>
      </c>
      <c r="U4">
        <v>0.389393576018635</v>
      </c>
      <c r="V4">
        <v>4.2633333333333328</v>
      </c>
      <c r="W4">
        <v>6.19</v>
      </c>
    </row>
    <row r="5" spans="1:23" x14ac:dyDescent="0.3">
      <c r="A5" t="s">
        <v>145</v>
      </c>
      <c r="B5">
        <v>0.93629778719611578</v>
      </c>
      <c r="C5">
        <v>0.82993695802535505</v>
      </c>
      <c r="D5">
        <v>0.86694637605966962</v>
      </c>
      <c r="E5">
        <v>1.1397822250065388</v>
      </c>
      <c r="F5">
        <v>0.91669714215784825</v>
      </c>
      <c r="G5">
        <v>0.94977502492328214</v>
      </c>
      <c r="H5">
        <v>0.57432189133906342</v>
      </c>
      <c r="I5">
        <v>0.42346043574652953</v>
      </c>
      <c r="J5">
        <v>0.54505326975111323</v>
      </c>
      <c r="K5">
        <v>0.39012891313524561</v>
      </c>
      <c r="L5">
        <v>0.88028188974345833</v>
      </c>
      <c r="M5">
        <v>0.60421807083691226</v>
      </c>
      <c r="N5">
        <v>0.8839202638485425</v>
      </c>
      <c r="O5">
        <v>1.5505812334974078</v>
      </c>
      <c r="P5">
        <v>0.73574321712083091</v>
      </c>
      <c r="Q5">
        <v>0.71262746983135383</v>
      </c>
      <c r="R5">
        <v>0.54243550101966365</v>
      </c>
      <c r="S5">
        <v>0.42496614194374882</v>
      </c>
      <c r="T5">
        <v>0.50107479880707317</v>
      </c>
      <c r="U5">
        <v>0.35390305314890474</v>
      </c>
      <c r="V5">
        <v>9.7966666666666669</v>
      </c>
      <c r="W5">
        <v>15.286666666666667</v>
      </c>
    </row>
    <row r="6" spans="1:23" x14ac:dyDescent="0.3">
      <c r="A6" t="s">
        <v>146</v>
      </c>
      <c r="B6">
        <v>0.78985706206156647</v>
      </c>
      <c r="C6">
        <v>0.66713226149395011</v>
      </c>
      <c r="D6">
        <v>0.97372744214458362</v>
      </c>
      <c r="E6">
        <v>1.1012911431669816</v>
      </c>
      <c r="F6">
        <v>0.81682503349619873</v>
      </c>
      <c r="G6">
        <v>0.6715441120907687</v>
      </c>
      <c r="H6">
        <v>0.70113692992248333</v>
      </c>
      <c r="I6">
        <v>0.41330541086430927</v>
      </c>
      <c r="J6">
        <v>0.47363331119630203</v>
      </c>
      <c r="K6">
        <v>0.30062014036027984</v>
      </c>
      <c r="L6">
        <v>0.69447850538076472</v>
      </c>
      <c r="M6">
        <v>0.54380621328756928</v>
      </c>
      <c r="N6">
        <v>0.69130759537268882</v>
      </c>
      <c r="O6">
        <v>1.3367252803115668</v>
      </c>
      <c r="P6">
        <v>0.73588071885230744</v>
      </c>
      <c r="Q6">
        <v>0.63810083755278257</v>
      </c>
      <c r="R6">
        <v>0.62255685572553077</v>
      </c>
      <c r="S6">
        <v>0.45650719972695764</v>
      </c>
      <c r="T6">
        <v>0.46249877855631999</v>
      </c>
      <c r="U6">
        <v>0.34964611881100871</v>
      </c>
      <c r="V6">
        <v>281.15000000000003</v>
      </c>
      <c r="W6">
        <v>295.60666666666663</v>
      </c>
    </row>
    <row r="7" spans="1:23" x14ac:dyDescent="0.3">
      <c r="A7" t="s">
        <v>147</v>
      </c>
      <c r="B7">
        <v>126.86727540091462</v>
      </c>
      <c r="C7">
        <v>94.288432834754104</v>
      </c>
      <c r="D7">
        <v>165.28824306761098</v>
      </c>
      <c r="E7">
        <v>204.22761843781012</v>
      </c>
      <c r="F7">
        <v>136.56696362267149</v>
      </c>
      <c r="G7">
        <v>147.80844392069315</v>
      </c>
      <c r="H7">
        <v>128.52250326874531</v>
      </c>
      <c r="I7">
        <v>95.692058342495528</v>
      </c>
      <c r="J7">
        <v>120.1887780267075</v>
      </c>
      <c r="K7">
        <v>78.667712744651865</v>
      </c>
      <c r="L7">
        <v>145.80266965298551</v>
      </c>
      <c r="M7">
        <v>105.59705441876996</v>
      </c>
      <c r="N7">
        <v>159.33327476060606</v>
      </c>
      <c r="O7">
        <v>281.71427548575195</v>
      </c>
      <c r="P7">
        <v>162.23819003091603</v>
      </c>
      <c r="Q7">
        <v>170.45781288644287</v>
      </c>
      <c r="R7">
        <v>162.15668173141279</v>
      </c>
      <c r="S7">
        <v>174.62575992473259</v>
      </c>
      <c r="T7">
        <v>115.24641966523023</v>
      </c>
      <c r="U7">
        <v>110.98813591546333</v>
      </c>
      <c r="V7">
        <v>51.316666666666663</v>
      </c>
      <c r="W7">
        <v>53.53</v>
      </c>
    </row>
    <row r="8" spans="1:23" x14ac:dyDescent="0.3">
      <c r="A8" t="s">
        <v>148</v>
      </c>
      <c r="B8">
        <v>54.736059139573086</v>
      </c>
      <c r="C8">
        <v>44.717426118631046</v>
      </c>
      <c r="D8">
        <v>64.40183252950979</v>
      </c>
      <c r="E8">
        <v>75.549859752721687</v>
      </c>
      <c r="F8">
        <v>44.744069572627183</v>
      </c>
      <c r="G8">
        <v>26.975731149100426</v>
      </c>
      <c r="H8">
        <v>31.013515236364192</v>
      </c>
      <c r="I8">
        <v>25.525622444346585</v>
      </c>
      <c r="J8">
        <v>31.671102515339054</v>
      </c>
      <c r="K8">
        <v>29.528264256269654</v>
      </c>
      <c r="L8">
        <v>53.576255075638734</v>
      </c>
      <c r="M8">
        <v>40.911554030642847</v>
      </c>
      <c r="N8">
        <v>55.114550336685156</v>
      </c>
      <c r="O8">
        <v>97.449100033373739</v>
      </c>
      <c r="P8">
        <v>52.55201010223859</v>
      </c>
      <c r="Q8">
        <v>49.250599410808078</v>
      </c>
      <c r="R8">
        <v>43.754880229847622</v>
      </c>
      <c r="S8">
        <v>40.968497945136527</v>
      </c>
      <c r="T8">
        <v>29.472841293312328</v>
      </c>
      <c r="U8">
        <v>29.596907583860844</v>
      </c>
      <c r="V8">
        <v>54.356666666666662</v>
      </c>
      <c r="W8">
        <v>52.033333333333331</v>
      </c>
    </row>
    <row r="9" spans="1:23" x14ac:dyDescent="0.3">
      <c r="A9" t="s">
        <v>149</v>
      </c>
      <c r="B9">
        <v>2.163478890543499</v>
      </c>
      <c r="C9">
        <v>1.7561962217415832</v>
      </c>
      <c r="D9">
        <v>3.5457303403053002</v>
      </c>
      <c r="E9">
        <v>4.4854236310674835</v>
      </c>
      <c r="F9">
        <v>3.7725356218620227</v>
      </c>
      <c r="G9">
        <v>3.3045402513192927</v>
      </c>
      <c r="H9">
        <v>3.2441817033534455</v>
      </c>
      <c r="I9">
        <v>2.6373268995154011</v>
      </c>
      <c r="J9">
        <v>2.8875489890473274</v>
      </c>
      <c r="K9">
        <v>1.4093463378490134</v>
      </c>
      <c r="L9">
        <v>2.4900254007371805</v>
      </c>
      <c r="M9">
        <v>1.7525058271720719</v>
      </c>
      <c r="N9">
        <v>2.3651574624629728</v>
      </c>
      <c r="O9">
        <v>5.6895150344535734</v>
      </c>
      <c r="P9">
        <v>3.1521627569245725</v>
      </c>
      <c r="Q9">
        <v>4.2393954230189808</v>
      </c>
      <c r="R9">
        <v>4.2445600423932035</v>
      </c>
      <c r="S9">
        <v>5.6744239500450382</v>
      </c>
      <c r="T9">
        <v>3.6937040054174797</v>
      </c>
      <c r="U9">
        <v>2.5854217389551208</v>
      </c>
      <c r="V9">
        <v>1.1766666666666665</v>
      </c>
      <c r="W9">
        <v>1.1599999999999999</v>
      </c>
    </row>
    <row r="10" spans="1:23" x14ac:dyDescent="0.3">
      <c r="A10" t="s">
        <v>150</v>
      </c>
      <c r="B10">
        <v>23.967373487280856</v>
      </c>
      <c r="C10">
        <v>31.280594196757679</v>
      </c>
      <c r="D10">
        <v>36.362590360754403</v>
      </c>
      <c r="E10">
        <v>39.805731177138789</v>
      </c>
      <c r="F10">
        <v>31.392421349382058</v>
      </c>
      <c r="G10">
        <v>40.460734157619619</v>
      </c>
      <c r="H10">
        <v>23.023589066098626</v>
      </c>
      <c r="I10">
        <v>21.311199151226827</v>
      </c>
      <c r="J10">
        <v>28.40144744360035</v>
      </c>
      <c r="K10">
        <v>19.134677331331375</v>
      </c>
      <c r="L10">
        <v>31.294790281645994</v>
      </c>
      <c r="M10">
        <v>19.674409944661541</v>
      </c>
      <c r="N10">
        <v>28.619555335988323</v>
      </c>
      <c r="O10">
        <v>64.022511639134336</v>
      </c>
      <c r="P10">
        <v>29.038182635749262</v>
      </c>
      <c r="Q10">
        <v>25.173526248586782</v>
      </c>
      <c r="R10">
        <v>27.916085376435049</v>
      </c>
      <c r="S10">
        <v>16.078184844736093</v>
      </c>
      <c r="T10">
        <v>19.284324814860824</v>
      </c>
      <c r="U10">
        <v>19.814990982981055</v>
      </c>
      <c r="V10">
        <v>7.1033333333333326</v>
      </c>
      <c r="W10">
        <v>7.0466666666666669</v>
      </c>
    </row>
    <row r="11" spans="1:23" x14ac:dyDescent="0.3">
      <c r="A11" t="s">
        <v>151</v>
      </c>
      <c r="B11">
        <v>2.1972717718025301</v>
      </c>
      <c r="C11">
        <v>5.1882532217782718</v>
      </c>
      <c r="D11">
        <v>5.5634814241524655</v>
      </c>
      <c r="E11">
        <v>6.5644591382467663</v>
      </c>
      <c r="F11">
        <v>4.6628846968428963</v>
      </c>
      <c r="G11">
        <v>5.0968177997443282</v>
      </c>
      <c r="H11">
        <v>3.3889280616731541</v>
      </c>
      <c r="I11">
        <v>4.1494158489504871</v>
      </c>
      <c r="J11">
        <v>6.5126274192459563</v>
      </c>
      <c r="K11">
        <v>4.5505922184310155</v>
      </c>
      <c r="L11">
        <v>9.2290762737808016</v>
      </c>
      <c r="M11">
        <v>6.4222346657824581</v>
      </c>
      <c r="N11">
        <v>7.9898330041416656</v>
      </c>
      <c r="O11">
        <v>11.737886079433011</v>
      </c>
      <c r="P11">
        <v>5.9768796998337317</v>
      </c>
      <c r="Q11">
        <v>10.521974121040589</v>
      </c>
      <c r="R11">
        <v>8.8956512101648002</v>
      </c>
      <c r="S11">
        <v>3.4762989441639118</v>
      </c>
      <c r="T11">
        <v>6.9325733486480168</v>
      </c>
      <c r="U11">
        <v>5.5696821511371688</v>
      </c>
      <c r="V11">
        <v>9.2200000000000006</v>
      </c>
      <c r="W11">
        <v>8.6666666666666661</v>
      </c>
    </row>
    <row r="12" spans="1:23" x14ac:dyDescent="0.3">
      <c r="A12" t="s">
        <v>153</v>
      </c>
      <c r="B12">
        <v>18.378121195927143</v>
      </c>
      <c r="C12">
        <v>15.383166814707458</v>
      </c>
      <c r="D12">
        <v>23.774246215508768</v>
      </c>
      <c r="E12">
        <v>26.803699884570392</v>
      </c>
      <c r="F12">
        <v>20.039418373707118</v>
      </c>
      <c r="G12">
        <v>19.186183077557487</v>
      </c>
      <c r="H12">
        <v>18.672508163372353</v>
      </c>
      <c r="I12">
        <v>14.260159026701762</v>
      </c>
      <c r="J12">
        <v>15.481857263484965</v>
      </c>
      <c r="K12">
        <v>9.8793454041872586</v>
      </c>
      <c r="L12">
        <v>16.472365954208634</v>
      </c>
      <c r="M12">
        <v>13.136353186424135</v>
      </c>
      <c r="N12">
        <v>17.922972046241199</v>
      </c>
      <c r="O12">
        <v>32.362114592542348</v>
      </c>
      <c r="P12">
        <v>19.013618417544841</v>
      </c>
      <c r="Q12">
        <v>17.329877657744113</v>
      </c>
      <c r="R12">
        <v>16.835230058299743</v>
      </c>
      <c r="S12">
        <v>15.120968208690492</v>
      </c>
      <c r="T12">
        <v>10.598473822517725</v>
      </c>
      <c r="U12">
        <v>15.499713741060456</v>
      </c>
      <c r="V12">
        <v>11.116666666666665</v>
      </c>
      <c r="W12">
        <v>8.0033333333333321</v>
      </c>
    </row>
    <row r="13" spans="1:23" x14ac:dyDescent="0.3">
      <c r="A13" t="s">
        <v>154</v>
      </c>
      <c r="B13">
        <v>3.2093470914942479</v>
      </c>
      <c r="C13">
        <v>2.5738043076460517</v>
      </c>
      <c r="D13">
        <v>10.357543009279977</v>
      </c>
      <c r="E13">
        <v>7.2770000313757359</v>
      </c>
      <c r="F13">
        <v>22.384078800941644</v>
      </c>
      <c r="G13">
        <v>15.227941610617775</v>
      </c>
      <c r="H13">
        <v>29.312594111493183</v>
      </c>
      <c r="I13">
        <v>27.838448601821408</v>
      </c>
      <c r="J13">
        <v>12.606466188488703</v>
      </c>
      <c r="K13">
        <v>2.1751977499195645</v>
      </c>
      <c r="L13">
        <v>3.9054487010992731</v>
      </c>
      <c r="M13">
        <v>2.7858028523357983</v>
      </c>
      <c r="N13">
        <v>4.1135960416483401</v>
      </c>
      <c r="O13">
        <v>8.0906226851810903</v>
      </c>
      <c r="P13">
        <v>4.056603582949319</v>
      </c>
      <c r="Q13">
        <v>7.7511689161551098</v>
      </c>
      <c r="R13">
        <v>7.1627817914793601</v>
      </c>
      <c r="S13">
        <v>15.462086721152552</v>
      </c>
      <c r="T13">
        <v>13.150970823561899</v>
      </c>
      <c r="U13">
        <v>6.2826211527159685</v>
      </c>
      <c r="V13">
        <v>16.153333333333332</v>
      </c>
      <c r="W13">
        <v>18.223333333333333</v>
      </c>
    </row>
    <row r="15" spans="1:23" x14ac:dyDescent="0.3">
      <c r="A15" s="8" t="s">
        <v>141</v>
      </c>
      <c r="B15">
        <f>B2/SUM(B$2:B$13)</f>
        <v>1.0628266544014215E-2</v>
      </c>
      <c r="C15" s="8">
        <f>C2/SUM(C$2:C$13)</f>
        <v>7.4974309288188814E-3</v>
      </c>
      <c r="D15" s="8">
        <f t="shared" ref="D15:W15" si="0">D2/SUM(D$2:D$13)</f>
        <v>9.230285604959778E-3</v>
      </c>
      <c r="E15" s="8">
        <f t="shared" si="0"/>
        <v>9.7599113166339357E-3</v>
      </c>
      <c r="F15" s="8">
        <f t="shared" si="0"/>
        <v>1.1436338652702613E-2</v>
      </c>
      <c r="G15" s="8">
        <f t="shared" si="0"/>
        <v>1.4059297313301199E-2</v>
      </c>
      <c r="H15" s="8">
        <f t="shared" si="0"/>
        <v>1.1929366457283958E-2</v>
      </c>
      <c r="I15" s="8">
        <f t="shared" si="0"/>
        <v>1.1720319637155609E-2</v>
      </c>
      <c r="J15" s="8">
        <f t="shared" si="0"/>
        <v>9.0810750420763121E-3</v>
      </c>
      <c r="K15" s="8">
        <f t="shared" si="0"/>
        <v>5.2483196064494206E-3</v>
      </c>
      <c r="L15" s="8">
        <f t="shared" si="0"/>
        <v>5.3453107746626767E-3</v>
      </c>
      <c r="M15" s="8">
        <f t="shared" si="0"/>
        <v>5.3038178759312743E-3</v>
      </c>
      <c r="N15" s="8">
        <f t="shared" si="0"/>
        <v>5.4047013137900101E-3</v>
      </c>
      <c r="O15" s="8">
        <f t="shared" si="0"/>
        <v>6.3331824196061343E-3</v>
      </c>
      <c r="P15" s="8">
        <f t="shared" si="0"/>
        <v>4.7529192473417586E-3</v>
      </c>
      <c r="Q15" s="8">
        <f t="shared" si="0"/>
        <v>6.8990091743530921E-3</v>
      </c>
      <c r="R15" s="8">
        <f t="shared" si="0"/>
        <v>6.9178346752989924E-3</v>
      </c>
      <c r="S15" s="8">
        <f t="shared" si="0"/>
        <v>9.3306136725949014E-3</v>
      </c>
      <c r="T15" s="8">
        <f t="shared" si="0"/>
        <v>1.2194944497574909E-2</v>
      </c>
      <c r="U15" s="8">
        <f t="shared" si="0"/>
        <v>7.1267214417369603E-3</v>
      </c>
      <c r="V15" s="8">
        <f t="shared" si="0"/>
        <v>1.58872745900118E-3</v>
      </c>
      <c r="W15" s="8">
        <f t="shared" si="0"/>
        <v>2.0682449768655072E-3</v>
      </c>
    </row>
    <row r="16" spans="1:23" x14ac:dyDescent="0.3">
      <c r="A16" s="8" t="s">
        <v>142</v>
      </c>
      <c r="B16" s="8">
        <f t="shared" ref="B16:C26" si="1">B3/SUM(B$2:B$13)</f>
        <v>2.4970665427827905E-2</v>
      </c>
      <c r="C16" s="8">
        <f t="shared" si="1"/>
        <v>2.5061520870623116E-2</v>
      </c>
      <c r="D16" s="8">
        <f t="shared" ref="D16:W16" si="2">D3/SUM(D$2:D$13)</f>
        <v>2.1674528731052276E-2</v>
      </c>
      <c r="E16" s="8">
        <f>E3/SUM(E$2:E$13)</f>
        <v>2.1250752962755616E-2</v>
      </c>
      <c r="F16" s="8">
        <f t="shared" si="2"/>
        <v>2.2598114657582647E-2</v>
      </c>
      <c r="G16" s="8">
        <f t="shared" si="2"/>
        <v>2.1045367497777634E-2</v>
      </c>
      <c r="H16" s="8">
        <f t="shared" si="2"/>
        <v>2.0626744023926072E-2</v>
      </c>
      <c r="I16" s="8">
        <f t="shared" si="2"/>
        <v>2.0840756034747405E-2</v>
      </c>
      <c r="J16" s="8">
        <f t="shared" si="2"/>
        <v>2.2636584873683845E-2</v>
      </c>
      <c r="K16" s="8">
        <f t="shared" si="2"/>
        <v>2.0645571735981368E-2</v>
      </c>
      <c r="L16" s="8">
        <f t="shared" si="2"/>
        <v>1.9593044069159446E-2</v>
      </c>
      <c r="M16" s="8">
        <f t="shared" si="2"/>
        <v>2.3036617529880576E-2</v>
      </c>
      <c r="N16" s="8">
        <f t="shared" si="2"/>
        <v>2.099075973041719E-2</v>
      </c>
      <c r="O16" s="8">
        <f t="shared" si="2"/>
        <v>1.8427101022930145E-2</v>
      </c>
      <c r="P16" s="8">
        <f t="shared" si="2"/>
        <v>1.9100862353047202E-2</v>
      </c>
      <c r="Q16" s="8">
        <f t="shared" si="2"/>
        <v>1.8725307369043681E-2</v>
      </c>
      <c r="R16" s="8">
        <f t="shared" si="2"/>
        <v>1.9601168702158826E-2</v>
      </c>
      <c r="S16" s="8">
        <f t="shared" si="2"/>
        <v>1.9881856750497234E-2</v>
      </c>
      <c r="T16" s="8">
        <f t="shared" si="2"/>
        <v>2.2009373089227895E-2</v>
      </c>
      <c r="U16" s="8">
        <f t="shared" si="2"/>
        <v>2.2578959727739024E-2</v>
      </c>
      <c r="V16" s="8">
        <f t="shared" si="2"/>
        <v>5.8575045100557541E-3</v>
      </c>
      <c r="W16" s="8">
        <f t="shared" si="2"/>
        <v>4.8614418012921188E-3</v>
      </c>
    </row>
    <row r="17" spans="1:23" x14ac:dyDescent="0.3">
      <c r="A17" s="8" t="s">
        <v>144</v>
      </c>
      <c r="B17" s="8">
        <f t="shared" si="1"/>
        <v>2.0980475758145042E-3</v>
      </c>
      <c r="C17" s="8">
        <f t="shared" si="1"/>
        <v>2.3511809152381223E-3</v>
      </c>
      <c r="D17" s="8">
        <f t="shared" ref="D17:W17" si="3">D4/SUM(D$2:D$13)</f>
        <v>2.2198065692188569E-3</v>
      </c>
      <c r="E17" s="8">
        <f t="shared" si="3"/>
        <v>2.1982191477077644E-3</v>
      </c>
      <c r="F17" s="8">
        <f t="shared" si="3"/>
        <v>2.0250434099547804E-3</v>
      </c>
      <c r="G17" s="8">
        <f t="shared" si="3"/>
        <v>1.8057934308399453E-3</v>
      </c>
      <c r="H17" s="8">
        <f t="shared" si="3"/>
        <v>2.0524136069811263E-3</v>
      </c>
      <c r="I17" s="8">
        <f t="shared" si="3"/>
        <v>2.6587267416061521E-3</v>
      </c>
      <c r="J17" s="8">
        <f t="shared" si="3"/>
        <v>2.0522970601656305E-3</v>
      </c>
      <c r="K17" s="8">
        <f t="shared" si="3"/>
        <v>1.9606333702725624E-3</v>
      </c>
      <c r="L17" s="8">
        <f t="shared" si="3"/>
        <v>2.0665663230224895E-3</v>
      </c>
      <c r="M17" s="8">
        <f t="shared" si="3"/>
        <v>2.4036909263421553E-3</v>
      </c>
      <c r="N17" s="8">
        <f t="shared" si="3"/>
        <v>2.1673449464279086E-3</v>
      </c>
      <c r="O17" s="8">
        <f t="shared" si="3"/>
        <v>2.1186228066863585E-3</v>
      </c>
      <c r="P17" s="8">
        <f t="shared" si="3"/>
        <v>2.4447781098301145E-3</v>
      </c>
      <c r="Q17" s="8">
        <f t="shared" si="3"/>
        <v>2.3550828081826615E-3</v>
      </c>
      <c r="R17" s="8">
        <f t="shared" si="3"/>
        <v>2.262894050803209E-3</v>
      </c>
      <c r="S17" s="8">
        <f t="shared" si="3"/>
        <v>2.1449070339417367E-3</v>
      </c>
      <c r="T17" s="8">
        <f t="shared" si="3"/>
        <v>2.2964657690121128E-3</v>
      </c>
      <c r="U17" s="8">
        <f t="shared" si="3"/>
        <v>1.9737008489395468E-3</v>
      </c>
      <c r="V17" s="8">
        <f t="shared" si="3"/>
        <v>9.4952449535631277E-3</v>
      </c>
      <c r="W17" s="8">
        <f t="shared" si="3"/>
        <v>1.3198388048244834E-2</v>
      </c>
    </row>
    <row r="18" spans="1:23" x14ac:dyDescent="0.3">
      <c r="A18" s="8" t="s">
        <v>145</v>
      </c>
      <c r="B18" s="8">
        <f t="shared" si="1"/>
        <v>3.8628989799268146E-3</v>
      </c>
      <c r="C18" s="8">
        <f t="shared" si="1"/>
        <v>4.0723185858634438E-3</v>
      </c>
      <c r="D18" s="8">
        <f t="shared" ref="D18:W18" si="4">D5/SUM(D$2:D$13)</f>
        <v>2.6941066805601065E-3</v>
      </c>
      <c r="E18" s="8">
        <f t="shared" si="4"/>
        <v>3.002906988845839E-3</v>
      </c>
      <c r="F18" s="8">
        <f t="shared" si="4"/>
        <v>3.3307771580324769E-3</v>
      </c>
      <c r="G18" s="8">
        <f t="shared" si="4"/>
        <v>3.522459820674373E-3</v>
      </c>
      <c r="H18" s="8">
        <f t="shared" si="4"/>
        <v>2.3251743988311345E-3</v>
      </c>
      <c r="I18" s="8">
        <f t="shared" si="4"/>
        <v>2.1250669750810611E-3</v>
      </c>
      <c r="J18" s="8">
        <f t="shared" si="4"/>
        <v>2.4073246813498808E-3</v>
      </c>
      <c r="K18" s="8">
        <f t="shared" si="4"/>
        <v>2.5970470027521799E-3</v>
      </c>
      <c r="L18" s="8">
        <f t="shared" si="4"/>
        <v>3.2401168073482147E-3</v>
      </c>
      <c r="M18" s="8">
        <f t="shared" si="4"/>
        <v>3.0593335359094948E-3</v>
      </c>
      <c r="N18" s="8">
        <f t="shared" si="4"/>
        <v>3.0995202888288069E-3</v>
      </c>
      <c r="O18" s="8">
        <f t="shared" si="4"/>
        <v>2.9941330077360492E-3</v>
      </c>
      <c r="P18" s="8">
        <f t="shared" si="4"/>
        <v>2.5816076099725517E-3</v>
      </c>
      <c r="Q18" s="8">
        <f t="shared" si="4"/>
        <v>2.4213523738934595E-3</v>
      </c>
      <c r="R18" s="8">
        <f t="shared" si="4"/>
        <v>1.9359185233660539E-3</v>
      </c>
      <c r="S18" s="8">
        <f t="shared" si="4"/>
        <v>1.5117845112944312E-3</v>
      </c>
      <c r="T18" s="8">
        <f t="shared" si="4"/>
        <v>2.4218832037492728E-3</v>
      </c>
      <c r="U18" s="8">
        <f t="shared" si="4"/>
        <v>1.7938117099519462E-3</v>
      </c>
      <c r="V18" s="8">
        <f t="shared" si="4"/>
        <v>2.1819018700955463E-2</v>
      </c>
      <c r="W18" s="8">
        <f t="shared" si="4"/>
        <v>3.2594403656031667E-2</v>
      </c>
    </row>
    <row r="19" spans="1:23" x14ac:dyDescent="0.3">
      <c r="A19" s="8" t="s">
        <v>146</v>
      </c>
      <c r="B19" s="8">
        <f t="shared" si="1"/>
        <v>3.2587261030090722E-3</v>
      </c>
      <c r="C19" s="8">
        <f t="shared" si="1"/>
        <v>3.2734716552144734E-3</v>
      </c>
      <c r="D19" s="8">
        <f t="shared" ref="D19:W19" si="5">D6/SUM(D$2:D$13)</f>
        <v>3.0259375658845487E-3</v>
      </c>
      <c r="E19" s="8">
        <f t="shared" si="5"/>
        <v>2.9014971439400893E-3</v>
      </c>
      <c r="F19" s="8">
        <f t="shared" si="5"/>
        <v>2.9678964169932739E-3</v>
      </c>
      <c r="G19" s="8">
        <f t="shared" si="5"/>
        <v>2.4905762844640517E-3</v>
      </c>
      <c r="H19" s="8">
        <f t="shared" si="5"/>
        <v>2.8385921973647261E-3</v>
      </c>
      <c r="I19" s="8">
        <f t="shared" si="5"/>
        <v>2.0741056427188331E-3</v>
      </c>
      <c r="J19" s="8">
        <f t="shared" si="5"/>
        <v>2.0918857352657831E-3</v>
      </c>
      <c r="K19" s="8">
        <f t="shared" si="5"/>
        <v>2.0011965486366077E-3</v>
      </c>
      <c r="L19" s="8">
        <f t="shared" si="5"/>
        <v>2.5562169389649258E-3</v>
      </c>
      <c r="M19" s="8">
        <f t="shared" si="5"/>
        <v>2.7534505597328722E-3</v>
      </c>
      <c r="N19" s="8">
        <f t="shared" si="5"/>
        <v>2.4241122251794584E-3</v>
      </c>
      <c r="O19" s="8">
        <f t="shared" si="5"/>
        <v>2.5811825898528623E-3</v>
      </c>
      <c r="P19" s="8">
        <f t="shared" si="5"/>
        <v>2.5820900819928218E-3</v>
      </c>
      <c r="Q19" s="8">
        <f t="shared" si="5"/>
        <v>2.168127167701634E-3</v>
      </c>
      <c r="R19" s="8">
        <f t="shared" si="5"/>
        <v>2.2218666488126723E-3</v>
      </c>
      <c r="S19" s="8">
        <f t="shared" si="5"/>
        <v>1.6239894093326599E-3</v>
      </c>
      <c r="T19" s="8">
        <f t="shared" si="5"/>
        <v>2.2354307704295067E-3</v>
      </c>
      <c r="U19" s="8">
        <f t="shared" si="5"/>
        <v>1.7722347876963432E-3</v>
      </c>
      <c r="V19" s="8">
        <f t="shared" si="5"/>
        <v>0.62617391368903996</v>
      </c>
      <c r="W19" s="8">
        <f t="shared" si="5"/>
        <v>0.63029587985699953</v>
      </c>
    </row>
    <row r="20" spans="1:23" x14ac:dyDescent="0.3">
      <c r="A20" s="8" t="s">
        <v>147</v>
      </c>
      <c r="B20" s="8">
        <f t="shared" si="1"/>
        <v>0.52341837760814525</v>
      </c>
      <c r="C20" s="8">
        <f t="shared" si="1"/>
        <v>0.46265265542395034</v>
      </c>
      <c r="D20" s="8">
        <f t="shared" ref="D20:W20" si="6">D7/SUM(D$2:D$13)</f>
        <v>0.5136467169866159</v>
      </c>
      <c r="E20" s="8">
        <f t="shared" si="6"/>
        <v>0.53806466644864814</v>
      </c>
      <c r="F20" s="8">
        <f t="shared" si="6"/>
        <v>0.49620981898721855</v>
      </c>
      <c r="G20" s="8">
        <f t="shared" si="6"/>
        <v>0.54818171799063486</v>
      </c>
      <c r="H20" s="8">
        <f t="shared" si="6"/>
        <v>0.52033056510769904</v>
      </c>
      <c r="I20" s="8">
        <f t="shared" si="6"/>
        <v>0.48021495231938904</v>
      </c>
      <c r="J20" s="8">
        <f t="shared" si="6"/>
        <v>0.53083510882723994</v>
      </c>
      <c r="K20" s="8">
        <f t="shared" si="6"/>
        <v>0.52368266159765964</v>
      </c>
      <c r="L20" s="8">
        <f t="shared" si="6"/>
        <v>0.53666636335839546</v>
      </c>
      <c r="M20" s="8">
        <f t="shared" si="6"/>
        <v>0.53466889765334535</v>
      </c>
      <c r="N20" s="8">
        <f t="shared" si="6"/>
        <v>0.55871184088008918</v>
      </c>
      <c r="O20" s="8">
        <f t="shared" si="6"/>
        <v>0.54398311598277604</v>
      </c>
      <c r="P20" s="8">
        <f t="shared" si="6"/>
        <v>0.56926837552238096</v>
      </c>
      <c r="Q20" s="8">
        <f t="shared" si="6"/>
        <v>0.57917838892591633</v>
      </c>
      <c r="R20" s="8">
        <f t="shared" si="6"/>
        <v>0.57872709891094676</v>
      </c>
      <c r="S20" s="8">
        <f t="shared" si="6"/>
        <v>0.62121777024338742</v>
      </c>
      <c r="T20" s="8">
        <f t="shared" si="6"/>
        <v>0.55702934720316455</v>
      </c>
      <c r="U20" s="8">
        <f t="shared" si="6"/>
        <v>0.56256032859690641</v>
      </c>
      <c r="V20" s="8">
        <f t="shared" si="6"/>
        <v>0.11429186556693069</v>
      </c>
      <c r="W20" s="8">
        <f t="shared" si="6"/>
        <v>0.11413727176454699</v>
      </c>
    </row>
    <row r="21" spans="1:23" x14ac:dyDescent="0.3">
      <c r="A21" s="8" t="s">
        <v>148</v>
      </c>
      <c r="B21" s="8">
        <f t="shared" si="1"/>
        <v>0.22582544774420443</v>
      </c>
      <c r="C21" s="8">
        <f t="shared" si="1"/>
        <v>0.21941860009240996</v>
      </c>
      <c r="D21" s="8">
        <f t="shared" ref="D21:W21" si="7">D8/SUM(D$2:D$13)</f>
        <v>0.20013395528182426</v>
      </c>
      <c r="E21" s="8">
        <f t="shared" si="7"/>
        <v>0.19904609571926726</v>
      </c>
      <c r="F21" s="8">
        <f t="shared" si="7"/>
        <v>0.16257553125900367</v>
      </c>
      <c r="G21" s="8">
        <f t="shared" si="7"/>
        <v>0.10004572305288369</v>
      </c>
      <c r="H21" s="8">
        <f t="shared" si="7"/>
        <v>0.12555995641611464</v>
      </c>
      <c r="I21" s="8">
        <f t="shared" si="7"/>
        <v>0.12809616364570461</v>
      </c>
      <c r="J21" s="8">
        <f t="shared" si="7"/>
        <v>0.13988105567287495</v>
      </c>
      <c r="K21" s="8">
        <f t="shared" si="7"/>
        <v>0.19656653890872905</v>
      </c>
      <c r="L21" s="8">
        <f t="shared" si="7"/>
        <v>0.19720197196825517</v>
      </c>
      <c r="M21" s="8">
        <f t="shared" si="7"/>
        <v>0.20714721272529119</v>
      </c>
      <c r="N21" s="8">
        <f t="shared" si="7"/>
        <v>0.19326253053013304</v>
      </c>
      <c r="O21" s="8">
        <f t="shared" si="7"/>
        <v>0.18817173888141489</v>
      </c>
      <c r="P21" s="8">
        <f t="shared" si="7"/>
        <v>0.18439676512439085</v>
      </c>
      <c r="Q21" s="8">
        <f t="shared" si="7"/>
        <v>0.16734277143043291</v>
      </c>
      <c r="R21" s="8">
        <f t="shared" si="7"/>
        <v>0.15615844273723986</v>
      </c>
      <c r="S21" s="8">
        <f t="shared" si="7"/>
        <v>0.14574229457708965</v>
      </c>
      <c r="T21" s="8">
        <f t="shared" si="7"/>
        <v>0.1424533412276521</v>
      </c>
      <c r="U21" s="8">
        <f t="shared" si="7"/>
        <v>0.15001644922220261</v>
      </c>
      <c r="V21" s="8">
        <f t="shared" si="7"/>
        <v>0.12106251716790768</v>
      </c>
      <c r="W21" s="8">
        <f t="shared" si="7"/>
        <v>0.11094606216106723</v>
      </c>
    </row>
    <row r="22" spans="1:23" x14ac:dyDescent="0.3">
      <c r="A22" s="8" t="s">
        <v>149</v>
      </c>
      <c r="B22" s="8">
        <f t="shared" si="1"/>
        <v>8.9258999793226778E-3</v>
      </c>
      <c r="C22" s="8">
        <f t="shared" si="1"/>
        <v>8.6172695950755759E-3</v>
      </c>
      <c r="D22" s="8">
        <f t="shared" ref="D22:W22" si="8">D9/SUM(D$2:D$13)</f>
        <v>1.1018646667280942E-2</v>
      </c>
      <c r="E22" s="8">
        <f t="shared" si="8"/>
        <v>1.1817441678027181E-2</v>
      </c>
      <c r="F22" s="8">
        <f t="shared" si="8"/>
        <v>1.3707335715679794E-2</v>
      </c>
      <c r="G22" s="8">
        <f t="shared" si="8"/>
        <v>1.2255649975649371E-2</v>
      </c>
      <c r="H22" s="8">
        <f t="shared" si="8"/>
        <v>1.3134251637537649E-2</v>
      </c>
      <c r="I22" s="8">
        <f t="shared" si="8"/>
        <v>1.3234993929888144E-2</v>
      </c>
      <c r="J22" s="8">
        <f t="shared" si="8"/>
        <v>1.2753373542946863E-2</v>
      </c>
      <c r="K22" s="8">
        <f t="shared" si="8"/>
        <v>9.3818698366549547E-3</v>
      </c>
      <c r="L22" s="8">
        <f t="shared" si="8"/>
        <v>9.1652154220777746E-3</v>
      </c>
      <c r="M22" s="8">
        <f t="shared" si="8"/>
        <v>8.8734516687295172E-3</v>
      </c>
      <c r="N22" s="8">
        <f t="shared" si="8"/>
        <v>8.2935688217630511E-3</v>
      </c>
      <c r="O22" s="8">
        <f t="shared" si="8"/>
        <v>1.0986309130186198E-2</v>
      </c>
      <c r="P22" s="8">
        <f t="shared" si="8"/>
        <v>1.106044496474385E-2</v>
      </c>
      <c r="Q22" s="8">
        <f t="shared" si="8"/>
        <v>1.4404538985606809E-2</v>
      </c>
      <c r="R22" s="8">
        <f t="shared" si="8"/>
        <v>1.514857046443671E-2</v>
      </c>
      <c r="S22" s="8">
        <f t="shared" si="8"/>
        <v>2.0186328724822879E-2</v>
      </c>
      <c r="T22" s="8">
        <f t="shared" si="8"/>
        <v>1.785306248017143E-2</v>
      </c>
      <c r="U22" s="8">
        <f t="shared" si="8"/>
        <v>1.3104605199748535E-2</v>
      </c>
      <c r="V22" s="8">
        <f t="shared" si="8"/>
        <v>2.620657911343068E-3</v>
      </c>
      <c r="W22" s="8">
        <f t="shared" si="8"/>
        <v>2.4733651269731832E-3</v>
      </c>
    </row>
    <row r="23" spans="1:23" x14ac:dyDescent="0.3">
      <c r="A23" s="8" t="s">
        <v>150</v>
      </c>
      <c r="B23" s="8">
        <f t="shared" si="1"/>
        <v>9.8882581868315111E-2</v>
      </c>
      <c r="C23" s="8">
        <f t="shared" si="1"/>
        <v>0.15348701355268096</v>
      </c>
      <c r="D23" s="8">
        <f t="shared" ref="D23:W23" si="9">D10/SUM(D$2:D$13)</f>
        <v>0.11299971984269108</v>
      </c>
      <c r="E23" s="8">
        <f t="shared" si="9"/>
        <v>0.10487346242591476</v>
      </c>
      <c r="F23" s="8">
        <f t="shared" si="9"/>
        <v>0.11406292782774727</v>
      </c>
      <c r="G23" s="8">
        <f t="shared" si="9"/>
        <v>0.15005796809272218</v>
      </c>
      <c r="H23" s="8">
        <f t="shared" si="9"/>
        <v>9.3212292049122111E-2</v>
      </c>
      <c r="I23" s="8">
        <f t="shared" si="9"/>
        <v>0.10694676926737853</v>
      </c>
      <c r="J23" s="8">
        <f t="shared" si="9"/>
        <v>0.12544004267373896</v>
      </c>
      <c r="K23" s="8">
        <f t="shared" si="9"/>
        <v>0.1273775276295325</v>
      </c>
      <c r="L23" s="8">
        <f t="shared" si="9"/>
        <v>0.11518898338752548</v>
      </c>
      <c r="M23" s="8">
        <f t="shared" si="9"/>
        <v>9.9617315416540536E-2</v>
      </c>
      <c r="N23" s="8">
        <f t="shared" si="9"/>
        <v>0.10035621542935264</v>
      </c>
      <c r="O23" s="8">
        <f t="shared" si="9"/>
        <v>0.12362584506748318</v>
      </c>
      <c r="P23" s="8">
        <f t="shared" si="9"/>
        <v>0.10189043069344612</v>
      </c>
      <c r="Q23" s="8">
        <f t="shared" si="9"/>
        <v>8.5534139675684864E-2</v>
      </c>
      <c r="R23" s="8">
        <f t="shared" si="9"/>
        <v>9.9630770254747258E-2</v>
      </c>
      <c r="S23" s="8">
        <f t="shared" si="9"/>
        <v>5.7196911515878551E-2</v>
      </c>
      <c r="T23" s="8">
        <f t="shared" si="9"/>
        <v>9.3208404166299191E-2</v>
      </c>
      <c r="U23" s="8">
        <f t="shared" si="9"/>
        <v>0.10043531001386515</v>
      </c>
      <c r="V23" s="8">
        <f t="shared" si="9"/>
        <v>1.5820458949212687E-2</v>
      </c>
      <c r="W23" s="8">
        <f t="shared" si="9"/>
        <v>1.5024982409256638E-2</v>
      </c>
    </row>
    <row r="24" spans="1:23" x14ac:dyDescent="0.3">
      <c r="A24" s="8" t="s">
        <v>151</v>
      </c>
      <c r="B24" s="8">
        <f t="shared" si="1"/>
        <v>9.0653198181062516E-3</v>
      </c>
      <c r="C24" s="8">
        <f t="shared" si="1"/>
        <v>2.5457620387798259E-2</v>
      </c>
      <c r="D24" s="8">
        <f t="shared" ref="D24:W24" si="10">D11/SUM(D$2:D$13)</f>
        <v>1.7288972981357252E-2</v>
      </c>
      <c r="E24" s="8">
        <f t="shared" si="10"/>
        <v>1.7294935639236751E-2</v>
      </c>
      <c r="F24" s="8">
        <f t="shared" si="10"/>
        <v>1.6942378376160777E-2</v>
      </c>
      <c r="G24" s="8">
        <f t="shared" si="10"/>
        <v>1.8902724794587576E-2</v>
      </c>
      <c r="H24" s="8">
        <f t="shared" si="10"/>
        <v>1.3720265390042041E-2</v>
      </c>
      <c r="I24" s="8">
        <f t="shared" si="10"/>
        <v>2.0823165146320027E-2</v>
      </c>
      <c r="J24" s="8">
        <f t="shared" si="10"/>
        <v>2.8764177002269506E-2</v>
      </c>
      <c r="K24" s="8">
        <f t="shared" si="10"/>
        <v>3.0292812154444682E-2</v>
      </c>
      <c r="L24" s="8">
        <f t="shared" si="10"/>
        <v>3.3970124228831472E-2</v>
      </c>
      <c r="M24" s="8">
        <f t="shared" si="10"/>
        <v>3.2517660157522853E-2</v>
      </c>
      <c r="N24" s="8">
        <f t="shared" si="10"/>
        <v>2.8016836488018865E-2</v>
      </c>
      <c r="O24" s="8">
        <f t="shared" si="10"/>
        <v>2.2665560108840705E-2</v>
      </c>
      <c r="P24" s="8">
        <f t="shared" si="10"/>
        <v>2.0971933900203615E-2</v>
      </c>
      <c r="Q24" s="8">
        <f t="shared" si="10"/>
        <v>3.5751368133558628E-2</v>
      </c>
      <c r="R24" s="8">
        <f t="shared" si="10"/>
        <v>3.1748025198921129E-2</v>
      </c>
      <c r="S24" s="8">
        <f t="shared" si="10"/>
        <v>1.2366667321727072E-2</v>
      </c>
      <c r="T24" s="8">
        <f t="shared" si="10"/>
        <v>3.3507737750576881E-2</v>
      </c>
      <c r="U24" s="8">
        <f t="shared" si="10"/>
        <v>2.8230785167079362E-2</v>
      </c>
      <c r="V24" s="8">
        <f t="shared" si="10"/>
        <v>2.0534673605594696E-2</v>
      </c>
      <c r="W24" s="8">
        <f t="shared" si="10"/>
        <v>1.8479164741753668E-2</v>
      </c>
    </row>
    <row r="25" spans="1:23" x14ac:dyDescent="0.3">
      <c r="A25" s="8" t="s">
        <v>153</v>
      </c>
      <c r="B25" s="8">
        <f t="shared" si="1"/>
        <v>7.5822912957337008E-2</v>
      </c>
      <c r="C25" s="8">
        <f t="shared" si="1"/>
        <v>7.5481824882242546E-2</v>
      </c>
      <c r="D25" s="8">
        <f t="shared" ref="D25:W25" si="11">D12/SUM(D$2:D$13)</f>
        <v>7.3880412126060474E-2</v>
      </c>
      <c r="E25" s="8">
        <f t="shared" si="11"/>
        <v>7.0617891685265652E-2</v>
      </c>
      <c r="F25" s="8">
        <f t="shared" si="11"/>
        <v>7.2812310532879024E-2</v>
      </c>
      <c r="G25" s="8">
        <f t="shared" si="11"/>
        <v>7.1156386754071363E-2</v>
      </c>
      <c r="H25" s="8">
        <f t="shared" si="11"/>
        <v>7.5596696901471042E-2</v>
      </c>
      <c r="I25" s="8">
        <f t="shared" si="11"/>
        <v>7.1562277013257805E-2</v>
      </c>
      <c r="J25" s="8">
        <f t="shared" si="11"/>
        <v>6.8378375421069865E-2</v>
      </c>
      <c r="K25" s="8">
        <f t="shared" si="11"/>
        <v>6.5765759745685687E-2</v>
      </c>
      <c r="L25" s="8">
        <f t="shared" si="11"/>
        <v>6.0631021047787649E-2</v>
      </c>
      <c r="M25" s="8">
        <f t="shared" si="11"/>
        <v>6.6513213990957248E-2</v>
      </c>
      <c r="N25" s="8">
        <f t="shared" si="11"/>
        <v>6.2847994061775408E-2</v>
      </c>
      <c r="O25" s="8">
        <f t="shared" si="11"/>
        <v>6.2490421919471455E-2</v>
      </c>
      <c r="P25" s="8">
        <f t="shared" si="11"/>
        <v>6.6715806354198021E-2</v>
      </c>
      <c r="Q25" s="8">
        <f t="shared" si="11"/>
        <v>5.8883136256019361E-2</v>
      </c>
      <c r="R25" s="8">
        <f t="shared" si="11"/>
        <v>6.0083887676463076E-2</v>
      </c>
      <c r="S25" s="8">
        <f t="shared" si="11"/>
        <v>5.3791686625000897E-2</v>
      </c>
      <c r="T25" s="8">
        <f t="shared" si="11"/>
        <v>5.1226415292170736E-2</v>
      </c>
      <c r="U25" s="8">
        <f t="shared" si="11"/>
        <v>7.856266783298696E-2</v>
      </c>
      <c r="V25" s="8">
        <f t="shared" si="11"/>
        <v>2.4758906896116522E-2</v>
      </c>
      <c r="W25" s="8">
        <f t="shared" si="11"/>
        <v>1.7064797901904061E-2</v>
      </c>
    </row>
    <row r="26" spans="1:23" x14ac:dyDescent="0.3">
      <c r="A26" s="8" t="s">
        <v>154</v>
      </c>
      <c r="B26" s="8">
        <f t="shared" si="1"/>
        <v>1.3240855393976788E-2</v>
      </c>
      <c r="C26" s="8">
        <f t="shared" si="1"/>
        <v>1.262909311008439E-2</v>
      </c>
      <c r="D26" s="8">
        <f t="shared" ref="D26:W26" si="12">D13/SUM(D$2:D$13)</f>
        <v>3.2186910962494451E-2</v>
      </c>
      <c r="E26" s="8">
        <f t="shared" si="12"/>
        <v>1.9172218843756951E-2</v>
      </c>
      <c r="F26" s="8">
        <f t="shared" si="12"/>
        <v>8.1331527006045123E-2</v>
      </c>
      <c r="G26" s="8">
        <f t="shared" si="12"/>
        <v>5.6476334992393858E-2</v>
      </c>
      <c r="H26" s="8">
        <f t="shared" si="12"/>
        <v>0.11867368181362656</v>
      </c>
      <c r="I26" s="8">
        <f t="shared" si="12"/>
        <v>0.13970270364675277</v>
      </c>
      <c r="J26" s="8">
        <f t="shared" si="12"/>
        <v>5.5678699467318682E-2</v>
      </c>
      <c r="K26" s="8">
        <f t="shared" si="12"/>
        <v>1.4480061863201424E-2</v>
      </c>
      <c r="L26" s="8">
        <f t="shared" si="12"/>
        <v>1.4375065673969293E-2</v>
      </c>
      <c r="M26" s="8">
        <f t="shared" si="12"/>
        <v>1.4105337959816899E-2</v>
      </c>
      <c r="N26" s="8">
        <f t="shared" si="12"/>
        <v>1.4424575284224517E-2</v>
      </c>
      <c r="O26" s="8">
        <f t="shared" si="12"/>
        <v>1.5622787063016046E-2</v>
      </c>
      <c r="P26" s="8">
        <f t="shared" si="12"/>
        <v>1.4233986038452294E-2</v>
      </c>
      <c r="Q26" s="8">
        <f t="shared" si="12"/>
        <v>2.6336777699606451E-2</v>
      </c>
      <c r="R26" s="8">
        <f t="shared" si="12"/>
        <v>2.5563522156805348E-2</v>
      </c>
      <c r="S26" s="8">
        <f t="shared" si="12"/>
        <v>5.5005189614432466E-2</v>
      </c>
      <c r="T26" s="8">
        <f t="shared" si="12"/>
        <v>6.3563594549971417E-2</v>
      </c>
      <c r="U26" s="8">
        <f t="shared" si="12"/>
        <v>3.1844425451147247E-2</v>
      </c>
      <c r="V26" s="8">
        <f t="shared" si="12"/>
        <v>3.5976510590279058E-2</v>
      </c>
      <c r="W26" s="8">
        <f t="shared" si="12"/>
        <v>3.8855997555064352E-2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C18" sqref="C18"/>
    </sheetView>
  </sheetViews>
  <sheetFormatPr baseColWidth="10" defaultRowHeight="14.4" x14ac:dyDescent="0.3"/>
  <sheetData>
    <row r="1" spans="1:23" x14ac:dyDescent="0.3">
      <c r="A1" t="s">
        <v>170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167</v>
      </c>
      <c r="W1" t="s">
        <v>168</v>
      </c>
    </row>
    <row r="2" spans="1:23" x14ac:dyDescent="0.3">
      <c r="A2" t="s">
        <v>141</v>
      </c>
      <c r="B2">
        <v>1.3207676011482119</v>
      </c>
      <c r="C2">
        <v>0.20286782620360513</v>
      </c>
      <c r="D2">
        <v>0.53339247440485493</v>
      </c>
      <c r="E2">
        <v>0.31604293116805998</v>
      </c>
      <c r="F2">
        <v>0.56343455857863456</v>
      </c>
      <c r="G2">
        <v>1.7862849355795478</v>
      </c>
      <c r="H2">
        <v>1.2989583179351709</v>
      </c>
      <c r="I2">
        <v>0.43010673529284921</v>
      </c>
      <c r="J2">
        <v>1.2260909578797106</v>
      </c>
      <c r="K2">
        <v>0.13560599547432942</v>
      </c>
      <c r="L2">
        <v>0.27485620305659869</v>
      </c>
      <c r="M2">
        <v>0.36090170389680853</v>
      </c>
      <c r="N2">
        <v>0.24960034137537743</v>
      </c>
      <c r="O2">
        <v>1.813947068762843</v>
      </c>
      <c r="P2">
        <v>0.30818589322723916</v>
      </c>
      <c r="Q2">
        <v>0.59003244267381705</v>
      </c>
      <c r="R2">
        <v>0.51145432093854681</v>
      </c>
      <c r="S2">
        <v>1.9711732013158192</v>
      </c>
      <c r="T2">
        <v>0.49194298381338553</v>
      </c>
      <c r="U2">
        <v>0.42729285315863913</v>
      </c>
      <c r="V2">
        <v>9.0308114560960662E-2</v>
      </c>
      <c r="W2">
        <v>5.715476066494083E-2</v>
      </c>
    </row>
    <row r="3" spans="1:23" x14ac:dyDescent="0.3">
      <c r="A3" t="s">
        <v>142</v>
      </c>
      <c r="B3">
        <v>0.78284593750052045</v>
      </c>
      <c r="C3">
        <v>0.33536176835562065</v>
      </c>
      <c r="D3">
        <v>0.55435109972909546</v>
      </c>
      <c r="E3">
        <v>1.0783154040921081</v>
      </c>
      <c r="F3">
        <v>0.75890904972153761</v>
      </c>
      <c r="G3">
        <v>1.3922581280036399</v>
      </c>
      <c r="H3">
        <v>1.2447075698357009</v>
      </c>
      <c r="I3">
        <v>0.30156088141466436</v>
      </c>
      <c r="J3">
        <v>1.7239564428043233</v>
      </c>
      <c r="K3">
        <v>0.17365408753499498</v>
      </c>
      <c r="L3">
        <v>1.0799875064413986</v>
      </c>
      <c r="M3">
        <v>0.30757068065134668</v>
      </c>
      <c r="N3">
        <v>1.209396934129181</v>
      </c>
      <c r="O3">
        <v>5.2557575897624362</v>
      </c>
      <c r="P3">
        <v>0.9224940678442769</v>
      </c>
      <c r="Q3">
        <v>0.68317188312113275</v>
      </c>
      <c r="R3">
        <v>1.5434432355448813</v>
      </c>
      <c r="S3">
        <v>1.7795769007265265</v>
      </c>
      <c r="T3">
        <v>0.3521952316198565</v>
      </c>
      <c r="U3">
        <v>1.6253766159931562</v>
      </c>
      <c r="V3">
        <v>0.24124676163629652</v>
      </c>
      <c r="W3">
        <v>0.19200694431886214</v>
      </c>
    </row>
    <row r="4" spans="1:23" x14ac:dyDescent="0.3">
      <c r="A4" t="s">
        <v>144</v>
      </c>
      <c r="B4">
        <v>4.9650011139557776E-2</v>
      </c>
      <c r="C4">
        <v>8.1170352972619347E-2</v>
      </c>
      <c r="D4">
        <v>0.15398040708262967</v>
      </c>
      <c r="E4">
        <v>6.0113774358227345E-2</v>
      </c>
      <c r="F4">
        <v>6.0187101077326915E-2</v>
      </c>
      <c r="G4">
        <v>0.15176733769222536</v>
      </c>
      <c r="H4">
        <v>6.0813490531506746E-2</v>
      </c>
      <c r="I4">
        <v>0.11901698240727834</v>
      </c>
      <c r="J4">
        <v>0.18028344209643565</v>
      </c>
      <c r="K4">
        <v>2.7435178787627038E-2</v>
      </c>
      <c r="L4">
        <v>0.13133698955026493</v>
      </c>
      <c r="M4">
        <v>7.7122889322117805E-2</v>
      </c>
      <c r="N4">
        <v>0.12270831164306287</v>
      </c>
      <c r="O4">
        <v>0.56349153483558823</v>
      </c>
      <c r="P4">
        <v>8.5553677720645038E-2</v>
      </c>
      <c r="Q4">
        <v>7.037494638861283E-2</v>
      </c>
      <c r="R4">
        <v>0.27652305314268533</v>
      </c>
      <c r="S4">
        <v>0.20562711195166924</v>
      </c>
      <c r="T4">
        <v>0.1347610470580938</v>
      </c>
      <c r="U4">
        <v>0.19369248418368304</v>
      </c>
      <c r="V4">
        <v>1.5491144423687875</v>
      </c>
      <c r="W4">
        <v>1.2149348405024338</v>
      </c>
    </row>
    <row r="5" spans="1:23" x14ac:dyDescent="0.3">
      <c r="A5" t="s">
        <v>145</v>
      </c>
      <c r="B5">
        <v>0.3031892436110305</v>
      </c>
      <c r="C5">
        <v>0.35203003308387437</v>
      </c>
      <c r="D5">
        <v>0.1356139041984519</v>
      </c>
      <c r="E5">
        <v>0.12829197778791002</v>
      </c>
      <c r="F5">
        <v>0.1608116343920763</v>
      </c>
      <c r="G5">
        <v>0.33305430015285037</v>
      </c>
      <c r="H5">
        <v>0.1900053563870886</v>
      </c>
      <c r="I5">
        <v>0.12633417317243267</v>
      </c>
      <c r="J5">
        <v>0.19146326280566794</v>
      </c>
      <c r="K5">
        <v>4.3326259225826259E-2</v>
      </c>
      <c r="L5">
        <v>0.27864446341333343</v>
      </c>
      <c r="M5">
        <v>9.1151535196413683E-2</v>
      </c>
      <c r="N5">
        <v>0.17075685867869467</v>
      </c>
      <c r="O5">
        <v>0.65267254185934442</v>
      </c>
      <c r="P5">
        <v>0.1914257122495886</v>
      </c>
      <c r="Q5">
        <v>0.2290790676188387</v>
      </c>
      <c r="R5">
        <v>0.12763872735223789</v>
      </c>
      <c r="S5">
        <v>0.26234010486058085</v>
      </c>
      <c r="T5">
        <v>0.31547682407365196</v>
      </c>
      <c r="U5">
        <v>6.3268562195328976E-2</v>
      </c>
      <c r="V5">
        <v>3.283903503792736</v>
      </c>
      <c r="W5">
        <v>1.7165922313959514</v>
      </c>
    </row>
    <row r="6" spans="1:23" x14ac:dyDescent="0.3">
      <c r="A6" t="s">
        <v>146</v>
      </c>
      <c r="B6">
        <v>6.3782828992655832E-2</v>
      </c>
      <c r="C6">
        <v>0.13546799436419787</v>
      </c>
      <c r="D6">
        <v>0.27353826773293322</v>
      </c>
      <c r="E6">
        <v>5.6557419101985737E-2</v>
      </c>
      <c r="F6">
        <v>0.18481339585881196</v>
      </c>
      <c r="G6">
        <v>0.17683520989979226</v>
      </c>
      <c r="H6">
        <v>0.3840225412556596</v>
      </c>
      <c r="I6">
        <v>5.9006761906065984E-2</v>
      </c>
      <c r="J6">
        <v>7.8478309484364281E-2</v>
      </c>
      <c r="K6">
        <v>3.391457313877843E-2</v>
      </c>
      <c r="L6">
        <v>0.19085563444760567</v>
      </c>
      <c r="M6">
        <v>8.5746573748189545E-2</v>
      </c>
      <c r="N6">
        <v>0.2095200562661427</v>
      </c>
      <c r="O6">
        <v>0.71188014312098258</v>
      </c>
      <c r="P6">
        <v>0.13004961377363955</v>
      </c>
      <c r="Q6">
        <v>0.10284612866476742</v>
      </c>
      <c r="R6">
        <v>0.11925797540473898</v>
      </c>
      <c r="S6">
        <v>0.10690063818262097</v>
      </c>
      <c r="T6">
        <v>9.3276535447694958E-2</v>
      </c>
      <c r="U6">
        <v>3.670742761492779E-2</v>
      </c>
      <c r="V6">
        <v>9.6785639430651145</v>
      </c>
      <c r="W6">
        <v>34.333724269619069</v>
      </c>
    </row>
    <row r="7" spans="1:23" x14ac:dyDescent="0.3">
      <c r="A7" t="s">
        <v>147</v>
      </c>
      <c r="B7">
        <v>27.008567059166712</v>
      </c>
      <c r="C7">
        <v>4.0966812198444531</v>
      </c>
      <c r="D7">
        <v>26.122398019733954</v>
      </c>
      <c r="E7">
        <v>11.499624611691415</v>
      </c>
      <c r="F7">
        <v>6.6238305579196846</v>
      </c>
      <c r="G7">
        <v>46.365576177309343</v>
      </c>
      <c r="H7">
        <v>32.908092989400501</v>
      </c>
      <c r="I7">
        <v>7.3928522618109245</v>
      </c>
      <c r="J7">
        <v>35.609248257223314</v>
      </c>
      <c r="K7">
        <v>6.1364958503593332</v>
      </c>
      <c r="L7">
        <v>32.883638199057174</v>
      </c>
      <c r="M7">
        <v>6.0514526902076735</v>
      </c>
      <c r="N7">
        <v>30.961842653871617</v>
      </c>
      <c r="O7">
        <v>178.66544333789798</v>
      </c>
      <c r="P7">
        <v>23.476241837976069</v>
      </c>
      <c r="Q7">
        <v>25.923107840011856</v>
      </c>
      <c r="R7">
        <v>57.425337443863064</v>
      </c>
      <c r="S7">
        <v>58.456739091270634</v>
      </c>
      <c r="T7">
        <v>11.189018379444549</v>
      </c>
      <c r="U7">
        <v>58.757155886653209</v>
      </c>
      <c r="V7">
        <v>3.0169557872501587</v>
      </c>
      <c r="W7">
        <v>6.8074811788208383</v>
      </c>
    </row>
    <row r="8" spans="1:23" x14ac:dyDescent="0.3">
      <c r="A8" t="s">
        <v>148</v>
      </c>
      <c r="B8">
        <v>6.1558834912632117</v>
      </c>
      <c r="C8">
        <v>2.1929068569931065</v>
      </c>
      <c r="D8">
        <v>6.1111632334568551</v>
      </c>
      <c r="E8">
        <v>7.6089236774779359</v>
      </c>
      <c r="F8">
        <v>6.3840295178265682</v>
      </c>
      <c r="G8">
        <v>16.578081074456545</v>
      </c>
      <c r="H8">
        <v>6.3072044326693302</v>
      </c>
      <c r="I8">
        <v>2.4447081729911879</v>
      </c>
      <c r="J8">
        <v>2.0453127279605461</v>
      </c>
      <c r="K8">
        <v>4.0838017308592702</v>
      </c>
      <c r="L8">
        <v>10.553117890218404</v>
      </c>
      <c r="M8">
        <v>4.1436580871052247</v>
      </c>
      <c r="N8">
        <v>8.5910627474009047</v>
      </c>
      <c r="O8">
        <v>44.295070748616816</v>
      </c>
      <c r="P8">
        <v>9.6300765460732851</v>
      </c>
      <c r="Q8">
        <v>1.4890452059678494</v>
      </c>
      <c r="R8">
        <v>9.2256945749412704</v>
      </c>
      <c r="S8">
        <v>9.9994995590039473</v>
      </c>
      <c r="T8">
        <v>2.3430507707178481</v>
      </c>
      <c r="U8">
        <v>7.2253739172999332</v>
      </c>
      <c r="V8">
        <v>3.6974435612851351</v>
      </c>
      <c r="W8">
        <v>2.0378474482213398</v>
      </c>
    </row>
    <row r="9" spans="1:23" x14ac:dyDescent="0.3">
      <c r="A9" t="s">
        <v>149</v>
      </c>
      <c r="B9">
        <v>0.15551377250297907</v>
      </c>
      <c r="C9">
        <v>0.16315245221704955</v>
      </c>
      <c r="D9">
        <v>1.075878523578113</v>
      </c>
      <c r="E9">
        <v>0.76765908052538301</v>
      </c>
      <c r="F9">
        <v>0.38289871681132326</v>
      </c>
      <c r="G9">
        <v>1.1093564687093098</v>
      </c>
      <c r="H9">
        <v>0.73192425859261934</v>
      </c>
      <c r="I9">
        <v>0.25634466184298349</v>
      </c>
      <c r="J9">
        <v>1.4328606600678071</v>
      </c>
      <c r="K9">
        <v>0.26812571809309133</v>
      </c>
      <c r="L9">
        <v>0.68718373984466441</v>
      </c>
      <c r="M9">
        <v>0.12471388132226179</v>
      </c>
      <c r="N9">
        <v>0.21628664715715437</v>
      </c>
      <c r="O9">
        <v>3.9398786041976455</v>
      </c>
      <c r="P9">
        <v>0.50158447983207799</v>
      </c>
      <c r="Q9">
        <v>0.99778937650648281</v>
      </c>
      <c r="R9">
        <v>1.7272158953427128</v>
      </c>
      <c r="S9">
        <v>2.4915821455496139</v>
      </c>
      <c r="T9">
        <v>0.61352167000903979</v>
      </c>
      <c r="U9">
        <v>1.6081581902569284</v>
      </c>
      <c r="V9">
        <v>5.2493385826745453E-2</v>
      </c>
      <c r="W9">
        <v>5.0990195135927792E-2</v>
      </c>
    </row>
    <row r="10" spans="1:23" x14ac:dyDescent="0.3">
      <c r="A10" t="s">
        <v>150</v>
      </c>
      <c r="B10">
        <v>15.181978884590521</v>
      </c>
      <c r="C10">
        <v>8.0367834430423297</v>
      </c>
      <c r="D10">
        <v>11.016787091997909</v>
      </c>
      <c r="E10">
        <v>12.904316277636346</v>
      </c>
      <c r="F10">
        <v>10.399970368087756</v>
      </c>
      <c r="G10">
        <v>16.064437528745856</v>
      </c>
      <c r="H10">
        <v>6.5775110479940748</v>
      </c>
      <c r="I10">
        <v>4.5459020720248393</v>
      </c>
      <c r="J10">
        <v>9.9121950196264592</v>
      </c>
      <c r="K10">
        <v>4.9729121024383796</v>
      </c>
      <c r="L10">
        <v>9.7697183015575604</v>
      </c>
      <c r="M10">
        <v>2.4278130139498253</v>
      </c>
      <c r="N10">
        <v>5.9403635791219331</v>
      </c>
      <c r="O10">
        <v>43.721611587804347</v>
      </c>
      <c r="P10">
        <v>4.0987113284348711</v>
      </c>
      <c r="Q10">
        <v>7.4543052667999277</v>
      </c>
      <c r="R10">
        <v>9.6765166801505309</v>
      </c>
      <c r="S10">
        <v>2.2519916397148005</v>
      </c>
      <c r="T10">
        <v>5.8386241105067205</v>
      </c>
      <c r="U10">
        <v>7.0886678637201745</v>
      </c>
      <c r="V10">
        <v>1.0434664451827003</v>
      </c>
      <c r="W10">
        <v>0.80022219136658612</v>
      </c>
    </row>
    <row r="11" spans="1:23" x14ac:dyDescent="0.3">
      <c r="A11" t="s">
        <v>151</v>
      </c>
      <c r="B11">
        <v>2.0334602780984388</v>
      </c>
      <c r="C11">
        <v>1.5336645757790834</v>
      </c>
      <c r="D11">
        <v>1.6435437549849625</v>
      </c>
      <c r="E11">
        <v>1.9371759565423334</v>
      </c>
      <c r="F11">
        <v>1.0423738795067194</v>
      </c>
      <c r="G11">
        <v>0.11260265989532514</v>
      </c>
      <c r="H11">
        <v>1.1649019499498048</v>
      </c>
      <c r="I11">
        <v>0.92329569766334663</v>
      </c>
      <c r="J11">
        <v>3.9116307593569379</v>
      </c>
      <c r="K11">
        <v>0.77842267440757007</v>
      </c>
      <c r="L11">
        <v>1.6690227154174764</v>
      </c>
      <c r="M11">
        <v>2.1866260554142114</v>
      </c>
      <c r="N11">
        <v>2.3006530041077844</v>
      </c>
      <c r="O11">
        <v>3.5534319244172421</v>
      </c>
      <c r="P11">
        <v>3.5950194875521895</v>
      </c>
      <c r="Q11">
        <v>2.9890170838361358</v>
      </c>
      <c r="R11">
        <v>1.7291659021180372</v>
      </c>
      <c r="S11">
        <v>2.6614922043325122</v>
      </c>
      <c r="T11">
        <v>4.1521612923438438</v>
      </c>
      <c r="U11">
        <v>5.0194485564882205</v>
      </c>
      <c r="V11">
        <v>8.2865352631040806E-2</v>
      </c>
      <c r="W11">
        <v>0.29488227406128631</v>
      </c>
    </row>
    <row r="12" spans="1:23" x14ac:dyDescent="0.3">
      <c r="A12" t="s">
        <v>153</v>
      </c>
      <c r="B12">
        <v>3.4586145401996822</v>
      </c>
      <c r="C12">
        <v>0.97432621953045617</v>
      </c>
      <c r="D12">
        <v>3.8724178609488975</v>
      </c>
      <c r="E12">
        <v>1.6701618955366337</v>
      </c>
      <c r="F12">
        <v>0.49519708003477897</v>
      </c>
      <c r="G12">
        <v>5.5944162745479149</v>
      </c>
      <c r="H12">
        <v>5.3789721641107988</v>
      </c>
      <c r="I12">
        <v>0.59832800507494399</v>
      </c>
      <c r="J12">
        <v>4.1354143626525888</v>
      </c>
      <c r="K12">
        <v>1.3134938878010678</v>
      </c>
      <c r="L12">
        <v>3.4976080489619878</v>
      </c>
      <c r="M12">
        <v>1.4371635426315408</v>
      </c>
      <c r="N12">
        <v>2.9745838663085618</v>
      </c>
      <c r="O12">
        <v>17.093895555105235</v>
      </c>
      <c r="P12">
        <v>1.0776644222112757</v>
      </c>
      <c r="Q12">
        <v>1.0240341566809041</v>
      </c>
      <c r="R12">
        <v>3.9717862094141325</v>
      </c>
      <c r="S12">
        <v>5.0528297787532326</v>
      </c>
      <c r="T12">
        <v>1.615367880381342</v>
      </c>
      <c r="U12">
        <v>10.327216332787797</v>
      </c>
      <c r="V12">
        <v>1.2731675284720332</v>
      </c>
      <c r="W12">
        <v>1.1188188215951542</v>
      </c>
    </row>
    <row r="13" spans="1:23" x14ac:dyDescent="0.3">
      <c r="A13" t="s">
        <v>154</v>
      </c>
      <c r="B13">
        <v>0.42587827964318398</v>
      </c>
      <c r="C13">
        <v>0.13366717064109288</v>
      </c>
      <c r="D13">
        <v>3.5556798783302286</v>
      </c>
      <c r="E13">
        <v>3.00141814565225</v>
      </c>
      <c r="F13">
        <v>11.2290360364048</v>
      </c>
      <c r="G13">
        <v>8.438977381457951</v>
      </c>
      <c r="H13">
        <v>15.073514212949439</v>
      </c>
      <c r="I13">
        <v>12.953179408038377</v>
      </c>
      <c r="J13">
        <v>10.344332838246457</v>
      </c>
      <c r="K13">
        <v>0.10955694347791003</v>
      </c>
      <c r="L13">
        <v>0.72758838897632216</v>
      </c>
      <c r="M13">
        <v>0.10056537901284401</v>
      </c>
      <c r="N13">
        <v>0.98206277059499913</v>
      </c>
      <c r="O13">
        <v>4.7960982250365669</v>
      </c>
      <c r="P13">
        <v>1.0565314373082073</v>
      </c>
      <c r="Q13">
        <v>2.7874103869927871</v>
      </c>
      <c r="R13">
        <v>3.2862246502219938</v>
      </c>
      <c r="S13">
        <v>11.732995082457746</v>
      </c>
      <c r="T13">
        <v>3.7744953703848356</v>
      </c>
      <c r="U13">
        <v>4.8144387337567434</v>
      </c>
      <c r="V13">
        <v>2.8158282775923857</v>
      </c>
      <c r="W13">
        <v>4.0445628798287823</v>
      </c>
    </row>
    <row r="15" spans="1:23" ht="15.75" customHeight="1" x14ac:dyDescent="0.3">
      <c r="A15" s="8" t="s">
        <v>141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3">
      <c r="A16" s="8" t="s">
        <v>142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customHeight="1" x14ac:dyDescent="0.3">
      <c r="A17" s="8" t="s">
        <v>144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customHeight="1" x14ac:dyDescent="0.3">
      <c r="A18" s="8" t="s">
        <v>145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customHeight="1" x14ac:dyDescent="0.3">
      <c r="A19" s="8" t="s">
        <v>146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5.75" customHeight="1" x14ac:dyDescent="0.3">
      <c r="A20" s="8" t="s">
        <v>147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5.75" customHeight="1" x14ac:dyDescent="0.3">
      <c r="A21" s="8" t="s">
        <v>148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5.75" customHeight="1" x14ac:dyDescent="0.3">
      <c r="A22" s="8" t="s">
        <v>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5.75" customHeight="1" x14ac:dyDescent="0.3">
      <c r="A23" s="8" t="s">
        <v>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customHeight="1" x14ac:dyDescent="0.3">
      <c r="A24" s="8" t="s">
        <v>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5.75" customHeight="1" x14ac:dyDescent="0.3">
      <c r="A25" s="8" t="s">
        <v>153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3">
      <c r="A26" s="8" t="s">
        <v>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9" activeCellId="9" sqref="A3:XFD3 A4:XFD4 A5:XFD5 A6:XFD6 A7:XFD7 A8:XFD8 A10:XFD10 A11:XFD11 A13:XFD13 A19:XFD19"/>
    </sheetView>
  </sheetViews>
  <sheetFormatPr baseColWidth="10" defaultRowHeight="14.4" x14ac:dyDescent="0.3"/>
  <sheetData>
    <row r="1" spans="1:23" s="8" customFormat="1" x14ac:dyDescent="0.3">
      <c r="A1" s="35" t="s">
        <v>215</v>
      </c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  <c r="J1" s="8" t="s">
        <v>121</v>
      </c>
      <c r="K1" s="8" t="s">
        <v>122</v>
      </c>
      <c r="L1" s="8" t="s">
        <v>123</v>
      </c>
      <c r="M1" s="8" t="s">
        <v>124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167</v>
      </c>
      <c r="W1" s="8" t="s">
        <v>168</v>
      </c>
    </row>
    <row r="2" spans="1:23" x14ac:dyDescent="0.3">
      <c r="A2" s="8" t="s">
        <v>141</v>
      </c>
      <c r="B2" s="8">
        <v>1.0628266544014215E-2</v>
      </c>
      <c r="C2" s="8">
        <v>7.4974309288188814E-3</v>
      </c>
      <c r="D2" s="8">
        <v>9.230285604959778E-3</v>
      </c>
      <c r="E2" s="8">
        <v>9.7599113166339357E-3</v>
      </c>
      <c r="F2" s="8">
        <v>1.1436338652702613E-2</v>
      </c>
      <c r="G2" s="8">
        <v>1.4059297313301199E-2</v>
      </c>
      <c r="H2" s="8">
        <v>1.1929366457283958E-2</v>
      </c>
      <c r="I2" s="8">
        <v>1.1720319637155609E-2</v>
      </c>
      <c r="J2" s="8">
        <v>9.0810750420763121E-3</v>
      </c>
      <c r="K2" s="8">
        <v>5.2483196064494206E-3</v>
      </c>
      <c r="L2" s="8">
        <v>5.3453107746626767E-3</v>
      </c>
      <c r="M2" s="8">
        <v>5.3038178759312743E-3</v>
      </c>
      <c r="N2" s="8">
        <v>5.4047013137900101E-3</v>
      </c>
      <c r="O2" s="8">
        <v>6.3331824196061343E-3</v>
      </c>
      <c r="P2" s="8">
        <v>4.7529192473417586E-3</v>
      </c>
      <c r="Q2" s="8">
        <v>6.8990091743530921E-3</v>
      </c>
      <c r="R2" s="8">
        <v>6.9178346752989924E-3</v>
      </c>
      <c r="S2" s="8">
        <v>9.3306136725949014E-3</v>
      </c>
      <c r="T2" s="8">
        <v>1.2194944497574909E-2</v>
      </c>
      <c r="U2" s="8">
        <v>7.1267214417369603E-3</v>
      </c>
      <c r="V2" s="8">
        <v>1.58872745900118E-3</v>
      </c>
      <c r="W2" s="8">
        <v>2.0682449768655072E-3</v>
      </c>
    </row>
    <row r="3" spans="1:23" x14ac:dyDescent="0.3">
      <c r="A3" s="8" t="s">
        <v>142</v>
      </c>
      <c r="B3" s="8">
        <v>2.4970665427827905E-2</v>
      </c>
      <c r="C3" s="8">
        <v>2.5061520870623116E-2</v>
      </c>
      <c r="D3" s="8">
        <v>2.1674528731052276E-2</v>
      </c>
      <c r="E3" s="8">
        <v>2.1250752962755616E-2</v>
      </c>
      <c r="F3" s="8">
        <v>2.2598114657582647E-2</v>
      </c>
      <c r="G3" s="8">
        <v>2.1045367497777634E-2</v>
      </c>
      <c r="H3" s="8">
        <v>2.0626744023926072E-2</v>
      </c>
      <c r="I3" s="8">
        <v>2.0840756034747405E-2</v>
      </c>
      <c r="J3" s="8">
        <v>2.2636584873683845E-2</v>
      </c>
      <c r="K3" s="8">
        <v>2.0645571735981368E-2</v>
      </c>
      <c r="L3" s="8">
        <v>1.9593044069159446E-2</v>
      </c>
      <c r="M3" s="8">
        <v>2.3036617529880576E-2</v>
      </c>
      <c r="N3" s="8">
        <v>2.099075973041719E-2</v>
      </c>
      <c r="O3" s="8">
        <v>1.8427101022930145E-2</v>
      </c>
      <c r="P3" s="8">
        <v>1.9100862353047202E-2</v>
      </c>
      <c r="Q3" s="8">
        <v>1.8725307369043681E-2</v>
      </c>
      <c r="R3" s="8">
        <v>1.9601168702158826E-2</v>
      </c>
      <c r="S3" s="8">
        <v>1.9881856750497234E-2</v>
      </c>
      <c r="T3" s="8">
        <v>2.2009373089227895E-2</v>
      </c>
      <c r="U3" s="8">
        <v>2.2578959727739024E-2</v>
      </c>
      <c r="V3" s="8">
        <v>5.8575045100557541E-3</v>
      </c>
      <c r="W3" s="8">
        <v>4.8614418012921188E-3</v>
      </c>
    </row>
    <row r="4" spans="1:23" x14ac:dyDescent="0.3">
      <c r="A4" s="8" t="s">
        <v>144</v>
      </c>
      <c r="B4" s="8">
        <v>2.0980475758145042E-3</v>
      </c>
      <c r="C4" s="8">
        <v>2.3511809152381223E-3</v>
      </c>
      <c r="D4" s="8">
        <v>2.2198065692188569E-3</v>
      </c>
      <c r="E4" s="8">
        <v>2.1982191477077644E-3</v>
      </c>
      <c r="F4" s="8">
        <v>2.0250434099547804E-3</v>
      </c>
      <c r="G4" s="8">
        <v>1.8057934308399453E-3</v>
      </c>
      <c r="H4" s="8">
        <v>2.0524136069811263E-3</v>
      </c>
      <c r="I4" s="8">
        <v>2.6587267416061521E-3</v>
      </c>
      <c r="J4" s="8">
        <v>2.0522970601656305E-3</v>
      </c>
      <c r="K4" s="8">
        <v>1.9606333702725624E-3</v>
      </c>
      <c r="L4" s="8">
        <v>2.0665663230224895E-3</v>
      </c>
      <c r="M4" s="8">
        <v>2.4036909263421553E-3</v>
      </c>
      <c r="N4" s="8">
        <v>2.1673449464279086E-3</v>
      </c>
      <c r="O4" s="8">
        <v>2.1186228066863585E-3</v>
      </c>
      <c r="P4" s="8">
        <v>2.4447781098301145E-3</v>
      </c>
      <c r="Q4" s="8">
        <v>2.3550828081826615E-3</v>
      </c>
      <c r="R4" s="8">
        <v>2.262894050803209E-3</v>
      </c>
      <c r="S4" s="8">
        <v>2.1449070339417367E-3</v>
      </c>
      <c r="T4" s="8">
        <v>2.2964657690121128E-3</v>
      </c>
      <c r="U4" s="8">
        <v>1.9737008489395468E-3</v>
      </c>
      <c r="V4" s="8">
        <v>9.4952449535631277E-3</v>
      </c>
      <c r="W4" s="8">
        <v>1.3198388048244834E-2</v>
      </c>
    </row>
    <row r="5" spans="1:23" x14ac:dyDescent="0.3">
      <c r="A5" s="8" t="s">
        <v>145</v>
      </c>
      <c r="B5" s="8">
        <v>3.8628989799268146E-3</v>
      </c>
      <c r="C5" s="8">
        <v>4.0723185858634438E-3</v>
      </c>
      <c r="D5" s="8">
        <v>2.6941066805601065E-3</v>
      </c>
      <c r="E5" s="8">
        <v>3.002906988845839E-3</v>
      </c>
      <c r="F5" s="8">
        <v>3.3307771580324769E-3</v>
      </c>
      <c r="G5" s="8">
        <v>3.522459820674373E-3</v>
      </c>
      <c r="H5" s="8">
        <v>2.3251743988311345E-3</v>
      </c>
      <c r="I5" s="8">
        <v>2.1250669750810611E-3</v>
      </c>
      <c r="J5" s="8">
        <v>2.4073246813498808E-3</v>
      </c>
      <c r="K5" s="8">
        <v>2.5970470027521799E-3</v>
      </c>
      <c r="L5" s="8">
        <v>3.2401168073482147E-3</v>
      </c>
      <c r="M5" s="8">
        <v>3.0593335359094948E-3</v>
      </c>
      <c r="N5" s="8">
        <v>3.0995202888288069E-3</v>
      </c>
      <c r="O5" s="8">
        <v>2.9941330077360492E-3</v>
      </c>
      <c r="P5" s="8">
        <v>2.5816076099725517E-3</v>
      </c>
      <c r="Q5" s="8">
        <v>2.4213523738934595E-3</v>
      </c>
      <c r="R5" s="8">
        <v>1.9359185233660539E-3</v>
      </c>
      <c r="S5" s="8">
        <v>1.5117845112944312E-3</v>
      </c>
      <c r="T5" s="8">
        <v>2.4218832037492728E-3</v>
      </c>
      <c r="U5" s="8">
        <v>1.7938117099519462E-3</v>
      </c>
      <c r="V5" s="8">
        <v>2.1819018700955463E-2</v>
      </c>
      <c r="W5" s="8">
        <v>3.2594403656031667E-2</v>
      </c>
    </row>
    <row r="6" spans="1:23" x14ac:dyDescent="0.3">
      <c r="A6" s="8" t="s">
        <v>146</v>
      </c>
      <c r="B6" s="8">
        <v>3.2587261030090722E-3</v>
      </c>
      <c r="C6" s="8">
        <v>3.2734716552144734E-3</v>
      </c>
      <c r="D6" s="8">
        <v>3.0259375658845487E-3</v>
      </c>
      <c r="E6" s="8">
        <v>2.9014971439400893E-3</v>
      </c>
      <c r="F6" s="8">
        <v>2.9678964169932739E-3</v>
      </c>
      <c r="G6" s="8">
        <v>2.4905762844640517E-3</v>
      </c>
      <c r="H6" s="8">
        <v>2.8385921973647261E-3</v>
      </c>
      <c r="I6" s="8">
        <v>2.0741056427188331E-3</v>
      </c>
      <c r="J6" s="8">
        <v>2.0918857352657831E-3</v>
      </c>
      <c r="K6" s="8">
        <v>2.0011965486366077E-3</v>
      </c>
      <c r="L6" s="8">
        <v>2.5562169389649258E-3</v>
      </c>
      <c r="M6" s="8">
        <v>2.7534505597328722E-3</v>
      </c>
      <c r="N6" s="8">
        <v>2.4241122251794584E-3</v>
      </c>
      <c r="O6" s="8">
        <v>2.5811825898528623E-3</v>
      </c>
      <c r="P6" s="8">
        <v>2.5820900819928218E-3</v>
      </c>
      <c r="Q6" s="8">
        <v>2.168127167701634E-3</v>
      </c>
      <c r="R6" s="8">
        <v>2.2218666488126723E-3</v>
      </c>
      <c r="S6" s="8">
        <v>1.6239894093326599E-3</v>
      </c>
      <c r="T6" s="8">
        <v>2.2354307704295067E-3</v>
      </c>
      <c r="U6" s="8">
        <v>1.7722347876963432E-3</v>
      </c>
      <c r="V6" s="8">
        <v>0.62617391368903996</v>
      </c>
      <c r="W6" s="8">
        <v>0.63029587985699953</v>
      </c>
    </row>
    <row r="7" spans="1:23" x14ac:dyDescent="0.3">
      <c r="A7" s="8" t="s">
        <v>147</v>
      </c>
      <c r="B7" s="8">
        <v>0.52341837760814525</v>
      </c>
      <c r="C7" s="8">
        <v>0.46265265542395034</v>
      </c>
      <c r="D7" s="8">
        <v>0.5136467169866159</v>
      </c>
      <c r="E7" s="8">
        <v>0.53806466644864814</v>
      </c>
      <c r="F7" s="8">
        <v>0.49620981898721855</v>
      </c>
      <c r="G7" s="8">
        <v>0.54818171799063486</v>
      </c>
      <c r="H7" s="8">
        <v>0.52033056510769904</v>
      </c>
      <c r="I7" s="8">
        <v>0.48021495231938904</v>
      </c>
      <c r="J7" s="8">
        <v>0.53083510882723994</v>
      </c>
      <c r="K7" s="8">
        <v>0.52368266159765964</v>
      </c>
      <c r="L7" s="8">
        <v>0.53666636335839546</v>
      </c>
      <c r="M7" s="8">
        <v>0.53466889765334535</v>
      </c>
      <c r="N7" s="8">
        <v>0.55871184088008918</v>
      </c>
      <c r="O7" s="8">
        <v>0.54398311598277604</v>
      </c>
      <c r="P7" s="8">
        <v>0.56926837552238096</v>
      </c>
      <c r="Q7" s="8">
        <v>0.57917838892591633</v>
      </c>
      <c r="R7" s="8">
        <v>0.57872709891094676</v>
      </c>
      <c r="S7" s="8">
        <v>0.62121777024338742</v>
      </c>
      <c r="T7" s="8">
        <v>0.55702934720316455</v>
      </c>
      <c r="U7" s="8">
        <v>0.56256032859690641</v>
      </c>
      <c r="V7" s="8">
        <v>0.11429186556693069</v>
      </c>
      <c r="W7" s="8">
        <v>0.11413727176454699</v>
      </c>
    </row>
    <row r="8" spans="1:23" x14ac:dyDescent="0.3">
      <c r="A8" s="8" t="s">
        <v>148</v>
      </c>
      <c r="B8" s="8">
        <v>0.22582544774420443</v>
      </c>
      <c r="C8" s="8">
        <v>0.21941860009240996</v>
      </c>
      <c r="D8" s="8">
        <v>0.20013395528182426</v>
      </c>
      <c r="E8" s="8">
        <v>0.19904609571926726</v>
      </c>
      <c r="F8" s="8">
        <v>0.16257553125900367</v>
      </c>
      <c r="G8" s="8">
        <v>0.10004572305288369</v>
      </c>
      <c r="H8" s="8">
        <v>0.12555995641611464</v>
      </c>
      <c r="I8" s="8">
        <v>0.12809616364570461</v>
      </c>
      <c r="J8" s="8">
        <v>0.13988105567287495</v>
      </c>
      <c r="K8" s="8">
        <v>0.19656653890872905</v>
      </c>
      <c r="L8" s="8">
        <v>0.19720197196825517</v>
      </c>
      <c r="M8" s="8">
        <v>0.20714721272529119</v>
      </c>
      <c r="N8" s="8">
        <v>0.19326253053013304</v>
      </c>
      <c r="O8" s="8">
        <v>0.18817173888141489</v>
      </c>
      <c r="P8" s="8">
        <v>0.18439676512439085</v>
      </c>
      <c r="Q8" s="8">
        <v>0.16734277143043291</v>
      </c>
      <c r="R8" s="8">
        <v>0.15615844273723986</v>
      </c>
      <c r="S8" s="8">
        <v>0.14574229457708965</v>
      </c>
      <c r="T8" s="8">
        <v>0.1424533412276521</v>
      </c>
      <c r="U8" s="8">
        <v>0.15001644922220261</v>
      </c>
      <c r="V8" s="8">
        <v>0.12106251716790768</v>
      </c>
      <c r="W8" s="8">
        <v>0.11094606216106723</v>
      </c>
    </row>
    <row r="9" spans="1:23" x14ac:dyDescent="0.3">
      <c r="A9" s="8" t="s">
        <v>149</v>
      </c>
      <c r="B9" s="8">
        <v>8.9258999793226778E-3</v>
      </c>
      <c r="C9" s="8">
        <v>8.6172695950755759E-3</v>
      </c>
      <c r="D9" s="8">
        <v>1.1018646667280942E-2</v>
      </c>
      <c r="E9" s="8">
        <v>1.1817441678027181E-2</v>
      </c>
      <c r="F9" s="8">
        <v>1.3707335715679794E-2</v>
      </c>
      <c r="G9" s="8">
        <v>1.2255649975649371E-2</v>
      </c>
      <c r="H9" s="8">
        <v>1.3134251637537649E-2</v>
      </c>
      <c r="I9" s="8">
        <v>1.3234993929888144E-2</v>
      </c>
      <c r="J9" s="8">
        <v>1.2753373542946863E-2</v>
      </c>
      <c r="K9" s="8">
        <v>9.3818698366549547E-3</v>
      </c>
      <c r="L9" s="8">
        <v>9.1652154220777746E-3</v>
      </c>
      <c r="M9" s="8">
        <v>8.8734516687295172E-3</v>
      </c>
      <c r="N9" s="8">
        <v>8.2935688217630511E-3</v>
      </c>
      <c r="O9" s="8">
        <v>1.0986309130186198E-2</v>
      </c>
      <c r="P9" s="8">
        <v>1.106044496474385E-2</v>
      </c>
      <c r="Q9" s="8">
        <v>1.4404538985606809E-2</v>
      </c>
      <c r="R9" s="8">
        <v>1.514857046443671E-2</v>
      </c>
      <c r="S9" s="8">
        <v>2.0186328724822879E-2</v>
      </c>
      <c r="T9" s="8">
        <v>1.785306248017143E-2</v>
      </c>
      <c r="U9" s="8">
        <v>1.3104605199748535E-2</v>
      </c>
      <c r="V9" s="8">
        <v>2.620657911343068E-3</v>
      </c>
      <c r="W9" s="8">
        <v>2.4733651269731832E-3</v>
      </c>
    </row>
    <row r="10" spans="1:23" x14ac:dyDescent="0.3">
      <c r="A10" s="8" t="s">
        <v>150</v>
      </c>
      <c r="B10" s="8">
        <v>9.8882581868315111E-2</v>
      </c>
      <c r="C10" s="8">
        <v>0.15348701355268096</v>
      </c>
      <c r="D10" s="8">
        <v>0.11299971984269108</v>
      </c>
      <c r="E10" s="8">
        <v>0.10487346242591476</v>
      </c>
      <c r="F10" s="8">
        <v>0.11406292782774727</v>
      </c>
      <c r="G10" s="8">
        <v>0.15005796809272218</v>
      </c>
      <c r="H10" s="8">
        <v>9.3212292049122111E-2</v>
      </c>
      <c r="I10" s="8">
        <v>0.10694676926737853</v>
      </c>
      <c r="J10" s="8">
        <v>0.12544004267373896</v>
      </c>
      <c r="K10" s="8">
        <v>0.1273775276295325</v>
      </c>
      <c r="L10" s="8">
        <v>0.11518898338752548</v>
      </c>
      <c r="M10" s="8">
        <v>9.9617315416540536E-2</v>
      </c>
      <c r="N10" s="8">
        <v>0.10035621542935264</v>
      </c>
      <c r="O10" s="8">
        <v>0.12362584506748318</v>
      </c>
      <c r="P10" s="8">
        <v>0.10189043069344612</v>
      </c>
      <c r="Q10" s="8">
        <v>8.5534139675684864E-2</v>
      </c>
      <c r="R10" s="8">
        <v>9.9630770254747258E-2</v>
      </c>
      <c r="S10" s="8">
        <v>5.7196911515878551E-2</v>
      </c>
      <c r="T10" s="8">
        <v>9.3208404166299191E-2</v>
      </c>
      <c r="U10" s="8">
        <v>0.10043531001386515</v>
      </c>
      <c r="V10" s="8">
        <v>1.5820458949212687E-2</v>
      </c>
      <c r="W10" s="8">
        <v>1.5024982409256638E-2</v>
      </c>
    </row>
    <row r="11" spans="1:23" x14ac:dyDescent="0.3">
      <c r="A11" s="8" t="s">
        <v>151</v>
      </c>
      <c r="B11" s="8">
        <v>9.0653198181062516E-3</v>
      </c>
      <c r="C11" s="8">
        <v>2.5457620387798259E-2</v>
      </c>
      <c r="D11" s="8">
        <v>1.7288972981357252E-2</v>
      </c>
      <c r="E11" s="8">
        <v>1.7294935639236751E-2</v>
      </c>
      <c r="F11" s="8">
        <v>1.6942378376160777E-2</v>
      </c>
      <c r="G11" s="8">
        <v>1.8902724794587576E-2</v>
      </c>
      <c r="H11" s="8">
        <v>1.3720265390042041E-2</v>
      </c>
      <c r="I11" s="8">
        <v>2.0823165146320027E-2</v>
      </c>
      <c r="J11" s="8">
        <v>2.8764177002269506E-2</v>
      </c>
      <c r="K11" s="8">
        <v>3.0292812154444682E-2</v>
      </c>
      <c r="L11" s="8">
        <v>3.3970124228831472E-2</v>
      </c>
      <c r="M11" s="8">
        <v>3.2517660157522853E-2</v>
      </c>
      <c r="N11" s="8">
        <v>2.8016836488018865E-2</v>
      </c>
      <c r="O11" s="8">
        <v>2.2665560108840705E-2</v>
      </c>
      <c r="P11" s="8">
        <v>2.0971933900203615E-2</v>
      </c>
      <c r="Q11" s="8">
        <v>3.5751368133558628E-2</v>
      </c>
      <c r="R11" s="8">
        <v>3.1748025198921129E-2</v>
      </c>
      <c r="S11" s="8">
        <v>1.2366667321727072E-2</v>
      </c>
      <c r="T11" s="8">
        <v>3.3507737750576881E-2</v>
      </c>
      <c r="U11" s="8">
        <v>2.8230785167079362E-2</v>
      </c>
      <c r="V11" s="8">
        <v>2.0534673605594696E-2</v>
      </c>
      <c r="W11" s="8">
        <v>1.8479164741753668E-2</v>
      </c>
    </row>
    <row r="12" spans="1:23" x14ac:dyDescent="0.3">
      <c r="A12" s="8" t="s">
        <v>153</v>
      </c>
      <c r="B12" s="8">
        <v>7.5822912957337008E-2</v>
      </c>
      <c r="C12" s="8">
        <v>7.5481824882242546E-2</v>
      </c>
      <c r="D12" s="8">
        <v>7.3880412126060474E-2</v>
      </c>
      <c r="E12" s="8">
        <v>7.0617891685265652E-2</v>
      </c>
      <c r="F12" s="8">
        <v>7.2812310532879024E-2</v>
      </c>
      <c r="G12" s="8">
        <v>7.1156386754071363E-2</v>
      </c>
      <c r="H12" s="8">
        <v>7.5596696901471042E-2</v>
      </c>
      <c r="I12" s="8">
        <v>7.1562277013257805E-2</v>
      </c>
      <c r="J12" s="8">
        <v>6.8378375421069865E-2</v>
      </c>
      <c r="K12" s="8">
        <v>6.5765759745685687E-2</v>
      </c>
      <c r="L12" s="8">
        <v>6.0631021047787649E-2</v>
      </c>
      <c r="M12" s="8">
        <v>6.6513213990957248E-2</v>
      </c>
      <c r="N12" s="8">
        <v>6.2847994061775408E-2</v>
      </c>
      <c r="O12" s="8">
        <v>6.2490421919471455E-2</v>
      </c>
      <c r="P12" s="8">
        <v>6.6715806354198021E-2</v>
      </c>
      <c r="Q12" s="8">
        <v>5.8883136256019361E-2</v>
      </c>
      <c r="R12" s="8">
        <v>6.0083887676463076E-2</v>
      </c>
      <c r="S12" s="8">
        <v>5.3791686625000897E-2</v>
      </c>
      <c r="T12" s="8">
        <v>5.1226415292170736E-2</v>
      </c>
      <c r="U12" s="8">
        <v>7.856266783298696E-2</v>
      </c>
      <c r="V12" s="8">
        <v>2.4758906896116522E-2</v>
      </c>
      <c r="W12" s="8">
        <v>1.7064797901904061E-2</v>
      </c>
    </row>
    <row r="13" spans="1:23" x14ac:dyDescent="0.3">
      <c r="A13" s="8" t="s">
        <v>154</v>
      </c>
      <c r="B13" s="8">
        <v>1.3240855393976788E-2</v>
      </c>
      <c r="C13" s="8">
        <v>1.262909311008439E-2</v>
      </c>
      <c r="D13" s="8">
        <v>3.2186910962494451E-2</v>
      </c>
      <c r="E13" s="8">
        <v>1.9172218843756951E-2</v>
      </c>
      <c r="F13" s="8">
        <v>8.1331527006045123E-2</v>
      </c>
      <c r="G13" s="8">
        <v>5.6476334992393858E-2</v>
      </c>
      <c r="H13" s="8">
        <v>0.11867368181362656</v>
      </c>
      <c r="I13" s="8">
        <v>0.13970270364675277</v>
      </c>
      <c r="J13" s="8">
        <v>5.5678699467318682E-2</v>
      </c>
      <c r="K13" s="8">
        <v>1.4480061863201424E-2</v>
      </c>
      <c r="L13" s="8">
        <v>1.4375065673969293E-2</v>
      </c>
      <c r="M13" s="8">
        <v>1.4105337959816899E-2</v>
      </c>
      <c r="N13" s="8">
        <v>1.4424575284224517E-2</v>
      </c>
      <c r="O13" s="8">
        <v>1.5622787063016046E-2</v>
      </c>
      <c r="P13" s="8">
        <v>1.4233986038452294E-2</v>
      </c>
      <c r="Q13" s="8">
        <v>2.6336777699606451E-2</v>
      </c>
      <c r="R13" s="8">
        <v>2.5563522156805348E-2</v>
      </c>
      <c r="S13" s="8">
        <v>5.5005189614432466E-2</v>
      </c>
      <c r="T13" s="8">
        <v>6.3563594549971417E-2</v>
      </c>
      <c r="U13" s="8">
        <v>3.1844425451147247E-2</v>
      </c>
      <c r="V13" s="8">
        <v>3.5976510590279058E-2</v>
      </c>
      <c r="W13" s="8">
        <v>3.8855997555064352E-2</v>
      </c>
    </row>
    <row r="19" spans="1:23" x14ac:dyDescent="0.3">
      <c r="A19" s="35" t="s">
        <v>218</v>
      </c>
      <c r="B19">
        <f>SUM(B9,B2,B12)</f>
        <v>9.5377079480673893E-2</v>
      </c>
      <c r="C19" s="8">
        <f t="shared" ref="C19:W19" si="0">SUM(C9,C2,C12)</f>
        <v>9.1596525406136997E-2</v>
      </c>
      <c r="D19" s="8">
        <f t="shared" si="0"/>
        <v>9.4129344398301201E-2</v>
      </c>
      <c r="E19" s="8">
        <f t="shared" si="0"/>
        <v>9.2195244679926763E-2</v>
      </c>
      <c r="F19" s="8">
        <f t="shared" si="0"/>
        <v>9.7955984901261423E-2</v>
      </c>
      <c r="G19" s="8">
        <f t="shared" si="0"/>
        <v>9.747133404302194E-2</v>
      </c>
      <c r="H19" s="8">
        <f t="shared" si="0"/>
        <v>0.10066031499629265</v>
      </c>
      <c r="I19" s="8">
        <f t="shared" si="0"/>
        <v>9.6517590580301557E-2</v>
      </c>
      <c r="J19" s="8">
        <f t="shared" si="0"/>
        <v>9.021282400609304E-2</v>
      </c>
      <c r="K19" s="8">
        <f t="shared" si="0"/>
        <v>8.0395949188790061E-2</v>
      </c>
      <c r="L19" s="8">
        <f t="shared" si="0"/>
        <v>7.5141547244528095E-2</v>
      </c>
      <c r="M19" s="8">
        <f t="shared" si="0"/>
        <v>8.0690483535618043E-2</v>
      </c>
      <c r="N19" s="8">
        <f t="shared" si="0"/>
        <v>7.6546264197328462E-2</v>
      </c>
      <c r="O19" s="8">
        <f t="shared" si="0"/>
        <v>7.9809913469263791E-2</v>
      </c>
      <c r="P19" s="8">
        <f t="shared" si="0"/>
        <v>8.252917056628363E-2</v>
      </c>
      <c r="Q19" s="8">
        <f t="shared" si="0"/>
        <v>8.0186684415979259E-2</v>
      </c>
      <c r="R19" s="8">
        <f t="shared" si="0"/>
        <v>8.2150292816198775E-2</v>
      </c>
      <c r="S19" s="8">
        <f t="shared" si="0"/>
        <v>8.3308629022418673E-2</v>
      </c>
      <c r="T19" s="8">
        <f t="shared" si="0"/>
        <v>8.1274422269917074E-2</v>
      </c>
      <c r="U19" s="8">
        <f t="shared" si="0"/>
        <v>9.8793994474472457E-2</v>
      </c>
      <c r="V19" s="8">
        <f t="shared" si="0"/>
        <v>2.896829226646077E-2</v>
      </c>
      <c r="W19" s="8">
        <f t="shared" si="0"/>
        <v>2.1606408005742754E-2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O7" sqref="O7"/>
    </sheetView>
  </sheetViews>
  <sheetFormatPr baseColWidth="10" defaultRowHeight="14.4" x14ac:dyDescent="0.3"/>
  <sheetData>
    <row r="1" spans="1:23" x14ac:dyDescent="0.3">
      <c r="A1" s="35" t="s">
        <v>216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167</v>
      </c>
      <c r="W1" t="s">
        <v>168</v>
      </c>
    </row>
    <row r="2" spans="1:23" x14ac:dyDescent="0.3">
      <c r="A2" s="35" t="s">
        <v>141</v>
      </c>
      <c r="B2">
        <v>1.3400956347198263E-3</v>
      </c>
      <c r="C2">
        <v>6.4494952916437727E-4</v>
      </c>
      <c r="D2">
        <v>1.6957406783763339E-3</v>
      </c>
      <c r="E2">
        <v>1.0047514357845843E-3</v>
      </c>
      <c r="F2">
        <v>1.7912493078400815E-3</v>
      </c>
      <c r="G2">
        <v>5.678887824228959E-3</v>
      </c>
      <c r="H2">
        <v>4.1295979319837155E-3</v>
      </c>
      <c r="I2">
        <v>1.3673786603260883E-3</v>
      </c>
      <c r="J2">
        <v>3.8979408455019323E-3</v>
      </c>
      <c r="K2">
        <v>4.3111332422549119E-4</v>
      </c>
      <c r="L2">
        <v>8.7381218632149487E-4</v>
      </c>
      <c r="M2">
        <v>1.1473647071530149E-3</v>
      </c>
      <c r="N2">
        <v>7.9351972987452802E-4</v>
      </c>
      <c r="O2">
        <v>5.7668302057593953E-3</v>
      </c>
      <c r="P2">
        <v>9.7977264533077738E-4</v>
      </c>
      <c r="Q2">
        <v>1.8758082699237974E-3</v>
      </c>
      <c r="R2">
        <v>1.6259957512796562E-3</v>
      </c>
      <c r="S2">
        <v>6.2666774317093905E-3</v>
      </c>
      <c r="T2">
        <v>1.5639660646224371E-3</v>
      </c>
      <c r="U2">
        <v>1.3584328753214099E-3</v>
      </c>
      <c r="V2">
        <v>4.3204731021464018E-4</v>
      </c>
      <c r="W2">
        <v>1.8170419957751378E-4</v>
      </c>
    </row>
    <row r="3" spans="1:23" x14ac:dyDescent="0.3">
      <c r="A3" s="35" t="s">
        <v>142</v>
      </c>
      <c r="B3">
        <v>2.4887934585175594E-3</v>
      </c>
      <c r="C3">
        <v>1.0661691341021858E-3</v>
      </c>
      <c r="D3">
        <v>1.7623715275738542E-3</v>
      </c>
      <c r="E3">
        <v>3.4281385332236886E-3</v>
      </c>
      <c r="F3">
        <v>2.412694232772291E-3</v>
      </c>
      <c r="G3">
        <v>4.4262130715100288E-3</v>
      </c>
      <c r="H3">
        <v>3.957126056584148E-3</v>
      </c>
      <c r="I3">
        <v>9.5871066458603355E-4</v>
      </c>
      <c r="J3">
        <v>5.4807354960792892E-3</v>
      </c>
      <c r="K3">
        <v>5.5207434362095119E-4</v>
      </c>
      <c r="L3">
        <v>3.4334544161957014E-3</v>
      </c>
      <c r="M3">
        <v>9.7781678535740026E-4</v>
      </c>
      <c r="N3">
        <v>3.8448678523159345E-3</v>
      </c>
      <c r="O3">
        <v>1.6708900796902928E-2</v>
      </c>
      <c r="P3">
        <v>2.9327573812319022E-3</v>
      </c>
      <c r="Q3">
        <v>2.1719135685670629E-3</v>
      </c>
      <c r="R3">
        <v>4.9068549049150452E-3</v>
      </c>
      <c r="S3">
        <v>5.6575618998522996E-3</v>
      </c>
      <c r="T3">
        <v>1.1196854279849748E-3</v>
      </c>
      <c r="U3">
        <v>5.1673343319974217E-3</v>
      </c>
      <c r="V3">
        <v>9.664793951663015E-4</v>
      </c>
      <c r="W3">
        <v>6.1042103448407867E-4</v>
      </c>
    </row>
    <row r="4" spans="1:23" x14ac:dyDescent="0.3">
      <c r="A4" s="35" t="s">
        <v>144</v>
      </c>
      <c r="B4">
        <v>1.5784539079807428E-4</v>
      </c>
      <c r="C4">
        <v>2.5805363970951258E-4</v>
      </c>
      <c r="D4">
        <v>4.8952854135091086E-4</v>
      </c>
      <c r="E4">
        <v>1.9111138120897028E-4</v>
      </c>
      <c r="F4">
        <v>1.9134449867191754E-4</v>
      </c>
      <c r="G4">
        <v>4.8249283693163706E-4</v>
      </c>
      <c r="H4">
        <v>1.9333589174349189E-4</v>
      </c>
      <c r="I4">
        <v>3.7837417693380328E-4</v>
      </c>
      <c r="J4">
        <v>5.7315013066454919E-4</v>
      </c>
      <c r="K4">
        <v>8.722085691331828E-5</v>
      </c>
      <c r="L4">
        <v>4.1754146607405647E-4</v>
      </c>
      <c r="M4">
        <v>2.451861001663966E-4</v>
      </c>
      <c r="N4">
        <v>3.9010950775072891E-4</v>
      </c>
      <c r="O4">
        <v>1.7914304445475764E-3</v>
      </c>
      <c r="P4">
        <v>2.719889358346657E-4</v>
      </c>
      <c r="Q4">
        <v>2.2373330156725169E-4</v>
      </c>
      <c r="R4">
        <v>8.7911137150195216E-4</v>
      </c>
      <c r="S4">
        <v>6.5372174345457211E-4</v>
      </c>
      <c r="T4">
        <v>4.284270969738995E-4</v>
      </c>
      <c r="U4">
        <v>6.1577963748460005E-4</v>
      </c>
      <c r="V4">
        <v>5.6004864022854923E-3</v>
      </c>
      <c r="W4">
        <v>3.8624737495881706E-3</v>
      </c>
    </row>
    <row r="5" spans="1:23" x14ac:dyDescent="0.3">
      <c r="A5" s="35" t="s">
        <v>145</v>
      </c>
      <c r="B5">
        <v>9.638874905594215E-4</v>
      </c>
      <c r="C5">
        <v>1.1191602352030824E-3</v>
      </c>
      <c r="D5">
        <v>4.3113846733465076E-4</v>
      </c>
      <c r="E5">
        <v>4.0786088271501769E-4</v>
      </c>
      <c r="F5">
        <v>5.1124611440964043E-4</v>
      </c>
      <c r="G5">
        <v>1.0588333206378816E-3</v>
      </c>
      <c r="H5">
        <v>6.0405766372028399E-4</v>
      </c>
      <c r="I5">
        <v>4.0163670617319064E-4</v>
      </c>
      <c r="J5">
        <v>6.0869258329242378E-4</v>
      </c>
      <c r="K5">
        <v>1.3774116384579303E-4</v>
      </c>
      <c r="L5">
        <v>8.8585567680074073E-4</v>
      </c>
      <c r="M5">
        <v>2.8978542732811189E-4</v>
      </c>
      <c r="N5">
        <v>5.4286358594823382E-4</v>
      </c>
      <c r="O5">
        <v>2.0749512450940859E-3</v>
      </c>
      <c r="P5">
        <v>6.0857320402013483E-4</v>
      </c>
      <c r="Q5">
        <v>7.2827929182769002E-4</v>
      </c>
      <c r="R5">
        <v>4.0578409425231485E-4</v>
      </c>
      <c r="S5">
        <v>8.3402149210665794E-4</v>
      </c>
      <c r="T5">
        <v>1.0029516900544328E-3</v>
      </c>
      <c r="U5">
        <v>2.0114096040951891E-4</v>
      </c>
      <c r="V5">
        <v>1.3613725609579304E-2</v>
      </c>
      <c r="W5">
        <v>5.4573234806336388E-3</v>
      </c>
    </row>
    <row r="6" spans="1:23" x14ac:dyDescent="0.3">
      <c r="A6" s="35" t="s">
        <v>146</v>
      </c>
      <c r="B6">
        <v>2.0277589747671036E-4</v>
      </c>
      <c r="C6">
        <v>4.3067459644559119E-4</v>
      </c>
      <c r="D6">
        <v>8.6962225742851288E-4</v>
      </c>
      <c r="E6">
        <v>1.7980515443572005E-4</v>
      </c>
      <c r="F6">
        <v>5.8755158406824902E-4</v>
      </c>
      <c r="G6">
        <v>5.6218764453112716E-4</v>
      </c>
      <c r="H6">
        <v>1.2208695770356899E-3</v>
      </c>
      <c r="I6">
        <v>1.8759201013292829E-4</v>
      </c>
      <c r="J6">
        <v>2.4949519940514601E-4</v>
      </c>
      <c r="K6">
        <v>1.0781989626937331E-4</v>
      </c>
      <c r="L6">
        <v>6.0676083477037926E-4</v>
      </c>
      <c r="M6">
        <v>2.7260218340807827E-4</v>
      </c>
      <c r="N6">
        <v>6.6609804111432533E-4</v>
      </c>
      <c r="O6">
        <v>2.2631817559209781E-3</v>
      </c>
      <c r="P6">
        <v>4.1344869090842272E-4</v>
      </c>
      <c r="Q6">
        <v>3.2696442555730268E-4</v>
      </c>
      <c r="R6">
        <v>3.7914033252955845E-4</v>
      </c>
      <c r="S6">
        <v>3.3985436504878195E-4</v>
      </c>
      <c r="T6">
        <v>2.9654114575417137E-4</v>
      </c>
      <c r="U6">
        <v>1.1669883095865068E-4</v>
      </c>
      <c r="V6">
        <v>7.2514132423987299E-2</v>
      </c>
      <c r="W6">
        <v>0.10915244529670375</v>
      </c>
    </row>
    <row r="7" spans="1:23" x14ac:dyDescent="0.3">
      <c r="A7" s="35" t="s">
        <v>147</v>
      </c>
      <c r="B7">
        <v>8.5864589443234787E-2</v>
      </c>
      <c r="C7">
        <v>1.3024010131717343E-2</v>
      </c>
      <c r="D7">
        <v>8.3047315184237622E-2</v>
      </c>
      <c r="E7">
        <v>3.6559160797798591E-2</v>
      </c>
      <c r="F7">
        <v>2.1058225345734958E-2</v>
      </c>
      <c r="G7">
        <v>0.14740364248285751</v>
      </c>
      <c r="H7">
        <v>0.10462013359333912</v>
      </c>
      <c r="I7">
        <v>2.3503069336639947E-2</v>
      </c>
      <c r="J7">
        <v>0.11320754171410086</v>
      </c>
      <c r="K7">
        <v>1.9508909734342453E-2</v>
      </c>
      <c r="L7">
        <v>0.10454238787183663</v>
      </c>
      <c r="M7">
        <v>1.923854381617357E-2</v>
      </c>
      <c r="N7">
        <v>9.8432689970437401E-2</v>
      </c>
      <c r="O7">
        <v>0.56800625173098196</v>
      </c>
      <c r="P7">
        <v>7.4634758025926284E-2</v>
      </c>
      <c r="Q7">
        <v>8.2413739570084202E-2</v>
      </c>
      <c r="R7">
        <v>0.18256440678451319</v>
      </c>
      <c r="S7">
        <v>0.18584339892103505</v>
      </c>
      <c r="T7">
        <v>3.5571693504477829E-2</v>
      </c>
      <c r="U7">
        <v>0.186798472351657</v>
      </c>
      <c r="V7">
        <v>1.7263321209923844E-2</v>
      </c>
      <c r="W7">
        <v>2.1642080280731137E-2</v>
      </c>
    </row>
    <row r="8" spans="1:23" x14ac:dyDescent="0.3">
      <c r="A8" s="35" t="s">
        <v>148</v>
      </c>
      <c r="B8">
        <v>1.9570546170767679E-2</v>
      </c>
      <c r="C8">
        <v>6.9716044746276429E-3</v>
      </c>
      <c r="D8">
        <v>1.9428373260671372E-2</v>
      </c>
      <c r="E8">
        <v>2.4189995205606593E-2</v>
      </c>
      <c r="F8">
        <v>2.029585917464001E-2</v>
      </c>
      <c r="G8">
        <v>5.2704392724594637E-2</v>
      </c>
      <c r="H8">
        <v>2.0051619841930678E-2</v>
      </c>
      <c r="I8">
        <v>7.7721214577048149E-3</v>
      </c>
      <c r="J8">
        <v>6.5023789408979269E-3</v>
      </c>
      <c r="K8">
        <v>1.2983064159591948E-2</v>
      </c>
      <c r="L8">
        <v>3.3550063318968808E-2</v>
      </c>
      <c r="M8">
        <v>1.3173357167116888E-2</v>
      </c>
      <c r="N8">
        <v>2.7312373665387742E-2</v>
      </c>
      <c r="O8">
        <v>0.14082117188435403</v>
      </c>
      <c r="P8">
        <v>3.0615566058135851E-2</v>
      </c>
      <c r="Q8">
        <v>4.7339147979511935E-3</v>
      </c>
      <c r="R8">
        <v>2.9329970570843383E-2</v>
      </c>
      <c r="S8">
        <v>3.1790021380652053E-2</v>
      </c>
      <c r="T8">
        <v>7.4489361850117383E-3</v>
      </c>
      <c r="U8">
        <v>2.2970628675846368E-2</v>
      </c>
      <c r="V8">
        <v>1.0489217815617112E-2</v>
      </c>
      <c r="W8">
        <v>6.4786456129326975E-3</v>
      </c>
    </row>
    <row r="9" spans="1:23" x14ac:dyDescent="0.3">
      <c r="A9" s="35" t="s">
        <v>149</v>
      </c>
      <c r="B9">
        <v>4.9440335725641057E-4</v>
      </c>
      <c r="C9">
        <v>5.1868795170009914E-4</v>
      </c>
      <c r="D9">
        <v>3.4203912971560091E-3</v>
      </c>
      <c r="E9">
        <v>2.4405119915205352E-3</v>
      </c>
      <c r="F9">
        <v>1.2172967579258352E-3</v>
      </c>
      <c r="G9">
        <v>3.5268230825889813E-3</v>
      </c>
      <c r="H9">
        <v>2.3269052308448651E-3</v>
      </c>
      <c r="I9">
        <v>8.1496101207050649E-4</v>
      </c>
      <c r="J9">
        <v>4.5552950675451552E-3</v>
      </c>
      <c r="K9">
        <v>8.5241488942383581E-4</v>
      </c>
      <c r="L9">
        <v>2.1846679079482153E-3</v>
      </c>
      <c r="M9">
        <v>3.9648553713159151E-4</v>
      </c>
      <c r="N9">
        <v>6.8761012457710976E-4</v>
      </c>
      <c r="O9">
        <v>1.2525509334298373E-2</v>
      </c>
      <c r="P9">
        <v>1.5946179350252701E-3</v>
      </c>
      <c r="Q9">
        <v>3.1721333078080622E-3</v>
      </c>
      <c r="R9">
        <v>5.4910978212409775E-3</v>
      </c>
      <c r="S9">
        <v>7.9211413742552011E-3</v>
      </c>
      <c r="T9">
        <v>1.9504843109392021E-3</v>
      </c>
      <c r="U9">
        <v>5.1125941803462317E-3</v>
      </c>
      <c r="V9">
        <v>1.8740879095924357E-4</v>
      </c>
      <c r="W9">
        <v>1.6210605180887931E-4</v>
      </c>
    </row>
    <row r="10" spans="1:23" x14ac:dyDescent="0.3">
      <c r="A10" s="35" t="s">
        <v>150</v>
      </c>
      <c r="B10">
        <v>4.8265958760621668E-2</v>
      </c>
      <c r="C10">
        <v>2.5550230386872874E-2</v>
      </c>
      <c r="D10">
        <v>3.5024142471744825E-2</v>
      </c>
      <c r="E10">
        <v>4.1024902091161886E-2</v>
      </c>
      <c r="F10">
        <v>3.3063182653171569E-2</v>
      </c>
      <c r="G10">
        <v>5.1071437074781713E-2</v>
      </c>
      <c r="H10">
        <v>2.0910968155293818E-2</v>
      </c>
      <c r="I10">
        <v>1.4452155651518873E-2</v>
      </c>
      <c r="J10">
        <v>3.1512466173307642E-2</v>
      </c>
      <c r="K10">
        <v>1.5809689387732313E-2</v>
      </c>
      <c r="L10">
        <v>3.1059509714144E-2</v>
      </c>
      <c r="M10">
        <v>7.7184090229989368E-3</v>
      </c>
      <c r="N10">
        <v>1.8885373620431693E-2</v>
      </c>
      <c r="O10">
        <v>0.13899805274968277</v>
      </c>
      <c r="P10">
        <v>1.3030464174253548E-2</v>
      </c>
      <c r="Q10">
        <v>2.3698438347956818E-2</v>
      </c>
      <c r="R10">
        <v>3.0763206732204004E-2</v>
      </c>
      <c r="S10">
        <v>7.1594445255132814E-3</v>
      </c>
      <c r="T10">
        <v>1.8561927445605822E-2</v>
      </c>
      <c r="U10">
        <v>2.2536018089534458E-2</v>
      </c>
      <c r="V10">
        <v>3.2119265159248609E-3</v>
      </c>
      <c r="W10">
        <v>2.5440353712411394E-3</v>
      </c>
    </row>
    <row r="11" spans="1:23" x14ac:dyDescent="0.3">
      <c r="A11" s="35" t="s">
        <v>151</v>
      </c>
      <c r="B11">
        <v>6.4646980917408021E-3</v>
      </c>
      <c r="C11">
        <v>4.8757669688443894E-3</v>
      </c>
      <c r="D11">
        <v>5.2250905960551392E-3</v>
      </c>
      <c r="E11">
        <v>6.158594708983613E-3</v>
      </c>
      <c r="F11">
        <v>3.3138746314873E-3</v>
      </c>
      <c r="G11">
        <v>3.5798201144650397E-4</v>
      </c>
      <c r="H11">
        <v>3.7034111234018818E-3</v>
      </c>
      <c r="I11">
        <v>2.9353058916785912E-3</v>
      </c>
      <c r="J11">
        <v>1.2435704880971008E-2</v>
      </c>
      <c r="K11">
        <v>2.4747311919543591E-3</v>
      </c>
      <c r="L11">
        <v>5.3060923194040623E-3</v>
      </c>
      <c r="M11">
        <v>6.9516367937149668E-3</v>
      </c>
      <c r="N11">
        <v>7.314146848898191E-3</v>
      </c>
      <c r="O11">
        <v>1.1296933030033313E-2</v>
      </c>
      <c r="P11">
        <v>1.1429146598665233E-2</v>
      </c>
      <c r="Q11">
        <v>9.5025672476503377E-3</v>
      </c>
      <c r="R11">
        <v>5.4972972071916908E-3</v>
      </c>
      <c r="S11">
        <v>8.4613128467998025E-3</v>
      </c>
      <c r="T11">
        <v>1.3200390227596E-2</v>
      </c>
      <c r="U11">
        <v>1.5957636278523691E-2</v>
      </c>
      <c r="V11">
        <v>5.4557593294176157E-4</v>
      </c>
      <c r="W11">
        <v>9.3747829497552811E-4</v>
      </c>
    </row>
    <row r="12" spans="1:23" x14ac:dyDescent="0.3">
      <c r="A12" s="35" t="s">
        <v>153</v>
      </c>
      <c r="B12">
        <v>1.0995493277598913E-2</v>
      </c>
      <c r="C12">
        <v>3.0975401486680295E-3</v>
      </c>
      <c r="D12">
        <v>1.2311040754388103E-2</v>
      </c>
      <c r="E12">
        <v>5.3097139566801021E-3</v>
      </c>
      <c r="F12">
        <v>1.5743113611887741E-3</v>
      </c>
      <c r="G12">
        <v>1.7785551359918356E-2</v>
      </c>
      <c r="H12">
        <v>1.7100619795421729E-2</v>
      </c>
      <c r="I12">
        <v>1.902181200342988E-3</v>
      </c>
      <c r="J12">
        <v>1.314714903789407E-2</v>
      </c>
      <c r="K12">
        <v>4.1758088522492812E-3</v>
      </c>
      <c r="L12">
        <v>1.1119459929124442E-2</v>
      </c>
      <c r="M12">
        <v>4.5689746249962587E-3</v>
      </c>
      <c r="N12">
        <v>9.4566817219711198E-3</v>
      </c>
      <c r="O12">
        <v>5.4344250126609005E-2</v>
      </c>
      <c r="P12">
        <v>3.4260689568625692E-3</v>
      </c>
      <c r="Q12">
        <v>3.2555696955945002E-3</v>
      </c>
      <c r="R12">
        <v>1.2626948755946653E-2</v>
      </c>
      <c r="S12">
        <v>1.6063760566369809E-2</v>
      </c>
      <c r="T12">
        <v>5.1355149477156819E-3</v>
      </c>
      <c r="U12">
        <v>3.2831885844359636E-2</v>
      </c>
      <c r="V12">
        <v>6.2817603488832885E-3</v>
      </c>
      <c r="W12">
        <v>3.5569054280880875E-3</v>
      </c>
    </row>
    <row r="13" spans="1:23" x14ac:dyDescent="0.3">
      <c r="A13" s="35" t="s">
        <v>154</v>
      </c>
      <c r="B13">
        <v>1.353935718035146E-3</v>
      </c>
      <c r="C13">
        <v>4.2494948747163721E-4</v>
      </c>
      <c r="D13">
        <v>1.1304079637974557E-2</v>
      </c>
      <c r="E13">
        <v>9.5419922226654026E-3</v>
      </c>
      <c r="F13">
        <v>3.5698916088254491E-2</v>
      </c>
      <c r="G13">
        <v>2.6828869765369492E-2</v>
      </c>
      <c r="H13">
        <v>4.7921132081029411E-2</v>
      </c>
      <c r="I13">
        <v>4.118024586122173E-2</v>
      </c>
      <c r="J13">
        <v>3.2886301975015186E-2</v>
      </c>
      <c r="K13">
        <v>3.4829918787541444E-4</v>
      </c>
      <c r="L13">
        <v>2.3131208022349622E-3</v>
      </c>
      <c r="M13">
        <v>3.1971355467414283E-4</v>
      </c>
      <c r="N13">
        <v>3.1221358919152806E-3</v>
      </c>
      <c r="O13">
        <v>1.5247569562651858E-2</v>
      </c>
      <c r="P13">
        <v>3.3588837904508506E-3</v>
      </c>
      <c r="Q13">
        <v>8.8616270520620512E-3</v>
      </c>
      <c r="R13">
        <v>1.0447438021847243E-2</v>
      </c>
      <c r="S13">
        <v>3.7301083152162233E-2</v>
      </c>
      <c r="T13">
        <v>1.1999729368222307E-2</v>
      </c>
      <c r="U13">
        <v>1.5305876997029563E-2</v>
      </c>
      <c r="V13">
        <v>8.4076155698160626E-3</v>
      </c>
      <c r="W13">
        <v>1.2858317525437818E-2</v>
      </c>
    </row>
    <row r="15" spans="1:23" x14ac:dyDescent="0.3">
      <c r="A15" t="s">
        <v>218</v>
      </c>
      <c r="B15">
        <f>SUM(B9,B2,B12)</f>
        <v>1.2829992269575149E-2</v>
      </c>
      <c r="C15">
        <f t="shared" ref="C15:W15" si="0">SUM(C9,C2,C12)</f>
        <v>4.2611776295325057E-3</v>
      </c>
      <c r="D15">
        <f t="shared" si="0"/>
        <v>1.7427172729920445E-2</v>
      </c>
      <c r="E15">
        <f t="shared" si="0"/>
        <v>8.7549773839852227E-3</v>
      </c>
      <c r="F15">
        <f t="shared" si="0"/>
        <v>4.5828574269546913E-3</v>
      </c>
      <c r="G15">
        <f t="shared" si="0"/>
        <v>2.6991262266736295E-2</v>
      </c>
      <c r="H15">
        <f t="shared" si="0"/>
        <v>2.3557122958250312E-2</v>
      </c>
      <c r="I15">
        <f t="shared" si="0"/>
        <v>4.0845208727395832E-3</v>
      </c>
      <c r="J15">
        <f t="shared" si="0"/>
        <v>2.1600384950941159E-2</v>
      </c>
      <c r="K15">
        <f t="shared" si="0"/>
        <v>5.4593370658986076E-3</v>
      </c>
      <c r="L15">
        <f t="shared" si="0"/>
        <v>1.4177940023394153E-2</v>
      </c>
      <c r="M15">
        <f t="shared" si="0"/>
        <v>6.1128248692808654E-3</v>
      </c>
      <c r="N15">
        <f t="shared" si="0"/>
        <v>1.0937811576422757E-2</v>
      </c>
      <c r="O15">
        <f t="shared" si="0"/>
        <v>7.2636589666666779E-2</v>
      </c>
      <c r="P15">
        <f t="shared" si="0"/>
        <v>6.0004595372186165E-3</v>
      </c>
      <c r="Q15">
        <f t="shared" si="0"/>
        <v>8.3035112733263593E-3</v>
      </c>
      <c r="R15">
        <f t="shared" si="0"/>
        <v>1.9744042328467288E-2</v>
      </c>
      <c r="S15">
        <f t="shared" si="0"/>
        <v>3.02515793723344E-2</v>
      </c>
      <c r="T15">
        <f t="shared" si="0"/>
        <v>8.6499653232773206E-3</v>
      </c>
      <c r="U15">
        <f t="shared" si="0"/>
        <v>3.9302912900027277E-2</v>
      </c>
      <c r="V15">
        <f t="shared" si="0"/>
        <v>6.901216450057172E-3</v>
      </c>
      <c r="W15">
        <f t="shared" si="0"/>
        <v>3.9007156794744805E-3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C17" sqref="C17"/>
    </sheetView>
  </sheetViews>
  <sheetFormatPr baseColWidth="10" defaultRowHeight="14.4" x14ac:dyDescent="0.3"/>
  <sheetData>
    <row r="1" spans="1:23" s="8" customFormat="1" x14ac:dyDescent="0.3">
      <c r="A1" s="35" t="s">
        <v>215</v>
      </c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  <c r="J1" s="8" t="s">
        <v>121</v>
      </c>
      <c r="K1" s="8" t="s">
        <v>122</v>
      </c>
      <c r="L1" s="8" t="s">
        <v>123</v>
      </c>
      <c r="M1" s="8" t="s">
        <v>124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167</v>
      </c>
      <c r="W1" s="8" t="s">
        <v>168</v>
      </c>
    </row>
    <row r="2" spans="1:23" s="8" customFormat="1" x14ac:dyDescent="0.3">
      <c r="A2" s="35" t="s">
        <v>142</v>
      </c>
      <c r="B2" s="8">
        <v>2.4970665427827905E-2</v>
      </c>
      <c r="C2" s="8">
        <v>2.5061520870623116E-2</v>
      </c>
      <c r="D2" s="8">
        <v>2.1674528731052276E-2</v>
      </c>
      <c r="E2" s="8">
        <v>2.1250752962755616E-2</v>
      </c>
      <c r="F2" s="8">
        <v>2.2598114657582647E-2</v>
      </c>
      <c r="G2" s="8">
        <v>2.1045367497777634E-2</v>
      </c>
      <c r="H2" s="8">
        <v>2.0626744023926072E-2</v>
      </c>
      <c r="I2" s="8">
        <v>2.0840756034747405E-2</v>
      </c>
      <c r="J2" s="8">
        <v>2.2636584873683845E-2</v>
      </c>
      <c r="K2" s="8">
        <v>2.0645571735981368E-2</v>
      </c>
      <c r="L2" s="8">
        <v>1.9593044069159446E-2</v>
      </c>
      <c r="M2" s="8">
        <v>2.3036617529880576E-2</v>
      </c>
      <c r="N2" s="8">
        <v>2.099075973041719E-2</v>
      </c>
      <c r="O2" s="8">
        <v>1.8427101022930145E-2</v>
      </c>
      <c r="P2" s="8">
        <v>1.9100862353047202E-2</v>
      </c>
      <c r="Q2" s="8">
        <v>1.8725307369043681E-2</v>
      </c>
      <c r="R2" s="8">
        <v>1.9601168702158826E-2</v>
      </c>
      <c r="S2" s="8">
        <v>1.9881856750497234E-2</v>
      </c>
      <c r="T2" s="8">
        <v>2.2009373089227895E-2</v>
      </c>
      <c r="U2" s="8">
        <v>2.2578959727739024E-2</v>
      </c>
      <c r="V2" s="8">
        <v>5.8575045100557541E-3</v>
      </c>
      <c r="W2" s="8">
        <v>4.8614418012921188E-3</v>
      </c>
    </row>
    <row r="3" spans="1:23" s="8" customFormat="1" x14ac:dyDescent="0.3">
      <c r="A3" s="35" t="s">
        <v>144</v>
      </c>
      <c r="B3" s="8">
        <v>2.0980475758145042E-3</v>
      </c>
      <c r="C3" s="8">
        <v>2.3511809152381223E-3</v>
      </c>
      <c r="D3" s="8">
        <v>2.2198065692188569E-3</v>
      </c>
      <c r="E3" s="8">
        <v>2.1982191477077644E-3</v>
      </c>
      <c r="F3" s="8">
        <v>2.0250434099547804E-3</v>
      </c>
      <c r="G3" s="8">
        <v>1.8057934308399453E-3</v>
      </c>
      <c r="H3" s="8">
        <v>2.0524136069811263E-3</v>
      </c>
      <c r="I3" s="8">
        <v>2.6587267416061521E-3</v>
      </c>
      <c r="J3" s="8">
        <v>2.0522970601656305E-3</v>
      </c>
      <c r="K3" s="8">
        <v>1.9606333702725624E-3</v>
      </c>
      <c r="L3" s="8">
        <v>2.0665663230224895E-3</v>
      </c>
      <c r="M3" s="8">
        <v>2.4036909263421553E-3</v>
      </c>
      <c r="N3" s="8">
        <v>2.1673449464279086E-3</v>
      </c>
      <c r="O3" s="8">
        <v>2.1186228066863585E-3</v>
      </c>
      <c r="P3" s="8">
        <v>2.4447781098301145E-3</v>
      </c>
      <c r="Q3" s="8">
        <v>2.3550828081826615E-3</v>
      </c>
      <c r="R3" s="8">
        <v>2.262894050803209E-3</v>
      </c>
      <c r="S3" s="8">
        <v>2.1449070339417367E-3</v>
      </c>
      <c r="T3" s="8">
        <v>2.2964657690121128E-3</v>
      </c>
      <c r="U3" s="8">
        <v>1.9737008489395468E-3</v>
      </c>
      <c r="V3" s="8">
        <v>9.4952449535631277E-3</v>
      </c>
      <c r="W3" s="8">
        <v>1.3198388048244834E-2</v>
      </c>
    </row>
    <row r="4" spans="1:23" s="8" customFormat="1" x14ac:dyDescent="0.3">
      <c r="A4" s="35" t="s">
        <v>145</v>
      </c>
      <c r="B4" s="8">
        <v>3.8628989799268146E-3</v>
      </c>
      <c r="C4" s="8">
        <v>4.0723185858634438E-3</v>
      </c>
      <c r="D4" s="8">
        <v>2.6941066805601065E-3</v>
      </c>
      <c r="E4" s="8">
        <v>3.002906988845839E-3</v>
      </c>
      <c r="F4" s="8">
        <v>3.3307771580324769E-3</v>
      </c>
      <c r="G4" s="8">
        <v>3.522459820674373E-3</v>
      </c>
      <c r="H4" s="8">
        <v>2.3251743988311345E-3</v>
      </c>
      <c r="I4" s="8">
        <v>2.1250669750810611E-3</v>
      </c>
      <c r="J4" s="8">
        <v>2.4073246813498808E-3</v>
      </c>
      <c r="K4" s="8">
        <v>2.5970470027521799E-3</v>
      </c>
      <c r="L4" s="8">
        <v>3.2401168073482147E-3</v>
      </c>
      <c r="M4" s="8">
        <v>3.0593335359094948E-3</v>
      </c>
      <c r="N4" s="8">
        <v>3.0995202888288069E-3</v>
      </c>
      <c r="O4" s="8">
        <v>2.9941330077360492E-3</v>
      </c>
      <c r="P4" s="8">
        <v>2.5816076099725517E-3</v>
      </c>
      <c r="Q4" s="8">
        <v>2.4213523738934595E-3</v>
      </c>
      <c r="R4" s="8">
        <v>1.9359185233660539E-3</v>
      </c>
      <c r="S4" s="8">
        <v>1.5117845112944312E-3</v>
      </c>
      <c r="T4" s="8">
        <v>2.4218832037492728E-3</v>
      </c>
      <c r="U4" s="8">
        <v>1.7938117099519462E-3</v>
      </c>
      <c r="V4" s="8">
        <v>2.1819018700955463E-2</v>
      </c>
      <c r="W4" s="8">
        <v>3.2594403656031667E-2</v>
      </c>
    </row>
    <row r="5" spans="1:23" s="8" customFormat="1" x14ac:dyDescent="0.3">
      <c r="A5" s="35" t="s">
        <v>146</v>
      </c>
      <c r="B5" s="8">
        <v>3.2587261030090722E-3</v>
      </c>
      <c r="C5" s="8">
        <v>3.2734716552144734E-3</v>
      </c>
      <c r="D5" s="8">
        <v>3.0259375658845487E-3</v>
      </c>
      <c r="E5" s="8">
        <v>2.9014971439400893E-3</v>
      </c>
      <c r="F5" s="8">
        <v>2.9678964169932739E-3</v>
      </c>
      <c r="G5" s="8">
        <v>2.4905762844640517E-3</v>
      </c>
      <c r="H5" s="8">
        <v>2.8385921973647261E-3</v>
      </c>
      <c r="I5" s="8">
        <v>2.0741056427188331E-3</v>
      </c>
      <c r="J5" s="8">
        <v>2.0918857352657831E-3</v>
      </c>
      <c r="K5" s="8">
        <v>2.0011965486366077E-3</v>
      </c>
      <c r="L5" s="8">
        <v>2.5562169389649258E-3</v>
      </c>
      <c r="M5" s="8">
        <v>2.7534505597328722E-3</v>
      </c>
      <c r="N5" s="8">
        <v>2.4241122251794584E-3</v>
      </c>
      <c r="O5" s="8">
        <v>2.5811825898528623E-3</v>
      </c>
      <c r="P5" s="8">
        <v>2.5820900819928218E-3</v>
      </c>
      <c r="Q5" s="8">
        <v>2.168127167701634E-3</v>
      </c>
      <c r="R5" s="8">
        <v>2.2218666488126723E-3</v>
      </c>
      <c r="S5" s="8">
        <v>1.6239894093326599E-3</v>
      </c>
      <c r="T5" s="8">
        <v>2.2354307704295067E-3</v>
      </c>
      <c r="U5" s="8">
        <v>1.7722347876963432E-3</v>
      </c>
      <c r="V5" s="8">
        <v>0.62617391368903996</v>
      </c>
      <c r="W5" s="8">
        <v>0.63029587985699953</v>
      </c>
    </row>
    <row r="6" spans="1:23" s="8" customFormat="1" x14ac:dyDescent="0.3">
      <c r="A6" s="35" t="s">
        <v>147</v>
      </c>
      <c r="B6" s="8">
        <v>0.52341837760814525</v>
      </c>
      <c r="C6" s="8">
        <v>0.46265265542395034</v>
      </c>
      <c r="D6" s="8">
        <v>0.5136467169866159</v>
      </c>
      <c r="E6" s="8">
        <v>0.53806466644864814</v>
      </c>
      <c r="F6" s="8">
        <v>0.49620981898721855</v>
      </c>
      <c r="G6" s="8">
        <v>0.54818171799063486</v>
      </c>
      <c r="H6" s="8">
        <v>0.52033056510769904</v>
      </c>
      <c r="I6" s="8">
        <v>0.48021495231938904</v>
      </c>
      <c r="J6" s="8">
        <v>0.53083510882723994</v>
      </c>
      <c r="K6" s="8">
        <v>0.52368266159765964</v>
      </c>
      <c r="L6" s="8">
        <v>0.53666636335839546</v>
      </c>
      <c r="M6" s="8">
        <v>0.53466889765334535</v>
      </c>
      <c r="N6" s="8">
        <v>0.55871184088008918</v>
      </c>
      <c r="O6" s="8">
        <v>0.54398311598277604</v>
      </c>
      <c r="P6" s="8">
        <v>0.56926837552238096</v>
      </c>
      <c r="Q6" s="8">
        <v>0.57917838892591633</v>
      </c>
      <c r="R6" s="8">
        <v>0.57872709891094676</v>
      </c>
      <c r="S6" s="8">
        <v>0.62121777024338742</v>
      </c>
      <c r="T6" s="8">
        <v>0.55702934720316455</v>
      </c>
      <c r="U6" s="8">
        <v>0.56256032859690641</v>
      </c>
      <c r="V6" s="8">
        <v>0.11429186556693069</v>
      </c>
      <c r="W6" s="8">
        <v>0.11413727176454699</v>
      </c>
    </row>
    <row r="7" spans="1:23" s="8" customFormat="1" x14ac:dyDescent="0.3">
      <c r="A7" s="35" t="s">
        <v>148</v>
      </c>
      <c r="B7" s="8">
        <v>0.22582544774420443</v>
      </c>
      <c r="C7" s="8">
        <v>0.21941860009240996</v>
      </c>
      <c r="D7" s="8">
        <v>0.20013395528182426</v>
      </c>
      <c r="E7" s="8">
        <v>0.19904609571926726</v>
      </c>
      <c r="F7" s="8">
        <v>0.16257553125900367</v>
      </c>
      <c r="G7" s="8">
        <v>0.10004572305288369</v>
      </c>
      <c r="H7" s="8">
        <v>0.12555995641611464</v>
      </c>
      <c r="I7" s="8">
        <v>0.12809616364570461</v>
      </c>
      <c r="J7" s="8">
        <v>0.13988105567287495</v>
      </c>
      <c r="K7" s="8">
        <v>0.19656653890872905</v>
      </c>
      <c r="L7" s="8">
        <v>0.19720197196825517</v>
      </c>
      <c r="M7" s="8">
        <v>0.20714721272529119</v>
      </c>
      <c r="N7" s="8">
        <v>0.19326253053013304</v>
      </c>
      <c r="O7" s="8">
        <v>0.18817173888141489</v>
      </c>
      <c r="P7" s="8">
        <v>0.18439676512439085</v>
      </c>
      <c r="Q7" s="8">
        <v>0.16734277143043291</v>
      </c>
      <c r="R7" s="8">
        <v>0.15615844273723986</v>
      </c>
      <c r="S7" s="8">
        <v>0.14574229457708965</v>
      </c>
      <c r="T7" s="8">
        <v>0.1424533412276521</v>
      </c>
      <c r="U7" s="8">
        <v>0.15001644922220261</v>
      </c>
      <c r="V7" s="8">
        <v>0.12106251716790768</v>
      </c>
      <c r="W7" s="8">
        <v>0.11094606216106723</v>
      </c>
    </row>
    <row r="8" spans="1:23" s="8" customFormat="1" x14ac:dyDescent="0.3">
      <c r="A8" s="35" t="s">
        <v>150</v>
      </c>
      <c r="B8" s="8">
        <v>9.8882581868315111E-2</v>
      </c>
      <c r="C8" s="8">
        <v>0.15348701355268096</v>
      </c>
      <c r="D8" s="8">
        <v>0.11299971984269108</v>
      </c>
      <c r="E8" s="8">
        <v>0.10487346242591476</v>
      </c>
      <c r="F8" s="8">
        <v>0.11406292782774727</v>
      </c>
      <c r="G8" s="8">
        <v>0.15005796809272218</v>
      </c>
      <c r="H8" s="8">
        <v>9.3212292049122111E-2</v>
      </c>
      <c r="I8" s="8">
        <v>0.10694676926737853</v>
      </c>
      <c r="J8" s="8">
        <v>0.12544004267373896</v>
      </c>
      <c r="K8" s="8">
        <v>0.1273775276295325</v>
      </c>
      <c r="L8" s="8">
        <v>0.11518898338752548</v>
      </c>
      <c r="M8" s="8">
        <v>9.9617315416540536E-2</v>
      </c>
      <c r="N8" s="8">
        <v>0.10035621542935264</v>
      </c>
      <c r="O8" s="8">
        <v>0.12362584506748318</v>
      </c>
      <c r="P8" s="8">
        <v>0.10189043069344612</v>
      </c>
      <c r="Q8" s="8">
        <v>8.5534139675684864E-2</v>
      </c>
      <c r="R8" s="8">
        <v>9.9630770254747258E-2</v>
      </c>
      <c r="S8" s="8">
        <v>5.7196911515878551E-2</v>
      </c>
      <c r="T8" s="8">
        <v>9.3208404166299191E-2</v>
      </c>
      <c r="U8" s="8">
        <v>0.10043531001386515</v>
      </c>
      <c r="V8" s="8">
        <v>1.5820458949212687E-2</v>
      </c>
      <c r="W8" s="8">
        <v>1.5024982409256638E-2</v>
      </c>
    </row>
    <row r="9" spans="1:23" s="8" customFormat="1" x14ac:dyDescent="0.3">
      <c r="A9" s="35" t="s">
        <v>151</v>
      </c>
      <c r="B9" s="8">
        <v>9.0653198181062516E-3</v>
      </c>
      <c r="C9" s="8">
        <v>2.5457620387798259E-2</v>
      </c>
      <c r="D9" s="8">
        <v>1.7288972981357252E-2</v>
      </c>
      <c r="E9" s="8">
        <v>1.7294935639236751E-2</v>
      </c>
      <c r="F9" s="8">
        <v>1.6942378376160777E-2</v>
      </c>
      <c r="G9" s="8">
        <v>1.8902724794587576E-2</v>
      </c>
      <c r="H9" s="8">
        <v>1.3720265390042041E-2</v>
      </c>
      <c r="I9" s="8">
        <v>2.0823165146320027E-2</v>
      </c>
      <c r="J9" s="8">
        <v>2.8764177002269506E-2</v>
      </c>
      <c r="K9" s="8">
        <v>3.0292812154444682E-2</v>
      </c>
      <c r="L9" s="8">
        <v>3.3970124228831472E-2</v>
      </c>
      <c r="M9" s="8">
        <v>3.2517660157522853E-2</v>
      </c>
      <c r="N9" s="8">
        <v>2.8016836488018865E-2</v>
      </c>
      <c r="O9" s="8">
        <v>2.2665560108840705E-2</v>
      </c>
      <c r="P9" s="8">
        <v>2.0971933900203615E-2</v>
      </c>
      <c r="Q9" s="8">
        <v>3.5751368133558628E-2</v>
      </c>
      <c r="R9" s="8">
        <v>3.1748025198921129E-2</v>
      </c>
      <c r="S9" s="8">
        <v>1.2366667321727072E-2</v>
      </c>
      <c r="T9" s="8">
        <v>3.3507737750576881E-2</v>
      </c>
      <c r="U9" s="8">
        <v>2.8230785167079362E-2</v>
      </c>
      <c r="V9" s="8">
        <v>2.0534673605594696E-2</v>
      </c>
      <c r="W9" s="8">
        <v>1.8479164741753668E-2</v>
      </c>
    </row>
    <row r="10" spans="1:23" s="8" customFormat="1" x14ac:dyDescent="0.3">
      <c r="A10" s="35" t="s">
        <v>154</v>
      </c>
      <c r="B10" s="8">
        <v>1.3240855393976788E-2</v>
      </c>
      <c r="C10" s="8">
        <v>1.262909311008439E-2</v>
      </c>
      <c r="D10" s="8">
        <v>3.2186910962494451E-2</v>
      </c>
      <c r="E10" s="8">
        <v>1.9172218843756951E-2</v>
      </c>
      <c r="F10" s="8">
        <v>8.1331527006045123E-2</v>
      </c>
      <c r="G10" s="8">
        <v>5.6476334992393858E-2</v>
      </c>
      <c r="H10" s="8">
        <v>0.11867368181362656</v>
      </c>
      <c r="I10" s="8">
        <v>0.13970270364675277</v>
      </c>
      <c r="J10" s="8">
        <v>5.5678699467318682E-2</v>
      </c>
      <c r="K10" s="8">
        <v>1.4480061863201424E-2</v>
      </c>
      <c r="L10" s="8">
        <v>1.4375065673969293E-2</v>
      </c>
      <c r="M10" s="8">
        <v>1.4105337959816899E-2</v>
      </c>
      <c r="N10" s="8">
        <v>1.4424575284224517E-2</v>
      </c>
      <c r="O10" s="8">
        <v>1.5622787063016046E-2</v>
      </c>
      <c r="P10" s="8">
        <v>1.4233986038452294E-2</v>
      </c>
      <c r="Q10" s="8">
        <v>2.6336777699606451E-2</v>
      </c>
      <c r="R10" s="8">
        <v>2.5563522156805348E-2</v>
      </c>
      <c r="S10" s="8">
        <v>5.5005189614432466E-2</v>
      </c>
      <c r="T10" s="8">
        <v>6.3563594549971417E-2</v>
      </c>
      <c r="U10" s="8">
        <v>3.1844425451147247E-2</v>
      </c>
      <c r="V10" s="8">
        <v>3.5976510590279058E-2</v>
      </c>
      <c r="W10" s="8">
        <v>3.8855997555064352E-2</v>
      </c>
    </row>
    <row r="11" spans="1:23" s="8" customFormat="1" x14ac:dyDescent="0.3">
      <c r="A11" s="35" t="s">
        <v>218</v>
      </c>
      <c r="B11" s="8">
        <v>9.5377079480673893E-2</v>
      </c>
      <c r="C11" s="8">
        <v>9.1596525406136997E-2</v>
      </c>
      <c r="D11" s="8">
        <v>9.4129344398301201E-2</v>
      </c>
      <c r="E11" s="8">
        <v>9.2195244679926763E-2</v>
      </c>
      <c r="F11" s="8">
        <v>9.7955984901261423E-2</v>
      </c>
      <c r="G11" s="8">
        <v>9.747133404302194E-2</v>
      </c>
      <c r="H11" s="8">
        <v>0.10066031499629265</v>
      </c>
      <c r="I11" s="8">
        <v>9.6517590580301557E-2</v>
      </c>
      <c r="J11" s="8">
        <v>9.021282400609304E-2</v>
      </c>
      <c r="K11" s="8">
        <v>8.0395949188790061E-2</v>
      </c>
      <c r="L11" s="8">
        <v>7.5141547244528095E-2</v>
      </c>
      <c r="M11" s="8">
        <v>8.0690483535618043E-2</v>
      </c>
      <c r="N11" s="8">
        <v>7.6546264197328462E-2</v>
      </c>
      <c r="O11" s="8">
        <v>7.9809913469263791E-2</v>
      </c>
      <c r="P11" s="8">
        <v>8.252917056628363E-2</v>
      </c>
      <c r="Q11" s="8">
        <v>8.0186684415979259E-2</v>
      </c>
      <c r="R11" s="8">
        <v>8.2150292816198775E-2</v>
      </c>
      <c r="S11" s="8">
        <v>8.3308629022418673E-2</v>
      </c>
      <c r="T11" s="8">
        <v>8.1274422269917074E-2</v>
      </c>
      <c r="U11" s="8">
        <v>9.8793994474472457E-2</v>
      </c>
      <c r="V11" s="8">
        <v>2.896829226646077E-2</v>
      </c>
      <c r="W11" s="8">
        <v>2.1606408005742754E-2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H22" sqref="H22"/>
    </sheetView>
  </sheetViews>
  <sheetFormatPr baseColWidth="10" defaultRowHeight="14.4" x14ac:dyDescent="0.3"/>
  <sheetData>
    <row r="1" spans="1:23" x14ac:dyDescent="0.3">
      <c r="A1" t="s">
        <v>216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167</v>
      </c>
      <c r="W1" t="s">
        <v>168</v>
      </c>
    </row>
    <row r="2" spans="1:23" x14ac:dyDescent="0.3">
      <c r="A2" t="s">
        <v>142</v>
      </c>
      <c r="B2">
        <v>2.4887934585175594E-3</v>
      </c>
      <c r="C2">
        <v>1.0661691341021858E-3</v>
      </c>
      <c r="D2">
        <v>1.7623715275738542E-3</v>
      </c>
      <c r="E2">
        <v>3.4281385332236886E-3</v>
      </c>
      <c r="F2">
        <v>2.412694232772291E-3</v>
      </c>
      <c r="G2">
        <v>4.4262130715100288E-3</v>
      </c>
      <c r="H2">
        <v>3.957126056584148E-3</v>
      </c>
      <c r="I2">
        <v>9.5871066458603355E-4</v>
      </c>
      <c r="J2">
        <v>5.4807354960792892E-3</v>
      </c>
      <c r="K2">
        <v>5.5207434362095119E-4</v>
      </c>
      <c r="L2">
        <v>3.4334544161957014E-3</v>
      </c>
      <c r="M2">
        <v>9.7781678535740026E-4</v>
      </c>
      <c r="N2">
        <v>3.8448678523159345E-3</v>
      </c>
      <c r="O2">
        <v>1.6708900796902928E-2</v>
      </c>
      <c r="P2">
        <v>2.9327573812319022E-3</v>
      </c>
      <c r="Q2">
        <v>2.1719135685670629E-3</v>
      </c>
      <c r="R2">
        <v>4.9068549049150452E-3</v>
      </c>
      <c r="S2">
        <v>5.6575618998522996E-3</v>
      </c>
      <c r="T2">
        <v>1.1196854279849748E-3</v>
      </c>
      <c r="U2">
        <v>5.1673343319974217E-3</v>
      </c>
      <c r="V2">
        <v>9.664793951663015E-4</v>
      </c>
      <c r="W2">
        <v>6.1042103448407867E-4</v>
      </c>
    </row>
    <row r="3" spans="1:23" x14ac:dyDescent="0.3">
      <c r="A3" t="s">
        <v>144</v>
      </c>
      <c r="B3">
        <v>1.5784539079807428E-4</v>
      </c>
      <c r="C3">
        <v>2.5805363970951258E-4</v>
      </c>
      <c r="D3">
        <v>4.8952854135091086E-4</v>
      </c>
      <c r="E3">
        <v>1.9111138120897028E-4</v>
      </c>
      <c r="F3">
        <v>1.9134449867191754E-4</v>
      </c>
      <c r="G3">
        <v>4.8249283693163706E-4</v>
      </c>
      <c r="H3">
        <v>1.9333589174349189E-4</v>
      </c>
      <c r="I3">
        <v>3.7837417693380328E-4</v>
      </c>
      <c r="J3">
        <v>5.7315013066454919E-4</v>
      </c>
      <c r="K3">
        <v>8.722085691331828E-5</v>
      </c>
      <c r="L3">
        <v>4.1754146607405647E-4</v>
      </c>
      <c r="M3">
        <v>2.451861001663966E-4</v>
      </c>
      <c r="N3">
        <v>3.9010950775072891E-4</v>
      </c>
      <c r="O3">
        <v>1.7914304445475764E-3</v>
      </c>
      <c r="P3">
        <v>2.719889358346657E-4</v>
      </c>
      <c r="Q3">
        <v>2.2373330156725169E-4</v>
      </c>
      <c r="R3">
        <v>8.7911137150195216E-4</v>
      </c>
      <c r="S3">
        <v>6.5372174345457211E-4</v>
      </c>
      <c r="T3">
        <v>4.284270969738995E-4</v>
      </c>
      <c r="U3">
        <v>6.1577963748460005E-4</v>
      </c>
      <c r="V3">
        <v>5.6004864022854923E-3</v>
      </c>
      <c r="W3">
        <v>3.8624737495881706E-3</v>
      </c>
    </row>
    <row r="4" spans="1:23" x14ac:dyDescent="0.3">
      <c r="A4" t="s">
        <v>145</v>
      </c>
      <c r="B4">
        <v>9.638874905594215E-4</v>
      </c>
      <c r="C4">
        <v>1.1191602352030824E-3</v>
      </c>
      <c r="D4">
        <v>4.3113846733465076E-4</v>
      </c>
      <c r="E4">
        <v>4.0786088271501769E-4</v>
      </c>
      <c r="F4">
        <v>5.1124611440964043E-4</v>
      </c>
      <c r="G4">
        <v>1.0588333206378816E-3</v>
      </c>
      <c r="H4">
        <v>6.0405766372028399E-4</v>
      </c>
      <c r="I4">
        <v>4.0163670617319064E-4</v>
      </c>
      <c r="J4">
        <v>6.0869258329242378E-4</v>
      </c>
      <c r="K4">
        <v>1.3774116384579303E-4</v>
      </c>
      <c r="L4">
        <v>8.8585567680074073E-4</v>
      </c>
      <c r="M4">
        <v>2.8978542732811189E-4</v>
      </c>
      <c r="N4">
        <v>5.4286358594823382E-4</v>
      </c>
      <c r="O4">
        <v>2.0749512450940859E-3</v>
      </c>
      <c r="P4">
        <v>6.0857320402013483E-4</v>
      </c>
      <c r="Q4">
        <v>7.2827929182769002E-4</v>
      </c>
      <c r="R4">
        <v>4.0578409425231485E-4</v>
      </c>
      <c r="S4">
        <v>8.3402149210665794E-4</v>
      </c>
      <c r="T4">
        <v>1.0029516900544328E-3</v>
      </c>
      <c r="U4">
        <v>2.0114096040951891E-4</v>
      </c>
      <c r="V4">
        <v>1.3613725609579304E-2</v>
      </c>
      <c r="W4">
        <v>5.4573234806336388E-3</v>
      </c>
    </row>
    <row r="5" spans="1:23" x14ac:dyDescent="0.3">
      <c r="A5" t="s">
        <v>146</v>
      </c>
      <c r="B5">
        <v>2.0277589747671036E-4</v>
      </c>
      <c r="C5">
        <v>4.3067459644559119E-4</v>
      </c>
      <c r="D5">
        <v>8.6962225742851288E-4</v>
      </c>
      <c r="E5">
        <v>1.7980515443572005E-4</v>
      </c>
      <c r="F5">
        <v>5.8755158406824902E-4</v>
      </c>
      <c r="G5">
        <v>5.6218764453112716E-4</v>
      </c>
      <c r="H5">
        <v>1.2208695770356899E-3</v>
      </c>
      <c r="I5">
        <v>1.8759201013292829E-4</v>
      </c>
      <c r="J5">
        <v>2.4949519940514601E-4</v>
      </c>
      <c r="K5">
        <v>1.0781989626937331E-4</v>
      </c>
      <c r="L5">
        <v>6.0676083477037926E-4</v>
      </c>
      <c r="M5">
        <v>2.7260218340807827E-4</v>
      </c>
      <c r="N5">
        <v>6.6609804111432533E-4</v>
      </c>
      <c r="O5">
        <v>2.2631817559209781E-3</v>
      </c>
      <c r="P5">
        <v>4.1344869090842272E-4</v>
      </c>
      <c r="Q5">
        <v>3.2696442555730268E-4</v>
      </c>
      <c r="R5">
        <v>3.7914033252955845E-4</v>
      </c>
      <c r="S5">
        <v>3.3985436504878195E-4</v>
      </c>
      <c r="T5">
        <v>2.9654114575417137E-4</v>
      </c>
      <c r="U5">
        <v>1.1669883095865068E-4</v>
      </c>
      <c r="V5">
        <v>7.2514132423987299E-2</v>
      </c>
      <c r="W5">
        <v>0.10915244529670375</v>
      </c>
    </row>
    <row r="6" spans="1:23" x14ac:dyDescent="0.3">
      <c r="A6" t="s">
        <v>147</v>
      </c>
      <c r="B6">
        <v>8.5864589443234787E-2</v>
      </c>
      <c r="C6">
        <v>1.3024010131717343E-2</v>
      </c>
      <c r="D6">
        <v>8.3047315184237622E-2</v>
      </c>
      <c r="E6">
        <v>3.6559160797798591E-2</v>
      </c>
      <c r="F6">
        <v>2.1058225345734958E-2</v>
      </c>
      <c r="G6">
        <v>0.14740364248285751</v>
      </c>
      <c r="H6">
        <v>0.10462013359333912</v>
      </c>
      <c r="I6">
        <v>2.3503069336639947E-2</v>
      </c>
      <c r="J6">
        <v>0.11320754171410086</v>
      </c>
      <c r="K6">
        <v>1.9508909734342453E-2</v>
      </c>
      <c r="L6">
        <v>0.10454238787183663</v>
      </c>
      <c r="M6">
        <v>1.923854381617357E-2</v>
      </c>
      <c r="N6">
        <v>9.8432689970437401E-2</v>
      </c>
      <c r="O6">
        <v>5.6800625173098203E-2</v>
      </c>
      <c r="P6">
        <v>7.4634758025926284E-2</v>
      </c>
      <c r="Q6">
        <v>8.2413739570084202E-2</v>
      </c>
      <c r="R6">
        <v>0.18256440678451319</v>
      </c>
      <c r="S6">
        <v>0.18584339892103505</v>
      </c>
      <c r="T6">
        <v>3.5571693504477829E-2</v>
      </c>
      <c r="U6">
        <v>0.186798472351657</v>
      </c>
      <c r="V6">
        <v>1.7263321209923844E-2</v>
      </c>
      <c r="W6">
        <v>2.1642080280731137E-2</v>
      </c>
    </row>
    <row r="7" spans="1:23" x14ac:dyDescent="0.3">
      <c r="A7" t="s">
        <v>148</v>
      </c>
      <c r="B7">
        <v>1.9570546170767679E-2</v>
      </c>
      <c r="C7">
        <v>6.9716044746276429E-3</v>
      </c>
      <c r="D7">
        <v>1.9428373260671372E-2</v>
      </c>
      <c r="E7">
        <v>2.4189995205606593E-2</v>
      </c>
      <c r="F7">
        <v>2.029585917464001E-2</v>
      </c>
      <c r="G7">
        <v>5.2704392724594637E-2</v>
      </c>
      <c r="H7">
        <v>2.0051619841930678E-2</v>
      </c>
      <c r="I7">
        <v>7.7721214577048149E-3</v>
      </c>
      <c r="J7">
        <v>6.5023789408979269E-3</v>
      </c>
      <c r="K7">
        <v>1.2983064159591948E-2</v>
      </c>
      <c r="L7">
        <v>3.3550063318968808E-2</v>
      </c>
      <c r="M7">
        <v>1.3173357167116888E-2</v>
      </c>
      <c r="N7">
        <v>2.7312373665387742E-2</v>
      </c>
      <c r="O7">
        <v>1.4082117188435401E-2</v>
      </c>
      <c r="P7">
        <v>3.0615566058135851E-2</v>
      </c>
      <c r="Q7">
        <v>4.7339147979511935E-3</v>
      </c>
      <c r="R7">
        <v>2.9329970570843383E-2</v>
      </c>
      <c r="S7">
        <v>3.1790021380652053E-2</v>
      </c>
      <c r="T7">
        <v>7.4489361850117383E-3</v>
      </c>
      <c r="U7">
        <v>2.2970628675846368E-2</v>
      </c>
      <c r="V7">
        <v>1.0489217815617112E-2</v>
      </c>
      <c r="W7">
        <v>6.4786456129326975E-3</v>
      </c>
    </row>
    <row r="8" spans="1:23" x14ac:dyDescent="0.3">
      <c r="A8" t="s">
        <v>150</v>
      </c>
      <c r="B8">
        <v>4.8265958760621668E-2</v>
      </c>
      <c r="C8">
        <v>2.5550230386872874E-2</v>
      </c>
      <c r="D8">
        <v>3.5024142471744825E-2</v>
      </c>
      <c r="E8">
        <v>4.1024902091161886E-2</v>
      </c>
      <c r="F8">
        <v>3.3063182653171569E-2</v>
      </c>
      <c r="G8">
        <v>5.1071437074781713E-2</v>
      </c>
      <c r="H8">
        <v>2.0910968155293818E-2</v>
      </c>
      <c r="I8">
        <v>1.4452155651518873E-2</v>
      </c>
      <c r="J8">
        <v>3.1512466173307642E-2</v>
      </c>
      <c r="K8">
        <v>1.5809689387732313E-2</v>
      </c>
      <c r="L8">
        <v>3.1059509714144E-2</v>
      </c>
      <c r="M8">
        <v>7.7184090229989368E-3</v>
      </c>
      <c r="N8">
        <v>1.8885373620431693E-2</v>
      </c>
      <c r="O8">
        <v>1.3899805274968299E-2</v>
      </c>
      <c r="P8">
        <v>1.3030464174253548E-2</v>
      </c>
      <c r="Q8">
        <v>2.3698438347956818E-2</v>
      </c>
      <c r="R8">
        <v>3.0763206732204004E-2</v>
      </c>
      <c r="S8">
        <v>7.1594445255132814E-3</v>
      </c>
      <c r="T8">
        <v>1.8561927445605822E-2</v>
      </c>
      <c r="U8">
        <v>2.2536018089534458E-2</v>
      </c>
      <c r="V8">
        <v>3.2119265159248609E-3</v>
      </c>
      <c r="W8">
        <v>2.5440353712411394E-3</v>
      </c>
    </row>
    <row r="9" spans="1:23" x14ac:dyDescent="0.3">
      <c r="A9" t="s">
        <v>151</v>
      </c>
      <c r="B9">
        <v>6.4646980917408021E-3</v>
      </c>
      <c r="C9">
        <v>4.8757669688443894E-3</v>
      </c>
      <c r="D9">
        <v>5.2250905960551392E-3</v>
      </c>
      <c r="E9">
        <v>6.158594708983613E-3</v>
      </c>
      <c r="F9">
        <v>3.3138746314873E-3</v>
      </c>
      <c r="G9">
        <v>3.5798201144650397E-4</v>
      </c>
      <c r="H9">
        <v>3.7034111234018818E-3</v>
      </c>
      <c r="I9">
        <v>2.9353058916785912E-3</v>
      </c>
      <c r="J9">
        <v>1.2435704880971008E-2</v>
      </c>
      <c r="K9">
        <v>2.4747311919543591E-3</v>
      </c>
      <c r="L9">
        <v>5.3060923194040623E-3</v>
      </c>
      <c r="M9">
        <v>6.9516367937149668E-3</v>
      </c>
      <c r="N9">
        <v>7.314146848898191E-3</v>
      </c>
      <c r="O9">
        <v>1.1296933030033313E-2</v>
      </c>
      <c r="P9">
        <v>1.1429146598665233E-2</v>
      </c>
      <c r="Q9">
        <v>9.5025672476503377E-3</v>
      </c>
      <c r="R9">
        <v>5.4972972071916908E-3</v>
      </c>
      <c r="S9">
        <v>8.4613128467998025E-3</v>
      </c>
      <c r="T9">
        <v>1.3200390227596E-2</v>
      </c>
      <c r="U9">
        <v>1.5957636278523691E-2</v>
      </c>
      <c r="V9">
        <v>5.4557593294176157E-4</v>
      </c>
      <c r="W9">
        <v>9.3747829497552811E-4</v>
      </c>
    </row>
    <row r="10" spans="1:23" x14ac:dyDescent="0.3">
      <c r="A10" t="s">
        <v>154</v>
      </c>
      <c r="B10">
        <v>1.353935718035146E-3</v>
      </c>
      <c r="C10">
        <v>4.2494948747163721E-4</v>
      </c>
      <c r="D10">
        <v>1.1304079637974557E-2</v>
      </c>
      <c r="E10">
        <v>9.5419922226654026E-3</v>
      </c>
      <c r="F10">
        <v>3.5698916088254491E-2</v>
      </c>
      <c r="G10">
        <v>2.6828869765369492E-2</v>
      </c>
      <c r="H10">
        <v>4.7921132081029411E-2</v>
      </c>
      <c r="I10">
        <v>4.118024586122173E-2</v>
      </c>
      <c r="J10">
        <v>3.2886301975015186E-2</v>
      </c>
      <c r="K10">
        <v>3.4829918787541444E-4</v>
      </c>
      <c r="L10">
        <v>2.3131208022349622E-3</v>
      </c>
      <c r="M10">
        <v>3.1971355467414283E-4</v>
      </c>
      <c r="N10">
        <v>3.1221358919152806E-3</v>
      </c>
      <c r="O10">
        <v>1.5247569562651858E-2</v>
      </c>
      <c r="P10">
        <v>3.3588837904508506E-3</v>
      </c>
      <c r="Q10">
        <v>8.8616270520620512E-3</v>
      </c>
      <c r="R10">
        <v>1.0447438021847243E-2</v>
      </c>
      <c r="S10">
        <v>3.7301083152162233E-2</v>
      </c>
      <c r="T10">
        <v>1.1999729368222307E-2</v>
      </c>
      <c r="U10">
        <v>1.5305876997029563E-2</v>
      </c>
      <c r="V10">
        <v>8.4076155698160626E-3</v>
      </c>
      <c r="W10">
        <v>1.2858317525437818E-2</v>
      </c>
    </row>
    <row r="11" spans="1:23" x14ac:dyDescent="0.3">
      <c r="A11" t="s">
        <v>218</v>
      </c>
      <c r="B11">
        <v>1.2829992269575149E-2</v>
      </c>
      <c r="C11">
        <v>4.2611776295325057E-3</v>
      </c>
      <c r="D11">
        <v>1.7427172729920445E-2</v>
      </c>
      <c r="E11">
        <v>8.7549773839852227E-3</v>
      </c>
      <c r="F11">
        <v>4.5828574269546913E-3</v>
      </c>
      <c r="G11">
        <v>2.6991262266736295E-2</v>
      </c>
      <c r="H11">
        <v>2.3557122958250312E-2</v>
      </c>
      <c r="I11">
        <v>4.0845208727395832E-3</v>
      </c>
      <c r="J11">
        <v>2.1600384950941159E-2</v>
      </c>
      <c r="K11">
        <v>5.4593370658986076E-3</v>
      </c>
      <c r="L11">
        <v>1.4177940023394153E-2</v>
      </c>
      <c r="M11">
        <v>6.1128248692808654E-3</v>
      </c>
      <c r="N11">
        <v>1.0937811576422757E-2</v>
      </c>
      <c r="O11">
        <v>7.2636589666666779E-2</v>
      </c>
      <c r="P11">
        <v>6.0004595372186165E-3</v>
      </c>
      <c r="Q11">
        <v>8.3035112733263593E-3</v>
      </c>
      <c r="R11">
        <v>1.9744042328467288E-2</v>
      </c>
      <c r="S11">
        <v>3.02515793723344E-2</v>
      </c>
      <c r="T11">
        <v>8.6499653232773206E-3</v>
      </c>
      <c r="U11">
        <v>3.9302912900027277E-2</v>
      </c>
      <c r="V11">
        <v>6.901216450057172E-3</v>
      </c>
      <c r="W11">
        <v>3.9007156794744805E-3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G21" sqref="G21:AA36"/>
    </sheetView>
  </sheetViews>
  <sheetFormatPr baseColWidth="10" defaultRowHeight="14.4" x14ac:dyDescent="0.3"/>
  <sheetData>
    <row r="1" spans="1:21" x14ac:dyDescent="0.3">
      <c r="A1" t="s">
        <v>169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</row>
    <row r="2" spans="1:21" x14ac:dyDescent="0.3">
      <c r="A2" t="s">
        <v>141</v>
      </c>
      <c r="B2">
        <v>2.0145355675841969</v>
      </c>
      <c r="C2">
        <v>1.5279735332273459</v>
      </c>
      <c r="D2">
        <v>2.970247137189074</v>
      </c>
      <c r="E2">
        <v>3.7044681962044641</v>
      </c>
      <c r="F2">
        <v>3.1475113651477731</v>
      </c>
      <c r="G2">
        <v>3.7908649455050485</v>
      </c>
      <c r="H2">
        <v>2.9465730870201621</v>
      </c>
      <c r="I2">
        <v>2.3354989366625509</v>
      </c>
      <c r="J2">
        <v>2.0560872751752992</v>
      </c>
      <c r="K2">
        <v>0.78840360674284438</v>
      </c>
      <c r="L2">
        <v>1.452225505980175</v>
      </c>
      <c r="M2">
        <v>1.0475035060578399</v>
      </c>
      <c r="N2">
        <v>1.5413110953092044</v>
      </c>
      <c r="O2">
        <v>3.2797854279634193</v>
      </c>
      <c r="P2">
        <v>1.3545544583330089</v>
      </c>
      <c r="Q2">
        <v>2.0304452607850236</v>
      </c>
      <c r="R2">
        <v>1.938345582613898</v>
      </c>
      <c r="S2">
        <v>2.6228572027207369</v>
      </c>
      <c r="T2">
        <v>2.5230693830016646</v>
      </c>
      <c r="U2">
        <v>1.4060385843060641</v>
      </c>
    </row>
    <row r="3" spans="1:21" x14ac:dyDescent="0.3">
      <c r="A3" t="s">
        <v>142</v>
      </c>
      <c r="B3">
        <v>6.0524437492105392</v>
      </c>
      <c r="C3">
        <v>5.1075282928641084</v>
      </c>
      <c r="D3">
        <v>6.9747253409729009</v>
      </c>
      <c r="E3">
        <v>8.0659276444200732</v>
      </c>
      <c r="F3">
        <v>6.2194575445564544</v>
      </c>
      <c r="G3">
        <v>5.6745471793329418</v>
      </c>
      <c r="H3">
        <v>5.0948396154469648</v>
      </c>
      <c r="I3">
        <v>4.1529211715431282</v>
      </c>
      <c r="J3">
        <v>5.1252515695063998</v>
      </c>
      <c r="K3">
        <v>3.1013818594267244</v>
      </c>
      <c r="L3">
        <v>5.3230802728813353</v>
      </c>
      <c r="M3">
        <v>4.5497296843033759</v>
      </c>
      <c r="N3">
        <v>5.9861385473629687</v>
      </c>
      <c r="O3">
        <v>9.5429017214973459</v>
      </c>
      <c r="P3">
        <v>5.4436351454520739</v>
      </c>
      <c r="Q3">
        <v>5.5110394323809198</v>
      </c>
      <c r="R3">
        <v>5.4921576694454961</v>
      </c>
      <c r="S3">
        <v>5.5888361699794924</v>
      </c>
      <c r="T3">
        <v>4.5536226418689001</v>
      </c>
      <c r="U3">
        <v>4.4546273949717197</v>
      </c>
    </row>
    <row r="4" spans="1:21" x14ac:dyDescent="0.3">
      <c r="A4" t="s">
        <v>144</v>
      </c>
      <c r="B4">
        <v>0.50852929700597871</v>
      </c>
      <c r="C4">
        <v>0.47916976420602447</v>
      </c>
      <c r="D4">
        <v>0.71431962016353456</v>
      </c>
      <c r="E4">
        <v>0.83435521663936485</v>
      </c>
      <c r="F4">
        <v>0.55733284413049611</v>
      </c>
      <c r="G4">
        <v>0.48690335393348894</v>
      </c>
      <c r="H4">
        <v>0.50694952824355255</v>
      </c>
      <c r="I4">
        <v>0.52980240045777638</v>
      </c>
      <c r="J4">
        <v>0.46466986020208345</v>
      </c>
      <c r="K4">
        <v>0.29452673170356092</v>
      </c>
      <c r="L4">
        <v>0.56144917491393465</v>
      </c>
      <c r="M4">
        <v>0.47472872027694235</v>
      </c>
      <c r="N4">
        <v>0.61808278003602179</v>
      </c>
      <c r="O4">
        <v>1.097177966516401</v>
      </c>
      <c r="P4">
        <v>0.69674760204635322</v>
      </c>
      <c r="Q4">
        <v>0.69312369440053068</v>
      </c>
      <c r="R4">
        <v>0.6340525458001196</v>
      </c>
      <c r="S4">
        <v>0.60293835545501595</v>
      </c>
      <c r="T4">
        <v>0.47512659627586329</v>
      </c>
      <c r="U4">
        <v>0.389393576018635</v>
      </c>
    </row>
    <row r="5" spans="1:21" x14ac:dyDescent="0.3">
      <c r="A5" t="s">
        <v>145</v>
      </c>
      <c r="B5">
        <v>0.93629778719611578</v>
      </c>
      <c r="C5">
        <v>0.82993695802535505</v>
      </c>
      <c r="D5">
        <v>0.86694637605966962</v>
      </c>
      <c r="E5">
        <v>1.1397822250065388</v>
      </c>
      <c r="F5">
        <v>0.91669714215784825</v>
      </c>
      <c r="G5">
        <v>0.94977502492328214</v>
      </c>
      <c r="H5">
        <v>0.57432189133906342</v>
      </c>
      <c r="I5">
        <v>0.42346043574652953</v>
      </c>
      <c r="J5">
        <v>0.54505326975111323</v>
      </c>
      <c r="K5">
        <v>0.39012891313524561</v>
      </c>
      <c r="L5">
        <v>0.88028188974345833</v>
      </c>
      <c r="M5">
        <v>0.60421807083691226</v>
      </c>
      <c r="N5">
        <v>0.8839202638485425</v>
      </c>
      <c r="O5">
        <v>1.5505812334974078</v>
      </c>
      <c r="P5">
        <v>0.73574321712083091</v>
      </c>
      <c r="Q5">
        <v>0.71262746983135383</v>
      </c>
      <c r="R5">
        <v>0.54243550101966365</v>
      </c>
      <c r="S5">
        <v>0.42496614194374882</v>
      </c>
      <c r="T5">
        <v>0.50107479880707317</v>
      </c>
      <c r="U5">
        <v>0.35390305314890474</v>
      </c>
    </row>
    <row r="6" spans="1:21" x14ac:dyDescent="0.3">
      <c r="A6" t="s">
        <v>146</v>
      </c>
      <c r="B6">
        <v>0.78985706206156647</v>
      </c>
      <c r="C6">
        <v>0.66713226149395011</v>
      </c>
      <c r="D6">
        <v>0.97372744214458362</v>
      </c>
      <c r="E6">
        <v>1.1012911431669816</v>
      </c>
      <c r="F6">
        <v>0.81682503349619873</v>
      </c>
      <c r="G6">
        <v>0.6715441120907687</v>
      </c>
      <c r="H6">
        <v>0.70113692992248333</v>
      </c>
      <c r="I6">
        <v>0.41330541086430927</v>
      </c>
      <c r="J6">
        <v>0.47363331119630203</v>
      </c>
      <c r="K6">
        <v>0.30062014036027984</v>
      </c>
      <c r="L6">
        <v>0.69447850538076472</v>
      </c>
      <c r="M6">
        <v>0.54380621328756928</v>
      </c>
      <c r="N6">
        <v>0.69130759537268882</v>
      </c>
      <c r="O6">
        <v>1.3367252803115668</v>
      </c>
      <c r="P6">
        <v>0.73588071885230744</v>
      </c>
      <c r="Q6">
        <v>0.63810083755278257</v>
      </c>
      <c r="R6">
        <v>0.62255685572553077</v>
      </c>
      <c r="S6">
        <v>0.45650719972695764</v>
      </c>
      <c r="T6">
        <v>0.46249877855631999</v>
      </c>
      <c r="U6">
        <v>0.34964611881100871</v>
      </c>
    </row>
    <row r="7" spans="1:21" x14ac:dyDescent="0.3">
      <c r="A7" t="s">
        <v>147</v>
      </c>
      <c r="B7">
        <v>126.86727540091462</v>
      </c>
      <c r="C7">
        <v>94.288432834754104</v>
      </c>
      <c r="D7">
        <v>165.28824306761098</v>
      </c>
      <c r="E7">
        <v>204.22761843781012</v>
      </c>
      <c r="F7">
        <v>136.56696362267149</v>
      </c>
      <c r="G7">
        <v>147.80844392069315</v>
      </c>
      <c r="H7">
        <v>128.52250326874531</v>
      </c>
      <c r="I7">
        <v>95.692058342495528</v>
      </c>
      <c r="J7">
        <v>120.1887780267075</v>
      </c>
      <c r="K7">
        <v>78.667712744651865</v>
      </c>
      <c r="L7">
        <v>145.80266965298551</v>
      </c>
      <c r="M7">
        <v>105.59705441876996</v>
      </c>
      <c r="N7">
        <v>159.33327476060606</v>
      </c>
      <c r="O7">
        <v>281.71427548575195</v>
      </c>
      <c r="P7">
        <v>162.23819003091603</v>
      </c>
      <c r="Q7">
        <v>170.45781288644287</v>
      </c>
      <c r="R7">
        <v>162.15668173141279</v>
      </c>
      <c r="S7">
        <v>174.62575992473259</v>
      </c>
      <c r="T7">
        <v>115.24641966523023</v>
      </c>
      <c r="U7">
        <v>110.98813591546333</v>
      </c>
    </row>
    <row r="8" spans="1:21" x14ac:dyDescent="0.3">
      <c r="A8" t="s">
        <v>148</v>
      </c>
      <c r="B8">
        <v>54.736059139573086</v>
      </c>
      <c r="C8">
        <v>44.717426118631046</v>
      </c>
      <c r="D8">
        <v>64.40183252950979</v>
      </c>
      <c r="E8">
        <v>75.549859752721687</v>
      </c>
      <c r="F8">
        <v>44.744069572627183</v>
      </c>
      <c r="G8">
        <v>26.975731149100426</v>
      </c>
      <c r="H8">
        <v>31.013515236364192</v>
      </c>
      <c r="I8">
        <v>25.525622444346585</v>
      </c>
      <c r="J8">
        <v>31.671102515339054</v>
      </c>
      <c r="K8">
        <v>29.528264256269654</v>
      </c>
      <c r="L8">
        <v>53.576255075638734</v>
      </c>
      <c r="M8">
        <v>40.911554030642847</v>
      </c>
      <c r="N8">
        <v>55.114550336685156</v>
      </c>
      <c r="O8">
        <v>97.449100033373739</v>
      </c>
      <c r="P8">
        <v>52.55201010223859</v>
      </c>
      <c r="Q8">
        <v>49.250599410808078</v>
      </c>
      <c r="R8">
        <v>43.754880229847622</v>
      </c>
      <c r="S8">
        <v>40.968497945136527</v>
      </c>
      <c r="T8">
        <v>29.472841293312328</v>
      </c>
      <c r="U8">
        <v>29.596907583860844</v>
      </c>
    </row>
    <row r="9" spans="1:21" x14ac:dyDescent="0.3">
      <c r="A9" t="s">
        <v>149</v>
      </c>
      <c r="B9">
        <v>2.163478890543499</v>
      </c>
      <c r="C9">
        <v>1.7561962217415832</v>
      </c>
      <c r="D9">
        <v>3.5457303403053002</v>
      </c>
      <c r="E9">
        <v>4.4854236310674835</v>
      </c>
      <c r="F9">
        <v>3.7725356218620227</v>
      </c>
      <c r="G9">
        <v>3.3045402513192927</v>
      </c>
      <c r="H9">
        <v>3.2441817033534455</v>
      </c>
      <c r="I9">
        <v>2.6373268995154011</v>
      </c>
      <c r="J9">
        <v>2.8875489890473274</v>
      </c>
      <c r="K9">
        <v>1.4093463378490134</v>
      </c>
      <c r="L9">
        <v>2.4900254007371805</v>
      </c>
      <c r="M9">
        <v>1.7525058271720719</v>
      </c>
      <c r="N9">
        <v>2.3651574624629728</v>
      </c>
      <c r="O9">
        <v>5.6895150344535734</v>
      </c>
      <c r="P9">
        <v>3.1521627569245725</v>
      </c>
      <c r="Q9">
        <v>4.2393954230189808</v>
      </c>
      <c r="R9">
        <v>4.2445600423932035</v>
      </c>
      <c r="S9">
        <v>5.6744239500450382</v>
      </c>
      <c r="T9">
        <v>3.6937040054174797</v>
      </c>
      <c r="U9">
        <v>2.5854217389551208</v>
      </c>
    </row>
    <row r="10" spans="1:21" x14ac:dyDescent="0.3">
      <c r="A10" t="s">
        <v>150</v>
      </c>
      <c r="B10">
        <v>23.967373487280856</v>
      </c>
      <c r="C10">
        <v>31.280594196757679</v>
      </c>
      <c r="D10">
        <v>36.362590360754403</v>
      </c>
      <c r="E10">
        <v>39.805731177138789</v>
      </c>
      <c r="F10">
        <v>31.392421349382058</v>
      </c>
      <c r="G10">
        <v>40.460734157619619</v>
      </c>
      <c r="H10">
        <v>23.023589066098626</v>
      </c>
      <c r="I10">
        <v>21.311199151226827</v>
      </c>
      <c r="J10">
        <v>28.40144744360035</v>
      </c>
      <c r="K10">
        <v>19.134677331331375</v>
      </c>
      <c r="L10">
        <v>31.294790281645994</v>
      </c>
      <c r="M10">
        <v>19.674409944661541</v>
      </c>
      <c r="N10">
        <v>28.619555335988323</v>
      </c>
      <c r="O10">
        <v>64.022511639134336</v>
      </c>
      <c r="P10">
        <v>29.038182635749262</v>
      </c>
      <c r="Q10">
        <v>25.173526248586782</v>
      </c>
      <c r="R10">
        <v>27.916085376435049</v>
      </c>
      <c r="S10">
        <v>16.078184844736093</v>
      </c>
      <c r="T10">
        <v>19.284324814860824</v>
      </c>
      <c r="U10">
        <v>19.814990982981055</v>
      </c>
    </row>
    <row r="11" spans="1:21" x14ac:dyDescent="0.3">
      <c r="A11" t="s">
        <v>151</v>
      </c>
      <c r="B11">
        <v>2.1972717718025301</v>
      </c>
      <c r="C11">
        <v>5.1882532217782718</v>
      </c>
      <c r="D11">
        <v>5.5634814241524655</v>
      </c>
      <c r="E11">
        <v>6.5644591382467663</v>
      </c>
      <c r="F11">
        <v>4.6628846968428963</v>
      </c>
      <c r="G11">
        <v>5.0968177997443282</v>
      </c>
      <c r="H11">
        <v>3.3889280616731541</v>
      </c>
      <c r="I11">
        <v>4.1494158489504871</v>
      </c>
      <c r="J11">
        <v>6.5126274192459563</v>
      </c>
      <c r="K11">
        <v>4.5505922184310155</v>
      </c>
      <c r="L11">
        <v>9.2290762737808016</v>
      </c>
      <c r="M11">
        <v>6.4222346657824581</v>
      </c>
      <c r="N11">
        <v>7.9898330041416656</v>
      </c>
      <c r="O11">
        <v>11.737886079433011</v>
      </c>
      <c r="P11">
        <v>5.9768796998337317</v>
      </c>
      <c r="Q11">
        <v>10.521974121040589</v>
      </c>
      <c r="R11">
        <v>8.8956512101648002</v>
      </c>
      <c r="S11">
        <v>3.4762989441639118</v>
      </c>
      <c r="T11">
        <v>6.9325733486480168</v>
      </c>
      <c r="U11">
        <v>5.5696821511371688</v>
      </c>
    </row>
    <row r="12" spans="1:21" x14ac:dyDescent="0.3">
      <c r="A12" t="s">
        <v>153</v>
      </c>
      <c r="B12">
        <v>18.378121195927143</v>
      </c>
      <c r="C12">
        <v>15.383166814707458</v>
      </c>
      <c r="D12">
        <v>23.774246215508768</v>
      </c>
      <c r="E12">
        <v>26.803699884570392</v>
      </c>
      <c r="F12">
        <v>20.039418373707118</v>
      </c>
      <c r="G12">
        <v>19.186183077557487</v>
      </c>
      <c r="H12">
        <v>18.672508163372353</v>
      </c>
      <c r="I12">
        <v>14.260159026701762</v>
      </c>
      <c r="J12">
        <v>15.481857263484965</v>
      </c>
      <c r="K12">
        <v>9.8793454041872586</v>
      </c>
      <c r="L12">
        <v>16.472365954208634</v>
      </c>
      <c r="M12">
        <v>13.136353186424135</v>
      </c>
      <c r="N12">
        <v>17.922972046241199</v>
      </c>
      <c r="O12">
        <v>32.362114592542348</v>
      </c>
      <c r="P12">
        <v>19.013618417544841</v>
      </c>
      <c r="Q12">
        <v>17.329877657744113</v>
      </c>
      <c r="R12">
        <v>16.835230058299743</v>
      </c>
      <c r="S12">
        <v>15.120968208690492</v>
      </c>
      <c r="T12">
        <v>10.598473822517725</v>
      </c>
      <c r="U12">
        <v>15.499713741060456</v>
      </c>
    </row>
    <row r="13" spans="1:21" x14ac:dyDescent="0.3">
      <c r="A13" t="s">
        <v>154</v>
      </c>
      <c r="B13">
        <v>3.2093470914942479</v>
      </c>
      <c r="C13">
        <v>2.5738043076460517</v>
      </c>
      <c r="D13">
        <v>10.357543009279977</v>
      </c>
      <c r="E13">
        <v>7.2770000313757359</v>
      </c>
      <c r="F13">
        <v>22.384078800941644</v>
      </c>
      <c r="G13">
        <v>15.227941610617775</v>
      </c>
      <c r="H13">
        <v>29.312594111493183</v>
      </c>
      <c r="I13">
        <v>27.838448601821408</v>
      </c>
      <c r="J13">
        <v>12.606466188488703</v>
      </c>
      <c r="K13">
        <v>2.1751977499195645</v>
      </c>
      <c r="L13">
        <v>3.9054487010992731</v>
      </c>
      <c r="M13">
        <v>2.7858028523357983</v>
      </c>
      <c r="N13">
        <v>4.1135960416483401</v>
      </c>
      <c r="O13">
        <v>8.0906226851810903</v>
      </c>
      <c r="P13">
        <v>4.056603582949319</v>
      </c>
      <c r="Q13">
        <v>7.7511689161551098</v>
      </c>
      <c r="R13">
        <v>7.1627817914793601</v>
      </c>
      <c r="S13">
        <v>15.462086721152552</v>
      </c>
      <c r="T13">
        <v>13.150970823561899</v>
      </c>
      <c r="U13">
        <v>6.2826211527159685</v>
      </c>
    </row>
    <row r="14" spans="1:21" x14ac:dyDescent="0.3">
      <c r="A14" t="s">
        <v>143</v>
      </c>
      <c r="B14">
        <v>1.9266537276640094</v>
      </c>
      <c r="C14">
        <v>1.8458372512796433</v>
      </c>
      <c r="D14">
        <v>1.9832951935146959</v>
      </c>
      <c r="E14">
        <v>3.0115144980411066</v>
      </c>
      <c r="F14">
        <v>2.4837983398331116</v>
      </c>
      <c r="G14">
        <v>2.3379070126645836</v>
      </c>
      <c r="H14">
        <v>2.5650937217829899</v>
      </c>
      <c r="I14">
        <v>1.0889487889368514</v>
      </c>
      <c r="J14">
        <v>1.8229606984821007</v>
      </c>
      <c r="K14">
        <v>0.79457840200469909</v>
      </c>
      <c r="L14">
        <v>1.8102770359617888</v>
      </c>
      <c r="M14">
        <v>1.0867500755187658</v>
      </c>
      <c r="N14">
        <v>1.3063754959498606</v>
      </c>
      <c r="O14">
        <v>3.9114328170724937</v>
      </c>
      <c r="P14">
        <v>3.6012432622817174</v>
      </c>
      <c r="Q14">
        <v>3.9496734017641337</v>
      </c>
      <c r="R14">
        <v>1.8189541764321542</v>
      </c>
      <c r="S14">
        <v>2.3720531506494869</v>
      </c>
      <c r="T14">
        <v>1.4966184673182958</v>
      </c>
      <c r="U14">
        <v>1.0276553533245734</v>
      </c>
    </row>
    <row r="15" spans="1:21" x14ac:dyDescent="0.3">
      <c r="A15" t="s">
        <v>152</v>
      </c>
      <c r="B15">
        <v>0.12207517035888585</v>
      </c>
      <c r="C15">
        <v>0.16644558139356858</v>
      </c>
      <c r="D15">
        <v>0.64987408529230006</v>
      </c>
      <c r="E15">
        <v>0.45855549545742441</v>
      </c>
      <c r="F15">
        <v>1.6055513550086462</v>
      </c>
      <c r="G15">
        <v>1.2568565666449241</v>
      </c>
      <c r="H15">
        <v>2.1784517264534475</v>
      </c>
      <c r="I15">
        <v>2.7163824316770198</v>
      </c>
      <c r="J15">
        <v>1.5401881547393077</v>
      </c>
      <c r="K15">
        <v>0.15511453910081802</v>
      </c>
      <c r="L15">
        <v>0.12543061320116217</v>
      </c>
      <c r="M15">
        <v>9.3990495286062598E-2</v>
      </c>
      <c r="N15">
        <v>0.22473341088470478</v>
      </c>
      <c r="O15">
        <v>1.2123509940804329</v>
      </c>
      <c r="P15">
        <v>0.28168257181865131</v>
      </c>
      <c r="Q15">
        <v>1.0868594464030326</v>
      </c>
      <c r="R15">
        <v>1.1154805660163869</v>
      </c>
      <c r="S15">
        <v>3.6997165180560243</v>
      </c>
      <c r="T15">
        <v>5.4948307806299432</v>
      </c>
      <c r="U15">
        <v>2.6387564525119482</v>
      </c>
    </row>
    <row r="16" spans="1:21" x14ac:dyDescent="0.3">
      <c r="A16" t="s">
        <v>155</v>
      </c>
      <c r="B16">
        <v>5.0980555224639561</v>
      </c>
      <c r="C16">
        <v>5.2069894892304802</v>
      </c>
      <c r="D16">
        <v>4.2962945094171481</v>
      </c>
      <c r="E16">
        <v>3.6996987904140664</v>
      </c>
      <c r="F16">
        <v>2.5004929368077664</v>
      </c>
      <c r="G16">
        <v>2.0602012586555847</v>
      </c>
      <c r="H16">
        <v>2.2289901288650431</v>
      </c>
      <c r="I16">
        <v>2.0825547159684659</v>
      </c>
      <c r="J16">
        <v>2.5776058062131559</v>
      </c>
      <c r="K16">
        <v>2.2695250882985283</v>
      </c>
      <c r="L16">
        <v>3.6854995053464603</v>
      </c>
      <c r="M16">
        <v>3.6120714297921124</v>
      </c>
      <c r="N16">
        <v>4.5464402728567439</v>
      </c>
      <c r="O16">
        <v>5.0419255585443619</v>
      </c>
      <c r="P16">
        <v>2.5157884595478293</v>
      </c>
      <c r="Q16">
        <v>2.0475239996939401</v>
      </c>
      <c r="R16">
        <v>2.2389839518343053</v>
      </c>
      <c r="S16">
        <v>2.3965947586986038</v>
      </c>
      <c r="T16">
        <v>3.2126985878883163</v>
      </c>
      <c r="U16">
        <v>2.2819910579909872</v>
      </c>
    </row>
    <row r="21" spans="7:27" x14ac:dyDescent="0.3">
      <c r="G21" t="s">
        <v>215</v>
      </c>
      <c r="H21" t="s">
        <v>113</v>
      </c>
      <c r="I21" t="s">
        <v>114</v>
      </c>
      <c r="J21" t="s">
        <v>115</v>
      </c>
      <c r="K21" t="s">
        <v>116</v>
      </c>
      <c r="L21" t="s">
        <v>117</v>
      </c>
      <c r="M21" t="s">
        <v>118</v>
      </c>
      <c r="N21" t="s">
        <v>119</v>
      </c>
      <c r="O21" t="s">
        <v>120</v>
      </c>
      <c r="P21" t="s">
        <v>121</v>
      </c>
      <c r="Q21" t="s">
        <v>122</v>
      </c>
      <c r="R21" t="s">
        <v>123</v>
      </c>
      <c r="S21" t="s">
        <v>124</v>
      </c>
      <c r="T21" t="s">
        <v>125</v>
      </c>
      <c r="U21" t="s">
        <v>126</v>
      </c>
      <c r="V21" t="s">
        <v>127</v>
      </c>
      <c r="W21" t="s">
        <v>128</v>
      </c>
      <c r="X21" t="s">
        <v>129</v>
      </c>
      <c r="Y21" t="s">
        <v>130</v>
      </c>
      <c r="Z21" t="s">
        <v>131</v>
      </c>
      <c r="AA21" t="s">
        <v>132</v>
      </c>
    </row>
    <row r="22" spans="7:27" x14ac:dyDescent="0.3">
      <c r="G22" t="s">
        <v>141</v>
      </c>
      <c r="H22">
        <v>8.0756158731352147E-3</v>
      </c>
      <c r="I22">
        <v>7.2386360950606465E-3</v>
      </c>
      <c r="J22">
        <v>9.0176702727057106E-3</v>
      </c>
      <c r="K22">
        <v>9.613440026369045E-3</v>
      </c>
      <c r="L22">
        <v>1.1163162553209389E-2</v>
      </c>
      <c r="M22">
        <v>1.297002839512669E-2</v>
      </c>
      <c r="N22">
        <v>1.1903743324688182E-2</v>
      </c>
      <c r="O22">
        <v>1.1349432085588682E-2</v>
      </c>
      <c r="P22">
        <v>8.1950638754950036E-3</v>
      </c>
      <c r="Q22">
        <v>5.125230885124267E-3</v>
      </c>
      <c r="R22">
        <v>5.2972641547032479E-3</v>
      </c>
      <c r="S22">
        <v>5.1900846666227095E-3</v>
      </c>
      <c r="T22">
        <v>5.3369551902169186E-3</v>
      </c>
      <c r="U22">
        <v>6.4567724987317238E-3</v>
      </c>
      <c r="V22">
        <v>4.624459451543046E-3</v>
      </c>
      <c r="W22">
        <v>6.642875195748508E-3</v>
      </c>
      <c r="X22">
        <v>6.8412751935172916E-3</v>
      </c>
      <c r="Y22">
        <v>7.9440582911593106E-3</v>
      </c>
      <c r="Z22">
        <v>1.1776872067435013E-2</v>
      </c>
      <c r="AA22">
        <v>7.7610393071529411E-3</v>
      </c>
    </row>
    <row r="23" spans="7:27" x14ac:dyDescent="0.3">
      <c r="G23" t="s">
        <v>142</v>
      </c>
      <c r="H23">
        <v>2.4567487943966529E-2</v>
      </c>
      <c r="I23">
        <v>2.4246514463772999E-2</v>
      </c>
      <c r="J23">
        <v>2.1411009012087274E-2</v>
      </c>
      <c r="K23">
        <v>2.077056271168682E-2</v>
      </c>
      <c r="L23">
        <v>2.2059734934953786E-2</v>
      </c>
      <c r="M23">
        <v>2.101185078636791E-2</v>
      </c>
      <c r="N23">
        <v>1.9929061778292453E-2</v>
      </c>
      <c r="O23">
        <v>2.0252301389930564E-2</v>
      </c>
      <c r="P23">
        <v>2.1820878611285031E-2</v>
      </c>
      <c r="Q23">
        <v>2.038933045554361E-2</v>
      </c>
      <c r="R23">
        <v>1.9297175234954049E-2</v>
      </c>
      <c r="S23">
        <v>2.2518393252756154E-2</v>
      </c>
      <c r="T23">
        <v>2.0479802025288409E-2</v>
      </c>
      <c r="U23">
        <v>1.9304247279903347E-2</v>
      </c>
      <c r="V23">
        <v>1.8675835627916949E-2</v>
      </c>
      <c r="W23">
        <v>1.8287719242291795E-2</v>
      </c>
      <c r="X23">
        <v>1.9214737911688845E-2</v>
      </c>
      <c r="Y23">
        <v>1.9417640969513511E-2</v>
      </c>
      <c r="Z23">
        <v>2.1016064136715609E-2</v>
      </c>
      <c r="AA23">
        <v>2.2638731966320304E-2</v>
      </c>
    </row>
    <row r="24" spans="7:27" x14ac:dyDescent="0.3">
      <c r="G24" t="s">
        <v>143</v>
      </c>
      <c r="H24">
        <v>7.7352654350231666E-3</v>
      </c>
      <c r="I24">
        <v>8.7697249290755175E-3</v>
      </c>
      <c r="J24">
        <v>6.184414035007464E-3</v>
      </c>
      <c r="K24">
        <v>7.8268511829287478E-3</v>
      </c>
      <c r="L24">
        <v>8.8198161905490013E-3</v>
      </c>
      <c r="M24">
        <v>8.3547841984316779E-3</v>
      </c>
      <c r="N24">
        <v>9.8749014977248997E-3</v>
      </c>
      <c r="O24">
        <v>5.3090308007590296E-3</v>
      </c>
      <c r="P24">
        <v>7.4900612296011273E-3</v>
      </c>
      <c r="Q24">
        <v>5.133084029071382E-3</v>
      </c>
      <c r="R24">
        <v>6.3528404285192065E-3</v>
      </c>
      <c r="S24">
        <v>5.3753195265304919E-3</v>
      </c>
      <c r="T24">
        <v>4.4442489672536492E-3</v>
      </c>
      <c r="U24">
        <v>8.183434293244125E-3</v>
      </c>
      <c r="V24">
        <v>1.2811067985638235E-2</v>
      </c>
      <c r="W24">
        <v>1.3022940210351618E-2</v>
      </c>
      <c r="X24">
        <v>6.4669135342211199E-3</v>
      </c>
      <c r="Y24">
        <v>8.5794934859632528E-3</v>
      </c>
      <c r="Z24">
        <v>7.0963026347553894E-3</v>
      </c>
      <c r="AA24">
        <v>5.5073417789301415E-3</v>
      </c>
    </row>
    <row r="25" spans="7:27" x14ac:dyDescent="0.3">
      <c r="G25" t="s">
        <v>144</v>
      </c>
      <c r="H25">
        <v>2.0865713020526396E-3</v>
      </c>
      <c r="I25">
        <v>2.2607240453534384E-3</v>
      </c>
      <c r="J25">
        <v>2.1478351895868257E-3</v>
      </c>
      <c r="K25">
        <v>2.1646456947294521E-3</v>
      </c>
      <c r="L25">
        <v>1.9726393976875153E-3</v>
      </c>
      <c r="M25">
        <v>1.7585413066914563E-3</v>
      </c>
      <c r="N25">
        <v>2.0245993158315547E-3</v>
      </c>
      <c r="O25">
        <v>2.5737278719430582E-3</v>
      </c>
      <c r="P25">
        <v>1.9663060501247795E-3</v>
      </c>
      <c r="Q25">
        <v>1.9373572854157685E-3</v>
      </c>
      <c r="R25">
        <v>2.0212824827439317E-3</v>
      </c>
      <c r="S25">
        <v>2.338278470136383E-3</v>
      </c>
      <c r="T25">
        <v>2.1149058107658839E-3</v>
      </c>
      <c r="U25">
        <v>2.1158424794964887E-3</v>
      </c>
      <c r="V25">
        <v>2.3992463958632275E-3</v>
      </c>
      <c r="W25">
        <v>2.3203869170038871E-3</v>
      </c>
      <c r="X25">
        <v>2.1469305774474952E-3</v>
      </c>
      <c r="Y25">
        <v>2.0713787537649467E-3</v>
      </c>
      <c r="Z25">
        <v>2.1744917534116236E-3</v>
      </c>
      <c r="AA25">
        <v>1.8885364648617358E-3</v>
      </c>
    </row>
    <row r="26" spans="7:27" x14ac:dyDescent="0.3">
      <c r="G26" t="s">
        <v>145</v>
      </c>
      <c r="H26">
        <v>4.0242134406615129E-3</v>
      </c>
      <c r="I26">
        <v>3.8445489438445274E-3</v>
      </c>
      <c r="J26">
        <v>2.6389698392039439E-3</v>
      </c>
      <c r="K26">
        <v>2.9756716794496251E-3</v>
      </c>
      <c r="L26">
        <v>3.2386751647939874E-3</v>
      </c>
      <c r="M26">
        <v>3.3836544928728266E-3</v>
      </c>
      <c r="N26">
        <v>2.3100885103518624E-3</v>
      </c>
      <c r="O26">
        <v>2.0484340319546694E-3</v>
      </c>
      <c r="P26">
        <v>2.3694936650419367E-3</v>
      </c>
      <c r="Q26">
        <v>2.5624219189561747E-3</v>
      </c>
      <c r="R26">
        <v>3.1195859480328842E-3</v>
      </c>
      <c r="S26">
        <v>2.9976738196355979E-3</v>
      </c>
      <c r="T26">
        <v>3.0401522657861136E-3</v>
      </c>
      <c r="U26">
        <v>3.3475895577329681E-3</v>
      </c>
      <c r="V26">
        <v>2.48461881912777E-3</v>
      </c>
      <c r="W26">
        <v>2.3974385696815073E-3</v>
      </c>
      <c r="X26">
        <v>1.951976343921708E-3</v>
      </c>
      <c r="Y26">
        <v>1.8127634971525476E-3</v>
      </c>
      <c r="Z26">
        <v>2.2341069783443864E-3</v>
      </c>
      <c r="AA26">
        <v>2.1405728125064079E-3</v>
      </c>
    </row>
    <row r="27" spans="7:27" x14ac:dyDescent="0.3">
      <c r="G27" t="s">
        <v>146</v>
      </c>
      <c r="H27">
        <v>3.2976918206140344E-3</v>
      </c>
      <c r="I27">
        <v>3.1347601139863034E-3</v>
      </c>
      <c r="J27">
        <v>2.9649864610830101E-3</v>
      </c>
      <c r="K27">
        <v>2.8605186728121509E-3</v>
      </c>
      <c r="L27">
        <v>2.8904909076987637E-3</v>
      </c>
      <c r="M27">
        <v>2.4844785591094406E-3</v>
      </c>
      <c r="N27">
        <v>2.6157932997826249E-3</v>
      </c>
      <c r="O27">
        <v>2.0137578762626381E-3</v>
      </c>
      <c r="P27">
        <v>2.1555968415237652E-3</v>
      </c>
      <c r="Q27">
        <v>1.9802325177890505E-3</v>
      </c>
      <c r="R27">
        <v>2.4704708778932678E-3</v>
      </c>
      <c r="S27">
        <v>2.6774732943634777E-3</v>
      </c>
      <c r="T27">
        <v>2.3184679191724697E-3</v>
      </c>
      <c r="U27">
        <v>2.7520850737094596E-3</v>
      </c>
      <c r="V27">
        <v>2.580233734419859E-3</v>
      </c>
      <c r="W27">
        <v>2.1584585360819269E-3</v>
      </c>
      <c r="X27">
        <v>2.2959209590312935E-3</v>
      </c>
      <c r="Y27">
        <v>1.6927127129505557E-3</v>
      </c>
      <c r="Z27">
        <v>2.1155211029389772E-3</v>
      </c>
      <c r="AA27">
        <v>2.0304893118198524E-3</v>
      </c>
    </row>
    <row r="28" spans="7:27" x14ac:dyDescent="0.3">
      <c r="G28" t="s">
        <v>147</v>
      </c>
      <c r="H28">
        <v>0.5077895825411114</v>
      </c>
      <c r="I28">
        <v>0.44798748908033964</v>
      </c>
      <c r="J28">
        <v>0.5012652382522006</v>
      </c>
      <c r="K28">
        <v>0.52966164432817031</v>
      </c>
      <c r="L28">
        <v>0.48471143220300972</v>
      </c>
      <c r="M28">
        <v>0.53223830039906128</v>
      </c>
      <c r="N28">
        <v>0.49840154891384986</v>
      </c>
      <c r="O28">
        <v>0.46696532413596037</v>
      </c>
      <c r="P28">
        <v>0.51739897371887456</v>
      </c>
      <c r="Q28">
        <v>0.51459905789758986</v>
      </c>
      <c r="R28">
        <v>0.52569862280320678</v>
      </c>
      <c r="S28">
        <v>0.52234041574219703</v>
      </c>
      <c r="T28">
        <v>0.54570252445925083</v>
      </c>
      <c r="U28">
        <v>0.51521130703316642</v>
      </c>
      <c r="V28">
        <v>0.55650483090553682</v>
      </c>
      <c r="W28">
        <v>0.56321120546448777</v>
      </c>
      <c r="X28">
        <v>0.55040787612585595</v>
      </c>
      <c r="Y28">
        <v>0.59881286497876329</v>
      </c>
      <c r="Z28">
        <v>0.53036007638448146</v>
      </c>
      <c r="AA28">
        <v>0.53019847021219513</v>
      </c>
    </row>
    <row r="29" spans="7:27" x14ac:dyDescent="0.3">
      <c r="G29" t="s">
        <v>148</v>
      </c>
      <c r="H29">
        <v>0.22280802682734249</v>
      </c>
      <c r="I29">
        <v>0.21236169584874293</v>
      </c>
      <c r="J29">
        <v>0.19744402437066294</v>
      </c>
      <c r="K29">
        <v>0.19536531344419278</v>
      </c>
      <c r="L29">
        <v>0.15854047982769032</v>
      </c>
      <c r="M29">
        <v>0.11144642496242424</v>
      </c>
      <c r="N29">
        <v>0.12143409237312733</v>
      </c>
      <c r="O29">
        <v>0.1243386161267807</v>
      </c>
      <c r="P29">
        <v>0.14714486069900792</v>
      </c>
      <c r="Q29">
        <v>0.19176932715478129</v>
      </c>
      <c r="R29">
        <v>0.19429520383138454</v>
      </c>
      <c r="S29">
        <v>0.2018520838133851</v>
      </c>
      <c r="T29">
        <v>0.19051863387921969</v>
      </c>
      <c r="U29">
        <v>0.19238824620182132</v>
      </c>
      <c r="V29">
        <v>0.17978587558168968</v>
      </c>
      <c r="W29">
        <v>0.1651794053611601</v>
      </c>
      <c r="X29">
        <v>0.15795161657664952</v>
      </c>
      <c r="Y29">
        <v>0.14416732230067147</v>
      </c>
      <c r="Z29">
        <v>0.13600177413209896</v>
      </c>
      <c r="AA29">
        <v>0.15914383767542245</v>
      </c>
    </row>
    <row r="30" spans="7:27" x14ac:dyDescent="0.3">
      <c r="G30" t="s">
        <v>149</v>
      </c>
      <c r="H30">
        <v>8.8772451622923364E-3</v>
      </c>
      <c r="I30">
        <v>8.3159110009214231E-3</v>
      </c>
      <c r="J30">
        <v>1.0591143882775583E-2</v>
      </c>
      <c r="K30">
        <v>1.1667236863380103E-2</v>
      </c>
      <c r="L30">
        <v>1.3382094833802495E-2</v>
      </c>
      <c r="M30">
        <v>1.1706362138205407E-2</v>
      </c>
      <c r="N30">
        <v>1.268310137686795E-2</v>
      </c>
      <c r="O30">
        <v>1.2892061063256788E-2</v>
      </c>
      <c r="P30">
        <v>1.1619854742602262E-2</v>
      </c>
      <c r="Q30">
        <v>9.1105320736182306E-3</v>
      </c>
      <c r="R30">
        <v>8.8716119116920601E-3</v>
      </c>
      <c r="S30">
        <v>8.6730543833971989E-3</v>
      </c>
      <c r="T30">
        <v>8.2917145984548555E-3</v>
      </c>
      <c r="U30">
        <v>9.89224799948802E-3</v>
      </c>
      <c r="V30">
        <v>1.0796696030109958E-2</v>
      </c>
      <c r="W30">
        <v>1.3874788312425848E-2</v>
      </c>
      <c r="X30">
        <v>1.4015286343828254E-2</v>
      </c>
      <c r="Y30">
        <v>1.8897255223444355E-2</v>
      </c>
      <c r="Z30">
        <v>1.7220985928726874E-2</v>
      </c>
      <c r="AA30">
        <v>1.1625192880429274E-2</v>
      </c>
    </row>
    <row r="31" spans="7:27" x14ac:dyDescent="0.3">
      <c r="G31" t="s">
        <v>150</v>
      </c>
      <c r="H31">
        <v>9.241812806823918E-2</v>
      </c>
      <c r="I31">
        <v>0.14673068533060057</v>
      </c>
      <c r="J31">
        <v>0.11069869133207243</v>
      </c>
      <c r="K31">
        <v>0.10102210906107903</v>
      </c>
      <c r="L31">
        <v>0.11102431123294779</v>
      </c>
      <c r="M31">
        <v>0.1402021209456733</v>
      </c>
      <c r="N31">
        <v>8.9110966390461413E-2</v>
      </c>
      <c r="O31">
        <v>0.10379968187519673</v>
      </c>
      <c r="P31">
        <v>0.12167308780844588</v>
      </c>
      <c r="Q31">
        <v>0.12312947951448186</v>
      </c>
      <c r="R31">
        <v>0.11137223366255009</v>
      </c>
      <c r="S31">
        <v>9.7304739233062487E-2</v>
      </c>
      <c r="T31">
        <v>9.8231867301273285E-2</v>
      </c>
      <c r="U31">
        <v>0.11455998075940173</v>
      </c>
      <c r="V31">
        <v>0.10032511796072204</v>
      </c>
      <c r="W31">
        <v>8.3625675419876061E-2</v>
      </c>
      <c r="X31">
        <v>0.10611333213506742</v>
      </c>
      <c r="Y31">
        <v>6.0794198050154999E-2</v>
      </c>
      <c r="Z31">
        <v>8.9408392970067141E-2</v>
      </c>
      <c r="AA31">
        <v>0.10241510465630332</v>
      </c>
    </row>
    <row r="32" spans="7:27" x14ac:dyDescent="0.3">
      <c r="G32" t="s">
        <v>151</v>
      </c>
      <c r="H32">
        <v>9.8262801748170755E-3</v>
      </c>
      <c r="I32">
        <v>2.4517396353786365E-2</v>
      </c>
      <c r="J32">
        <v>1.7677341846430567E-2</v>
      </c>
      <c r="K32">
        <v>1.7053306366189042E-2</v>
      </c>
      <c r="L32">
        <v>1.6721230991255744E-2</v>
      </c>
      <c r="M32">
        <v>2.1058243112620591E-2</v>
      </c>
      <c r="N32">
        <v>1.3148080625366241E-2</v>
      </c>
      <c r="O32">
        <v>2.0321629091340113E-2</v>
      </c>
      <c r="P32">
        <v>2.7729369636933801E-2</v>
      </c>
      <c r="Q32">
        <v>2.9872762945132279E-2</v>
      </c>
      <c r="R32">
        <v>3.3659189499307421E-2</v>
      </c>
      <c r="S32">
        <v>3.171945123412636E-2</v>
      </c>
      <c r="T32">
        <v>2.6992803684199221E-2</v>
      </c>
      <c r="U32">
        <v>3.3649483688452095E-2</v>
      </c>
      <c r="V32">
        <v>1.9623738146484826E-2</v>
      </c>
      <c r="W32">
        <v>3.5647542890866891E-2</v>
      </c>
      <c r="X32">
        <v>3.4474800173326312E-2</v>
      </c>
      <c r="Y32">
        <v>1.537304412925513E-2</v>
      </c>
      <c r="Z32">
        <v>3.0981077539085661E-2</v>
      </c>
      <c r="AA32">
        <v>3.3794927368331826E-2</v>
      </c>
    </row>
    <row r="33" spans="7:27" x14ac:dyDescent="0.3">
      <c r="G33" t="s">
        <v>152</v>
      </c>
      <c r="H33">
        <v>4.8524961249950596E-4</v>
      </c>
      <c r="I33">
        <v>7.9187311216587827E-4</v>
      </c>
      <c r="J33">
        <v>1.8653615404196191E-3</v>
      </c>
      <c r="K33">
        <v>1.184877289401066E-3</v>
      </c>
      <c r="L33">
        <v>5.7384272445579251E-3</v>
      </c>
      <c r="M33">
        <v>4.0934818611824512E-3</v>
      </c>
      <c r="N33">
        <v>9.4229410405358652E-3</v>
      </c>
      <c r="O33">
        <v>1.3198034631639759E-2</v>
      </c>
      <c r="P33">
        <v>5.5993592884096173E-3</v>
      </c>
      <c r="Q33">
        <v>1.0701202990438603E-3</v>
      </c>
      <c r="R33">
        <v>5.0668928454032116E-4</v>
      </c>
      <c r="S33">
        <v>4.7084341666644427E-4</v>
      </c>
      <c r="T33">
        <v>7.3946292683047996E-4</v>
      </c>
      <c r="U33">
        <v>1.6367583393384743E-3</v>
      </c>
      <c r="V33">
        <v>8.9217635356013685E-4</v>
      </c>
      <c r="W33">
        <v>3.4708422017043329E-3</v>
      </c>
      <c r="X33">
        <v>4.645016105955543E-3</v>
      </c>
      <c r="Y33">
        <v>1.1368503113316841E-2</v>
      </c>
      <c r="Z33">
        <v>2.526036574561541E-2</v>
      </c>
      <c r="AA33">
        <v>9.8868346424341551E-3</v>
      </c>
    </row>
    <row r="34" spans="7:27" x14ac:dyDescent="0.3">
      <c r="G34" t="s">
        <v>153</v>
      </c>
      <c r="H34">
        <v>7.3937604954171093E-2</v>
      </c>
      <c r="I34">
        <v>7.3011753097398296E-2</v>
      </c>
      <c r="J34">
        <v>7.2083451677064592E-2</v>
      </c>
      <c r="K34">
        <v>6.947910938984328E-2</v>
      </c>
      <c r="L34">
        <v>7.1258114386101329E-2</v>
      </c>
      <c r="M34">
        <v>7.0260552828059333E-2</v>
      </c>
      <c r="N34">
        <v>7.2755559497777511E-2</v>
      </c>
      <c r="O34">
        <v>6.9605451920747255E-2</v>
      </c>
      <c r="P34">
        <v>6.7227261559264423E-2</v>
      </c>
      <c r="Q34">
        <v>6.4264807825183123E-2</v>
      </c>
      <c r="R34">
        <v>5.9495379665942975E-2</v>
      </c>
      <c r="S34">
        <v>6.5030646211753973E-2</v>
      </c>
      <c r="T34">
        <v>6.1750713253740201E-2</v>
      </c>
      <c r="U34">
        <v>6.3122917328396172E-2</v>
      </c>
      <c r="V34">
        <v>6.6091626214428933E-2</v>
      </c>
      <c r="W34">
        <v>5.8117797397164259E-2</v>
      </c>
      <c r="X34">
        <v>6.0263114465839693E-2</v>
      </c>
      <c r="Y34">
        <v>5.1920483939674397E-2</v>
      </c>
      <c r="Z34">
        <v>4.8682466559160212E-2</v>
      </c>
      <c r="AA34">
        <v>7.1815773718802975E-2</v>
      </c>
    </row>
    <row r="35" spans="7:27" x14ac:dyDescent="0.3">
      <c r="G35" t="s">
        <v>154</v>
      </c>
      <c r="H35">
        <v>1.3015151726490997E-2</v>
      </c>
      <c r="I35">
        <v>1.2229932266342168E-2</v>
      </c>
      <c r="J35">
        <v>3.0508883495277334E-2</v>
      </c>
      <c r="K35">
        <v>1.8680742670228231E-2</v>
      </c>
      <c r="L35">
        <v>7.960902193926056E-2</v>
      </c>
      <c r="M35">
        <v>5.0340465508242692E-2</v>
      </c>
      <c r="N35">
        <v>0.1253721545541196</v>
      </c>
      <c r="O35">
        <v>0.13521307514670008</v>
      </c>
      <c r="P35">
        <v>4.5062932656687676E-2</v>
      </c>
      <c r="Q35">
        <v>1.4276753950301367E-2</v>
      </c>
      <c r="R35">
        <v>1.4216160068932712E-2</v>
      </c>
      <c r="S35">
        <v>1.3787005769041866E-2</v>
      </c>
      <c r="T35">
        <v>1.4051370972877751E-2</v>
      </c>
      <c r="U35">
        <v>1.4815985809417932E-2</v>
      </c>
      <c r="V35">
        <v>1.3727691487321074E-2</v>
      </c>
      <c r="W35">
        <v>2.5058676583781622E-2</v>
      </c>
      <c r="X35">
        <v>2.3592574064280673E-2</v>
      </c>
      <c r="Y35">
        <v>4.8567511746370855E-2</v>
      </c>
      <c r="Z35">
        <v>6.0845172234158043E-2</v>
      </c>
      <c r="AA35">
        <v>2.6378637658296868E-2</v>
      </c>
    </row>
    <row r="36" spans="7:27" x14ac:dyDescent="0.3">
      <c r="G36" t="s">
        <v>155</v>
      </c>
      <c r="H36">
        <v>2.105588511758285E-2</v>
      </c>
      <c r="I36">
        <v>2.4558355318609348E-2</v>
      </c>
      <c r="J36">
        <v>1.3500978793422182E-2</v>
      </c>
      <c r="K36">
        <v>9.6739706195403449E-3</v>
      </c>
      <c r="L36">
        <v>8.870368192481588E-3</v>
      </c>
      <c r="M36">
        <v>8.6907105059307026E-3</v>
      </c>
      <c r="N36">
        <v>9.0133675012227209E-3</v>
      </c>
      <c r="O36">
        <v>1.0119441951939603E-2</v>
      </c>
      <c r="P36">
        <v>1.2546899616702285E-2</v>
      </c>
      <c r="Q36">
        <v>1.4779501247967777E-2</v>
      </c>
      <c r="R36">
        <v>1.3326290145596399E-2</v>
      </c>
      <c r="S36">
        <v>1.7724537166324748E-2</v>
      </c>
      <c r="T36">
        <v>1.5986376745670175E-2</v>
      </c>
      <c r="U36">
        <v>1.2563101657699617E-2</v>
      </c>
      <c r="V36">
        <v>8.6767853056375459E-3</v>
      </c>
      <c r="W36">
        <v>6.984247697373787E-3</v>
      </c>
      <c r="X36">
        <v>9.6186294893687851E-3</v>
      </c>
      <c r="Y36">
        <v>8.5807688078445368E-3</v>
      </c>
      <c r="Z36">
        <v>1.4826329833005246E-2</v>
      </c>
      <c r="AA36">
        <v>1.2774509546192775E-2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K16" sqref="K16"/>
    </sheetView>
  </sheetViews>
  <sheetFormatPr baseColWidth="10" defaultRowHeight="14.4" x14ac:dyDescent="0.3"/>
  <sheetData>
    <row r="1" spans="1:21" x14ac:dyDescent="0.3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</row>
    <row r="2" spans="1:21" x14ac:dyDescent="0.3">
      <c r="A2" s="8" t="s">
        <v>219</v>
      </c>
      <c r="B2" s="7">
        <v>3700000</v>
      </c>
      <c r="C2" s="7">
        <v>4060000</v>
      </c>
      <c r="D2" s="7">
        <v>4170000</v>
      </c>
      <c r="E2" s="7">
        <v>4390000</v>
      </c>
      <c r="F2" s="7">
        <v>3530000</v>
      </c>
      <c r="G2" s="7">
        <v>3970000</v>
      </c>
      <c r="H2" s="7">
        <v>3790000</v>
      </c>
      <c r="I2" s="7">
        <v>4150000</v>
      </c>
      <c r="J2" s="7">
        <v>5780000</v>
      </c>
      <c r="K2" s="7">
        <v>6160000</v>
      </c>
      <c r="L2" s="7">
        <v>5530000</v>
      </c>
      <c r="M2" s="7">
        <v>6530000</v>
      </c>
      <c r="N2" s="7">
        <v>7850000</v>
      </c>
      <c r="O2" s="7">
        <v>9800000</v>
      </c>
      <c r="P2" s="7">
        <v>7560000</v>
      </c>
      <c r="Q2" s="7">
        <v>7310000</v>
      </c>
      <c r="R2" s="7">
        <v>8800000</v>
      </c>
      <c r="S2" s="7">
        <v>9060000</v>
      </c>
      <c r="T2" s="7">
        <v>9000000</v>
      </c>
      <c r="U2" s="7">
        <v>9290000</v>
      </c>
    </row>
    <row r="3" spans="1:21" x14ac:dyDescent="0.3">
      <c r="A3" t="s">
        <v>220</v>
      </c>
      <c r="B3" s="7">
        <v>3850000</v>
      </c>
      <c r="C3" s="7">
        <v>3930000</v>
      </c>
      <c r="D3" s="7">
        <v>4160000</v>
      </c>
      <c r="E3" s="7">
        <v>4080000</v>
      </c>
      <c r="F3" s="7">
        <v>3650000</v>
      </c>
      <c r="G3" s="7">
        <v>3320000</v>
      </c>
      <c r="H3" s="7">
        <v>3870000</v>
      </c>
      <c r="I3" s="7">
        <v>3970000</v>
      </c>
      <c r="J3" s="7">
        <v>6950000</v>
      </c>
      <c r="K3" s="7">
        <v>6420000</v>
      </c>
      <c r="L3" s="7">
        <v>6590000</v>
      </c>
      <c r="M3" s="7">
        <v>6810000</v>
      </c>
      <c r="N3" s="7">
        <v>10400000</v>
      </c>
      <c r="O3" s="7">
        <v>10300000</v>
      </c>
      <c r="P3" s="7">
        <v>10300000</v>
      </c>
      <c r="Q3" s="7">
        <v>10600000</v>
      </c>
      <c r="R3" s="7">
        <v>9930000</v>
      </c>
      <c r="S3" s="7">
        <v>10100000</v>
      </c>
      <c r="T3" s="7">
        <v>9960000</v>
      </c>
      <c r="U3" s="7">
        <v>10300000</v>
      </c>
    </row>
    <row r="4" spans="1:21" x14ac:dyDescent="0.3">
      <c r="A4" t="s">
        <v>221</v>
      </c>
      <c r="B4" s="7">
        <v>3810000</v>
      </c>
      <c r="C4" s="7">
        <v>3790000</v>
      </c>
      <c r="D4" s="7">
        <v>3800000</v>
      </c>
      <c r="E4" s="7">
        <v>4110000</v>
      </c>
      <c r="F4" s="7">
        <v>3950000</v>
      </c>
      <c r="G4" s="7">
        <v>4100000</v>
      </c>
      <c r="H4" s="7">
        <v>4150000</v>
      </c>
      <c r="I4" s="7">
        <v>4580000</v>
      </c>
      <c r="J4" s="7">
        <v>6770000</v>
      </c>
      <c r="K4" s="7">
        <v>7020000</v>
      </c>
      <c r="L4" s="7">
        <v>6400000</v>
      </c>
      <c r="M4" s="7">
        <v>7250000</v>
      </c>
      <c r="N4" s="7">
        <v>9320000</v>
      </c>
      <c r="O4" s="7">
        <v>10300000</v>
      </c>
      <c r="P4" s="7">
        <v>10400000</v>
      </c>
      <c r="Q4" s="7">
        <v>11100000</v>
      </c>
      <c r="R4" s="7">
        <v>11100000</v>
      </c>
      <c r="S4" s="7">
        <v>10400000</v>
      </c>
      <c r="T4" s="7">
        <v>9970000</v>
      </c>
      <c r="U4" s="7">
        <v>9510000</v>
      </c>
    </row>
    <row r="5" spans="1:21" x14ac:dyDescent="0.3">
      <c r="A5" t="s">
        <v>222</v>
      </c>
      <c r="B5" s="7">
        <v>4010000</v>
      </c>
      <c r="C5" s="7">
        <v>3980000</v>
      </c>
      <c r="D5" s="7">
        <v>4130000</v>
      </c>
      <c r="E5" s="7">
        <v>4410000</v>
      </c>
      <c r="F5" s="7">
        <v>4070000</v>
      </c>
      <c r="G5" s="7">
        <v>4400000</v>
      </c>
      <c r="H5" s="7">
        <v>4640000</v>
      </c>
      <c r="I5" s="7">
        <v>4760000</v>
      </c>
      <c r="J5" s="7">
        <v>6900000</v>
      </c>
      <c r="K5" s="7">
        <v>7250000</v>
      </c>
      <c r="L5" s="7">
        <v>7950000</v>
      </c>
      <c r="M5" s="7">
        <v>7740000</v>
      </c>
      <c r="N5" s="7">
        <v>10700000</v>
      </c>
      <c r="O5" s="7">
        <v>11100000</v>
      </c>
      <c r="P5" s="7">
        <v>10600000</v>
      </c>
      <c r="Q5" s="7">
        <v>11400000</v>
      </c>
      <c r="R5" s="7">
        <v>9490000</v>
      </c>
      <c r="S5" s="7">
        <v>8650000</v>
      </c>
      <c r="T5" s="7">
        <v>8610000</v>
      </c>
      <c r="U5" s="7">
        <v>8450000</v>
      </c>
    </row>
    <row r="6" spans="1:21" x14ac:dyDescent="0.3">
      <c r="A6" t="s">
        <v>223</v>
      </c>
      <c r="B6" s="35">
        <v>0</v>
      </c>
      <c r="C6" s="35">
        <v>0</v>
      </c>
      <c r="D6" s="35">
        <v>0</v>
      </c>
      <c r="E6" s="35">
        <v>0</v>
      </c>
      <c r="F6" s="35">
        <v>4</v>
      </c>
      <c r="G6" s="35">
        <v>4</v>
      </c>
      <c r="H6" s="35">
        <v>4</v>
      </c>
      <c r="I6" s="35">
        <v>4</v>
      </c>
      <c r="J6" s="35">
        <v>24</v>
      </c>
      <c r="K6" s="35">
        <v>24</v>
      </c>
      <c r="L6" s="35">
        <v>24</v>
      </c>
      <c r="M6" s="35">
        <v>24</v>
      </c>
      <c r="N6" s="35">
        <v>48</v>
      </c>
      <c r="O6" s="35">
        <v>48</v>
      </c>
      <c r="P6" s="35">
        <v>48</v>
      </c>
      <c r="Q6" s="35">
        <v>48</v>
      </c>
      <c r="R6" s="35">
        <v>72</v>
      </c>
      <c r="S6" s="35">
        <v>72</v>
      </c>
      <c r="T6" s="35">
        <v>72</v>
      </c>
      <c r="U6" s="35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10" sqref="L10"/>
    </sheetView>
  </sheetViews>
  <sheetFormatPr baseColWidth="10" defaultRowHeight="14.4" x14ac:dyDescent="0.3"/>
  <sheetData>
    <row r="1" spans="1:22" s="8" customFormat="1" x14ac:dyDescent="0.3">
      <c r="A1" s="8" t="s">
        <v>170</v>
      </c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  <c r="J1" s="8" t="s">
        <v>121</v>
      </c>
      <c r="K1" s="8" t="s">
        <v>122</v>
      </c>
      <c r="L1" s="8" t="s">
        <v>123</v>
      </c>
      <c r="M1" s="8" t="s">
        <v>124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133</v>
      </c>
    </row>
    <row r="2" spans="1:22" x14ac:dyDescent="0.3">
      <c r="A2" t="s">
        <v>141</v>
      </c>
      <c r="B2">
        <v>0.42152490392975006</v>
      </c>
      <c r="C2">
        <v>0.20286782620360513</v>
      </c>
      <c r="D2">
        <v>0.53339247440485493</v>
      </c>
      <c r="E2">
        <v>0.31604293116805998</v>
      </c>
      <c r="F2">
        <v>0.56343455857863456</v>
      </c>
      <c r="G2">
        <v>1.7862849355795478</v>
      </c>
      <c r="H2">
        <v>1.2989583179351709</v>
      </c>
      <c r="I2">
        <v>0.43010673529284921</v>
      </c>
      <c r="J2">
        <v>1.2260909578797106</v>
      </c>
      <c r="K2">
        <v>0.13560599547432942</v>
      </c>
      <c r="L2">
        <v>0.27485620305659869</v>
      </c>
      <c r="M2">
        <v>0.36090170389680853</v>
      </c>
      <c r="N2">
        <v>0.24960034137537743</v>
      </c>
      <c r="O2">
        <v>1.813947068762843</v>
      </c>
      <c r="P2">
        <v>0.30818589322723916</v>
      </c>
      <c r="Q2">
        <v>0.59003244267381705</v>
      </c>
      <c r="R2">
        <v>0.51145432093854681</v>
      </c>
      <c r="S2">
        <v>1.9711732013158192</v>
      </c>
      <c r="T2">
        <v>0.49194298381338553</v>
      </c>
      <c r="U2">
        <v>0.42729285315863913</v>
      </c>
    </row>
    <row r="3" spans="1:22" x14ac:dyDescent="0.3">
      <c r="A3" t="s">
        <v>142</v>
      </c>
      <c r="B3">
        <v>0.78284593750052045</v>
      </c>
      <c r="C3">
        <v>0.33536176835562065</v>
      </c>
      <c r="D3">
        <v>0.55435109972909546</v>
      </c>
      <c r="E3">
        <v>1.0783154040921081</v>
      </c>
      <c r="F3">
        <v>0.75890904972153761</v>
      </c>
      <c r="G3">
        <v>1.3922581280036399</v>
      </c>
      <c r="H3">
        <v>1.2447075698357009</v>
      </c>
      <c r="I3">
        <v>0.30156088141466436</v>
      </c>
      <c r="J3">
        <v>1.7239564428043233</v>
      </c>
      <c r="K3">
        <v>0.17365408753499498</v>
      </c>
      <c r="L3">
        <v>1.0799875064413986</v>
      </c>
      <c r="M3">
        <v>0.30757068065134668</v>
      </c>
      <c r="N3">
        <v>1.209396934129181</v>
      </c>
      <c r="O3">
        <v>5.2557575897624362</v>
      </c>
      <c r="P3">
        <v>0.9224940678442769</v>
      </c>
      <c r="Q3">
        <v>0.68317188312113275</v>
      </c>
      <c r="R3">
        <v>1.5434432355448813</v>
      </c>
      <c r="S3">
        <v>1.7795769007265265</v>
      </c>
      <c r="T3">
        <v>0.3521952316198565</v>
      </c>
      <c r="U3">
        <v>1.6253766159931562</v>
      </c>
    </row>
    <row r="4" spans="1:22" x14ac:dyDescent="0.3">
      <c r="A4" t="s">
        <v>144</v>
      </c>
      <c r="B4">
        <v>4.9650011139557776E-2</v>
      </c>
      <c r="C4">
        <v>8.1170352972619347E-2</v>
      </c>
      <c r="D4">
        <v>0.15398040708262967</v>
      </c>
      <c r="E4">
        <v>6.0113774358227345E-2</v>
      </c>
      <c r="F4">
        <v>6.0187101077326915E-2</v>
      </c>
      <c r="G4">
        <v>0.15176733769222536</v>
      </c>
      <c r="H4">
        <v>6.0813490531506746E-2</v>
      </c>
      <c r="I4">
        <v>0.11901698240727834</v>
      </c>
      <c r="J4">
        <v>0.18028344209643565</v>
      </c>
      <c r="K4">
        <v>2.7435178787627038E-2</v>
      </c>
      <c r="L4">
        <v>0.13133698955026493</v>
      </c>
      <c r="M4">
        <v>7.7122889322117805E-2</v>
      </c>
      <c r="N4">
        <v>0.12270831164306287</v>
      </c>
      <c r="O4">
        <v>0.56349153483558823</v>
      </c>
      <c r="P4">
        <v>8.5553677720645038E-2</v>
      </c>
      <c r="Q4">
        <v>7.037494638861283E-2</v>
      </c>
      <c r="R4">
        <v>0.27652305314268533</v>
      </c>
      <c r="S4">
        <v>0.20562711195166924</v>
      </c>
      <c r="T4">
        <v>0.1347610470580938</v>
      </c>
      <c r="U4">
        <v>0.19369248418368304</v>
      </c>
    </row>
    <row r="5" spans="1:22" x14ac:dyDescent="0.3">
      <c r="A5" t="s">
        <v>145</v>
      </c>
      <c r="B5">
        <v>0.3031892436110305</v>
      </c>
      <c r="C5">
        <v>0.35203003308387437</v>
      </c>
      <c r="D5">
        <v>0.1356139041984519</v>
      </c>
      <c r="E5">
        <v>0.12829197778791002</v>
      </c>
      <c r="F5">
        <v>0.1608116343920763</v>
      </c>
      <c r="G5">
        <v>0.33305430015285037</v>
      </c>
      <c r="H5">
        <v>0.1900053563870886</v>
      </c>
      <c r="I5">
        <v>0.12633417317243267</v>
      </c>
      <c r="J5">
        <v>0.19146326280566794</v>
      </c>
      <c r="K5">
        <v>4.3326259225826259E-2</v>
      </c>
      <c r="L5">
        <v>0.27864446341333343</v>
      </c>
      <c r="M5">
        <v>9.1151535196413683E-2</v>
      </c>
      <c r="N5">
        <v>0.17075685867869467</v>
      </c>
      <c r="O5">
        <v>0.65267254185934442</v>
      </c>
      <c r="P5">
        <v>0.1914257122495886</v>
      </c>
      <c r="Q5">
        <v>0.2290790676188387</v>
      </c>
      <c r="R5">
        <v>0.12763872735223789</v>
      </c>
      <c r="S5">
        <v>0.26234010486058085</v>
      </c>
      <c r="T5">
        <v>0.31547682407365196</v>
      </c>
      <c r="U5">
        <v>6.3268562195328976E-2</v>
      </c>
    </row>
    <row r="6" spans="1:22" x14ac:dyDescent="0.3">
      <c r="A6" t="s">
        <v>146</v>
      </c>
      <c r="B6">
        <v>6.3782828992655832E-2</v>
      </c>
      <c r="C6">
        <v>0.13546799436419787</v>
      </c>
      <c r="D6">
        <v>0.27353826773293322</v>
      </c>
      <c r="E6">
        <v>5.6557419101985737E-2</v>
      </c>
      <c r="F6">
        <v>0.18481339585881196</v>
      </c>
      <c r="G6">
        <v>0.17683520989979226</v>
      </c>
      <c r="H6">
        <v>0.3840225412556596</v>
      </c>
      <c r="I6">
        <v>5.9006761906065984E-2</v>
      </c>
      <c r="J6">
        <v>7.8478309484364281E-2</v>
      </c>
      <c r="K6">
        <v>3.391457313877843E-2</v>
      </c>
      <c r="L6">
        <v>0.19085563444760567</v>
      </c>
      <c r="M6">
        <v>8.5746573748189545E-2</v>
      </c>
      <c r="N6">
        <v>0.2095200562661427</v>
      </c>
      <c r="O6">
        <v>0.71188014312098258</v>
      </c>
      <c r="P6">
        <v>0.13004961377363955</v>
      </c>
      <c r="Q6">
        <v>0.10284612866476742</v>
      </c>
      <c r="R6">
        <v>0.11925797540473898</v>
      </c>
      <c r="S6">
        <v>0.10690063818262097</v>
      </c>
      <c r="T6">
        <v>9.3276535447694958E-2</v>
      </c>
      <c r="U6">
        <v>3.670742761492779E-2</v>
      </c>
    </row>
    <row r="7" spans="1:22" x14ac:dyDescent="0.3">
      <c r="A7" t="s">
        <v>147</v>
      </c>
      <c r="B7">
        <v>27.008567059166712</v>
      </c>
      <c r="C7">
        <v>4.0966812198444531</v>
      </c>
      <c r="D7">
        <v>26.122398019733954</v>
      </c>
      <c r="E7">
        <v>11.499624611691415</v>
      </c>
      <c r="F7">
        <v>6.6238305579196846</v>
      </c>
      <c r="G7">
        <v>46.365576177309343</v>
      </c>
      <c r="H7">
        <v>32.908092989400501</v>
      </c>
      <c r="I7">
        <v>7.3928522618109245</v>
      </c>
      <c r="J7">
        <v>35.609248257223314</v>
      </c>
      <c r="K7">
        <v>6.1364958503593332</v>
      </c>
      <c r="L7">
        <v>32.883638199057174</v>
      </c>
      <c r="M7">
        <v>6.0514526902076735</v>
      </c>
      <c r="N7">
        <v>30.961842653871617</v>
      </c>
      <c r="O7">
        <v>178.66544333789798</v>
      </c>
      <c r="P7">
        <v>23.476241837976069</v>
      </c>
      <c r="Q7">
        <v>25.923107840011856</v>
      </c>
      <c r="R7">
        <v>57.425337443863064</v>
      </c>
      <c r="S7">
        <v>58.456739091270634</v>
      </c>
      <c r="T7">
        <v>11.189018379444549</v>
      </c>
      <c r="U7">
        <v>58.757155886653209</v>
      </c>
    </row>
    <row r="8" spans="1:22" x14ac:dyDescent="0.3">
      <c r="A8" t="s">
        <v>148</v>
      </c>
      <c r="B8">
        <v>6.1558834912632117</v>
      </c>
      <c r="C8">
        <v>2.1929068569931065</v>
      </c>
      <c r="D8">
        <v>6.1111632334568551</v>
      </c>
      <c r="E8">
        <v>7.6089236774779359</v>
      </c>
      <c r="F8">
        <v>6.3840295178265682</v>
      </c>
      <c r="G8">
        <v>16.578081074456545</v>
      </c>
      <c r="H8">
        <v>6.3072044326693302</v>
      </c>
      <c r="I8">
        <v>2.4447081729911879</v>
      </c>
      <c r="J8">
        <v>2.0453127279605461</v>
      </c>
      <c r="K8">
        <v>4.0838017308592702</v>
      </c>
      <c r="L8">
        <v>10.553117890218404</v>
      </c>
      <c r="M8">
        <v>4.1436580871052247</v>
      </c>
      <c r="N8">
        <v>8.5910627474009047</v>
      </c>
      <c r="O8">
        <v>44.295070748616816</v>
      </c>
      <c r="P8">
        <v>9.6300765460732851</v>
      </c>
      <c r="Q8">
        <v>1.4890452059678494</v>
      </c>
      <c r="R8">
        <v>9.2256945749412704</v>
      </c>
      <c r="S8">
        <v>9.9994995590039473</v>
      </c>
      <c r="T8">
        <v>2.3430507707178481</v>
      </c>
      <c r="U8">
        <v>7.2253739172999332</v>
      </c>
    </row>
    <row r="9" spans="1:22" x14ac:dyDescent="0.3">
      <c r="A9" t="s">
        <v>149</v>
      </c>
      <c r="B9">
        <v>0.15551377250297907</v>
      </c>
      <c r="C9">
        <v>0.16315245221704955</v>
      </c>
      <c r="D9">
        <v>1.075878523578113</v>
      </c>
      <c r="E9">
        <v>0.76765908052538301</v>
      </c>
      <c r="F9">
        <v>0.38289871681132326</v>
      </c>
      <c r="G9">
        <v>1.1093564687093098</v>
      </c>
      <c r="H9">
        <v>0.73192425859261934</v>
      </c>
      <c r="I9">
        <v>0.25634466184298349</v>
      </c>
      <c r="J9">
        <v>1.4328606600678071</v>
      </c>
      <c r="K9">
        <v>0.26812571809309133</v>
      </c>
      <c r="L9">
        <v>0.68718373984466441</v>
      </c>
      <c r="M9">
        <v>0.12471388132226179</v>
      </c>
      <c r="N9">
        <v>0.21628664715715437</v>
      </c>
      <c r="O9">
        <v>3.9398786041976455</v>
      </c>
      <c r="P9">
        <v>0.50158447983207799</v>
      </c>
      <c r="Q9">
        <v>0.99778937650648281</v>
      </c>
      <c r="R9">
        <v>1.7272158953427128</v>
      </c>
      <c r="S9">
        <v>2.4915821455496139</v>
      </c>
      <c r="T9">
        <v>0.61352167000903979</v>
      </c>
      <c r="U9">
        <v>1.6081581902569284</v>
      </c>
    </row>
    <row r="10" spans="1:22" x14ac:dyDescent="0.3">
      <c r="A10" t="s">
        <v>150</v>
      </c>
      <c r="B10">
        <v>15.181978884590521</v>
      </c>
      <c r="C10">
        <v>8.0367834430423297</v>
      </c>
      <c r="D10">
        <v>11.016787091997909</v>
      </c>
      <c r="E10">
        <v>12.904316277636346</v>
      </c>
      <c r="F10">
        <v>10.399970368087756</v>
      </c>
      <c r="G10">
        <v>16.064437528745856</v>
      </c>
      <c r="H10">
        <v>6.5775110479940748</v>
      </c>
      <c r="I10">
        <v>4.5459020720248393</v>
      </c>
      <c r="J10">
        <v>9.9121950196264592</v>
      </c>
      <c r="K10">
        <v>4.9729121024383796</v>
      </c>
      <c r="L10">
        <v>9.7697183015575604</v>
      </c>
      <c r="M10">
        <v>2.4278130139498253</v>
      </c>
      <c r="N10">
        <v>5.9403635791219331</v>
      </c>
      <c r="O10">
        <v>43.721611587804347</v>
      </c>
      <c r="P10">
        <v>4.0987113284348711</v>
      </c>
      <c r="Q10">
        <v>7.4543052667999277</v>
      </c>
      <c r="R10">
        <v>9.6765166801505309</v>
      </c>
      <c r="S10">
        <v>2.2519916397148005</v>
      </c>
      <c r="T10">
        <v>5.8386241105067205</v>
      </c>
      <c r="U10">
        <v>7.0886678637201745</v>
      </c>
    </row>
    <row r="11" spans="1:22" x14ac:dyDescent="0.3">
      <c r="A11" t="s">
        <v>151</v>
      </c>
      <c r="B11">
        <v>2.0334602780984388</v>
      </c>
      <c r="C11">
        <v>1.5336645757790834</v>
      </c>
      <c r="D11">
        <v>1.6435437549849625</v>
      </c>
      <c r="E11">
        <v>1.9371759565423334</v>
      </c>
      <c r="F11">
        <v>1.0423738795067194</v>
      </c>
      <c r="G11">
        <v>0.11260265989532514</v>
      </c>
      <c r="H11">
        <v>1.1649019499498048</v>
      </c>
      <c r="I11">
        <v>0.92329569766334663</v>
      </c>
      <c r="J11">
        <v>3.9116307593569379</v>
      </c>
      <c r="K11">
        <v>0.77842267440757007</v>
      </c>
      <c r="L11">
        <v>1.6690227154174764</v>
      </c>
      <c r="M11">
        <v>2.1866260554142114</v>
      </c>
      <c r="N11">
        <v>2.3006530041077844</v>
      </c>
      <c r="O11">
        <v>3.5534319244172421</v>
      </c>
      <c r="P11">
        <v>3.5950194875521895</v>
      </c>
      <c r="Q11">
        <v>2.9890170838361358</v>
      </c>
      <c r="R11">
        <v>1.7291659021180372</v>
      </c>
      <c r="S11">
        <v>2.6614922043325122</v>
      </c>
      <c r="T11">
        <v>4.1521612923438438</v>
      </c>
      <c r="U11">
        <v>5.0194485564882205</v>
      </c>
    </row>
    <row r="12" spans="1:22" x14ac:dyDescent="0.3">
      <c r="A12" t="s">
        <v>153</v>
      </c>
      <c r="B12">
        <v>3.4586145401996822</v>
      </c>
      <c r="C12">
        <v>0.97432621953045617</v>
      </c>
      <c r="D12">
        <v>3.8724178609488975</v>
      </c>
      <c r="E12">
        <v>1.6701618955366337</v>
      </c>
      <c r="F12">
        <v>0.49519708003477897</v>
      </c>
      <c r="G12">
        <v>5.5944162745479149</v>
      </c>
      <c r="H12">
        <v>5.3789721641107988</v>
      </c>
      <c r="I12">
        <v>0.59832800507494399</v>
      </c>
      <c r="J12">
        <v>4.1354143626525888</v>
      </c>
      <c r="K12">
        <v>1.3134938878010678</v>
      </c>
      <c r="L12">
        <v>3.4976080489619878</v>
      </c>
      <c r="M12">
        <v>1.4371635426315408</v>
      </c>
      <c r="N12">
        <v>2.9745838663085618</v>
      </c>
      <c r="O12">
        <v>17.093895555105235</v>
      </c>
      <c r="P12">
        <v>1.0776644222112757</v>
      </c>
      <c r="Q12">
        <v>1.0240341566809041</v>
      </c>
      <c r="R12">
        <v>3.9717862094141325</v>
      </c>
      <c r="S12">
        <v>5.0528297787532326</v>
      </c>
      <c r="T12">
        <v>1.615367880381342</v>
      </c>
      <c r="U12">
        <v>10.327216332787797</v>
      </c>
    </row>
    <row r="13" spans="1:22" x14ac:dyDescent="0.3">
      <c r="A13" t="s">
        <v>154</v>
      </c>
      <c r="B13">
        <v>0.42587827964318398</v>
      </c>
      <c r="C13">
        <v>0.13366717064109288</v>
      </c>
      <c r="D13">
        <v>3.5556798783302286</v>
      </c>
      <c r="E13">
        <v>3.00141814565225</v>
      </c>
      <c r="F13">
        <v>11.2290360364048</v>
      </c>
      <c r="G13">
        <v>8.438977381457951</v>
      </c>
      <c r="H13">
        <v>15.073514212949439</v>
      </c>
      <c r="I13">
        <v>12.953179408038377</v>
      </c>
      <c r="J13">
        <v>10.344332838246457</v>
      </c>
      <c r="K13">
        <v>0.10955694347791003</v>
      </c>
      <c r="L13">
        <v>0.72758838897632216</v>
      </c>
      <c r="M13">
        <v>0.10056537901284401</v>
      </c>
      <c r="N13">
        <v>0.98206277059499913</v>
      </c>
      <c r="O13">
        <v>4.7960982250365669</v>
      </c>
      <c r="P13">
        <v>1.0565314373082073</v>
      </c>
      <c r="Q13">
        <v>2.7874103869927871</v>
      </c>
      <c r="R13">
        <v>3.2862246502219938</v>
      </c>
      <c r="S13">
        <v>11.732995082457746</v>
      </c>
      <c r="T13">
        <v>3.7744953703848356</v>
      </c>
      <c r="U13">
        <v>4.8144387337567434</v>
      </c>
    </row>
    <row r="14" spans="1:22" x14ac:dyDescent="0.3">
      <c r="A14" t="s">
        <v>143</v>
      </c>
      <c r="B14">
        <v>0.4342256960289918</v>
      </c>
      <c r="C14">
        <v>0.13106748231451476</v>
      </c>
      <c r="D14">
        <v>0.16298132571429991</v>
      </c>
      <c r="E14">
        <v>0.36339368075086043</v>
      </c>
      <c r="F14">
        <v>0.11428935744314679</v>
      </c>
      <c r="G14">
        <v>0.76244559136554835</v>
      </c>
      <c r="H14">
        <v>0.7067607131167768</v>
      </c>
      <c r="I14">
        <v>0.14331919962148587</v>
      </c>
      <c r="J14">
        <v>0.99405198558070085</v>
      </c>
      <c r="K14">
        <v>0.16379071636119558</v>
      </c>
      <c r="L14">
        <v>0.62433482226126269</v>
      </c>
      <c r="M14">
        <v>0.25002269708810121</v>
      </c>
      <c r="N14">
        <v>0.29082281870764565</v>
      </c>
      <c r="O14">
        <v>1.7217658958023863</v>
      </c>
      <c r="P14">
        <v>1.3949227386754464</v>
      </c>
      <c r="Q14">
        <v>0.99756558978324739</v>
      </c>
      <c r="R14">
        <v>1.3864499311960399</v>
      </c>
      <c r="S14">
        <v>0.8727103604814771</v>
      </c>
      <c r="T14">
        <v>0.67679795397564557</v>
      </c>
      <c r="U14">
        <v>0.29119129358766815</v>
      </c>
    </row>
    <row r="15" spans="1:22" x14ac:dyDescent="0.3">
      <c r="A15" t="s">
        <v>152</v>
      </c>
      <c r="B15">
        <v>3.0561621078856328E-2</v>
      </c>
      <c r="C15">
        <v>9.0967944554523374E-3</v>
      </c>
      <c r="D15">
        <v>0.33404454658283256</v>
      </c>
      <c r="E15">
        <v>0.18086334729414633</v>
      </c>
      <c r="F15">
        <v>0.81413594483657714</v>
      </c>
      <c r="G15">
        <v>0.73283776339084272</v>
      </c>
      <c r="H15">
        <v>1.2209702911721108</v>
      </c>
      <c r="I15">
        <v>0.78617365576474918</v>
      </c>
      <c r="J15">
        <v>1.2202942106073196</v>
      </c>
      <c r="K15">
        <v>8.2366771744656647E-2</v>
      </c>
      <c r="L15">
        <v>7.8089459158131022E-2</v>
      </c>
      <c r="M15">
        <v>6.0448572221546051E-2</v>
      </c>
      <c r="N15">
        <v>0.10990693161280474</v>
      </c>
      <c r="O15">
        <v>1.4493497216083664</v>
      </c>
      <c r="P15">
        <v>0.22245849046056496</v>
      </c>
      <c r="Q15">
        <v>0.53205744197409055</v>
      </c>
      <c r="R15">
        <v>0.71110259648405105</v>
      </c>
      <c r="S15">
        <v>3.8222208967672651</v>
      </c>
      <c r="T15">
        <v>1.1080359682511802</v>
      </c>
      <c r="U15">
        <v>2.5973856097656149</v>
      </c>
    </row>
    <row r="16" spans="1:22" x14ac:dyDescent="0.3">
      <c r="A16" t="s">
        <v>155</v>
      </c>
      <c r="B16">
        <v>0.3687577673885194</v>
      </c>
      <c r="C16">
        <v>0.82316394257408454</v>
      </c>
      <c r="D16">
        <v>0.57605872977133576</v>
      </c>
      <c r="E16">
        <v>0.39896557815838912</v>
      </c>
      <c r="F16">
        <v>0.23072184480099212</v>
      </c>
      <c r="G16">
        <v>1.0207741679808358</v>
      </c>
      <c r="H16">
        <v>0.3785340513186472</v>
      </c>
      <c r="I16">
        <v>0.40258048604210955</v>
      </c>
      <c r="J16">
        <v>0.67000829933806738</v>
      </c>
      <c r="K16">
        <v>0.37613266247263411</v>
      </c>
      <c r="L16">
        <v>0.86843997374074144</v>
      </c>
      <c r="M16">
        <v>0.74883834188637477</v>
      </c>
      <c r="N16">
        <v>0.53025844386397047</v>
      </c>
      <c r="O16">
        <v>1.7692154471614843</v>
      </c>
      <c r="P16">
        <v>0.53384116699366679</v>
      </c>
      <c r="Q16">
        <v>0.39350381177581978</v>
      </c>
      <c r="R16">
        <v>0.58425457542860171</v>
      </c>
      <c r="S16">
        <v>0.71269492109037202</v>
      </c>
      <c r="T16">
        <v>0.25527753196754921</v>
      </c>
      <c r="U16">
        <v>0.67978208617142599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sqref="A1:U16"/>
    </sheetView>
  </sheetViews>
  <sheetFormatPr baseColWidth="10" defaultRowHeight="14.4" x14ac:dyDescent="0.3"/>
  <sheetData>
    <row r="1" spans="1:21" x14ac:dyDescent="0.3">
      <c r="A1" t="s">
        <v>215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</row>
    <row r="2" spans="1:21" x14ac:dyDescent="0.3">
      <c r="A2" t="s">
        <v>141</v>
      </c>
      <c r="B2">
        <v>6.4045333856652198E-3</v>
      </c>
      <c r="C2">
        <v>4.8576742269696264E-3</v>
      </c>
      <c r="D2">
        <v>9.442894560862055E-3</v>
      </c>
      <c r="E2">
        <v>1.1777101690578572E-2</v>
      </c>
      <c r="F2">
        <v>1.0006446122975743E-2</v>
      </c>
      <c r="G2">
        <v>1.205177088689963E-2</v>
      </c>
      <c r="H2">
        <v>9.3676309382581952E-3</v>
      </c>
      <c r="I2">
        <v>7.4249276869199632E-3</v>
      </c>
      <c r="J2">
        <v>6.5366329637420364E-3</v>
      </c>
      <c r="K2">
        <v>2.5064621851370629E-3</v>
      </c>
      <c r="L2">
        <v>4.6168590350171975E-3</v>
      </c>
      <c r="M2">
        <v>3.3301825413754654E-3</v>
      </c>
      <c r="N2">
        <v>4.9000764873273735E-3</v>
      </c>
      <c r="O2">
        <v>1.0426966696050697E-2</v>
      </c>
      <c r="P2">
        <v>4.3063470264259034E-3</v>
      </c>
      <c r="Q2">
        <v>6.4551128655711398E-3</v>
      </c>
      <c r="R2">
        <v>6.1623131388513271E-3</v>
      </c>
      <c r="S2">
        <v>8.3384859473102212E-3</v>
      </c>
      <c r="T2">
        <v>8.0212443790017851E-3</v>
      </c>
      <c r="U2">
        <v>4.4700233640056035E-3</v>
      </c>
    </row>
    <row r="3" spans="1:21" x14ac:dyDescent="0.3">
      <c r="A3" t="s">
        <v>142</v>
      </c>
      <c r="B3">
        <v>1.9241694552538387E-2</v>
      </c>
      <c r="C3">
        <v>1.62376559621158E-2</v>
      </c>
      <c r="D3">
        <v>2.2173776438047039E-2</v>
      </c>
      <c r="E3">
        <v>2.5642884502156762E-2</v>
      </c>
      <c r="F3">
        <v>1.9772658336633935E-2</v>
      </c>
      <c r="G3">
        <v>1.8040300426242682E-2</v>
      </c>
      <c r="H3">
        <v>1.6197316610730962E-2</v>
      </c>
      <c r="I3">
        <v>1.3202806006090657E-2</v>
      </c>
      <c r="J3">
        <v>1.6294001116197665E-2</v>
      </c>
      <c r="K3">
        <v>9.8597929865364715E-3</v>
      </c>
      <c r="L3">
        <v>1.6922930461400046E-2</v>
      </c>
      <c r="M3">
        <v>1.4464324248102511E-2</v>
      </c>
      <c r="N3">
        <v>1.903089962505777E-2</v>
      </c>
      <c r="O3">
        <v>3.0338423235060332E-2</v>
      </c>
      <c r="P3">
        <v>1.7306193839127255E-2</v>
      </c>
      <c r="Q3">
        <v>1.7520482935293687E-2</v>
      </c>
      <c r="R3">
        <v>1.7460454766495877E-2</v>
      </c>
      <c r="S3">
        <v>1.7767811307779754E-2</v>
      </c>
      <c r="T3">
        <v>1.4476700587889489E-2</v>
      </c>
      <c r="U3">
        <v>1.4161978736373376E-2</v>
      </c>
    </row>
    <row r="4" spans="1:21" x14ac:dyDescent="0.3">
      <c r="A4" t="s">
        <v>143</v>
      </c>
      <c r="B4">
        <v>6.1251428468138856E-3</v>
      </c>
      <c r="C4">
        <v>5.8682142378361909E-3</v>
      </c>
      <c r="D4">
        <v>6.3052151994151141E-3</v>
      </c>
      <c r="E4">
        <v>9.5740901548083471E-3</v>
      </c>
      <c r="F4">
        <v>7.896395400850206E-3</v>
      </c>
      <c r="G4">
        <v>7.432583348799756E-3</v>
      </c>
      <c r="H4">
        <v>8.1548465278376385E-3</v>
      </c>
      <c r="I4">
        <v>3.4619437781330162E-3</v>
      </c>
      <c r="J4">
        <v>5.7954859879614622E-3</v>
      </c>
      <c r="K4">
        <v>2.5260928548758057E-3</v>
      </c>
      <c r="L4">
        <v>5.7551625797422346E-3</v>
      </c>
      <c r="M4">
        <v>3.4549537136644467E-3</v>
      </c>
      <c r="N4">
        <v>4.1531783368109511E-3</v>
      </c>
      <c r="O4">
        <v>1.2435075590533277E-2</v>
      </c>
      <c r="P4">
        <v>1.1448932982028983E-2</v>
      </c>
      <c r="Q4">
        <v>1.2556648575039412E-2</v>
      </c>
      <c r="R4">
        <v>5.7827486083677822E-3</v>
      </c>
      <c r="S4">
        <v>7.5411394270516255E-3</v>
      </c>
      <c r="T4">
        <v>4.7579914168691031E-3</v>
      </c>
      <c r="U4">
        <v>3.2670820635931708E-3</v>
      </c>
    </row>
    <row r="5" spans="1:21" x14ac:dyDescent="0.3">
      <c r="A5" t="s">
        <v>144</v>
      </c>
      <c r="B5">
        <v>1.6166966285779088E-3</v>
      </c>
      <c r="C5">
        <v>1.5233579399836299E-3</v>
      </c>
      <c r="D5">
        <v>2.2709372467715691E-3</v>
      </c>
      <c r="E5">
        <v>2.6525497620668906E-3</v>
      </c>
      <c r="F5">
        <v>1.7718509737914214E-3</v>
      </c>
      <c r="G5">
        <v>1.5479442686628399E-3</v>
      </c>
      <c r="H5">
        <v>1.6116742889660436E-3</v>
      </c>
      <c r="I5">
        <v>1.6843272544482333E-3</v>
      </c>
      <c r="J5">
        <v>1.4772604072438415E-3</v>
      </c>
      <c r="K5">
        <v>9.3634796849397461E-4</v>
      </c>
      <c r="L5">
        <v>1.7849374530540273E-3</v>
      </c>
      <c r="M5">
        <v>1.5092391452754678E-3</v>
      </c>
      <c r="N5">
        <v>1.9649848151316041E-3</v>
      </c>
      <c r="O5">
        <v>3.4881056605007691E-3</v>
      </c>
      <c r="P5">
        <v>2.2150729679293944E-3</v>
      </c>
      <c r="Q5">
        <v>2.2035519812177674E-3</v>
      </c>
      <c r="R5">
        <v>2.0157552754020416E-3</v>
      </c>
      <c r="S5">
        <v>1.9168382475571958E-3</v>
      </c>
      <c r="T5">
        <v>1.510504057228102E-3</v>
      </c>
      <c r="U5">
        <v>1.2379449625531044E-3</v>
      </c>
    </row>
    <row r="6" spans="1:21" x14ac:dyDescent="0.3">
      <c r="A6" t="s">
        <v>145</v>
      </c>
      <c r="B6">
        <v>2.9766416307124188E-3</v>
      </c>
      <c r="C6">
        <v>2.6385034055491636E-3</v>
      </c>
      <c r="D6">
        <v>2.7561623127428693E-3</v>
      </c>
      <c r="E6">
        <v>3.6235514675950612E-3</v>
      </c>
      <c r="F6">
        <v>2.9143280197997589E-3</v>
      </c>
      <c r="G6">
        <v>3.0194879424673866E-3</v>
      </c>
      <c r="H6">
        <v>1.8258618941190241E-3</v>
      </c>
      <c r="I6">
        <v>1.3462490024434082E-3</v>
      </c>
      <c r="J6">
        <v>1.7328122269258959E-3</v>
      </c>
      <c r="K6">
        <v>1.2402827178098653E-3</v>
      </c>
      <c r="L6">
        <v>2.7985580609128755E-3</v>
      </c>
      <c r="M6">
        <v>1.9209066690928519E-3</v>
      </c>
      <c r="N6">
        <v>2.810125038831014E-3</v>
      </c>
      <c r="O6">
        <v>4.9295477513107023E-3</v>
      </c>
      <c r="P6">
        <v>2.3390463157608931E-3</v>
      </c>
      <c r="Q6">
        <v>2.2655576280294623E-3</v>
      </c>
      <c r="R6">
        <v>1.7244899180492031E-3</v>
      </c>
      <c r="S6">
        <v>1.3510358852189047E-3</v>
      </c>
      <c r="T6">
        <v>1.5929975768676809E-3</v>
      </c>
      <c r="U6">
        <v>1.1251148679886896E-3</v>
      </c>
    </row>
    <row r="7" spans="1:21" x14ac:dyDescent="0.3">
      <c r="A7" t="s">
        <v>146</v>
      </c>
      <c r="B7">
        <v>2.511082953945077E-3</v>
      </c>
      <c r="C7">
        <v>2.1209210252445781E-3</v>
      </c>
      <c r="D7">
        <v>3.0956365388136748E-3</v>
      </c>
      <c r="E7">
        <v>3.5011821122664598E-3</v>
      </c>
      <c r="F7">
        <v>2.5968184833524278E-3</v>
      </c>
      <c r="G7">
        <v>2.1349470096424491E-3</v>
      </c>
      <c r="H7">
        <v>2.2290273489667155E-3</v>
      </c>
      <c r="I7">
        <v>1.3139645409839197E-3</v>
      </c>
      <c r="J7">
        <v>1.5057566631883758E-3</v>
      </c>
      <c r="K7">
        <v>9.557198970925134E-4</v>
      </c>
      <c r="L7">
        <v>2.207859143768677E-3</v>
      </c>
      <c r="M7">
        <v>1.7288476333574862E-3</v>
      </c>
      <c r="N7">
        <v>2.1977783095871212E-3</v>
      </c>
      <c r="O7">
        <v>4.2496651947845649E-3</v>
      </c>
      <c r="P7">
        <v>2.3394834559355314E-3</v>
      </c>
      <c r="Q7">
        <v>2.0286254476154495E-3</v>
      </c>
      <c r="R7">
        <v>1.9792086231320829E-3</v>
      </c>
      <c r="S7">
        <v>1.451309993476025E-3</v>
      </c>
      <c r="T7">
        <v>1.47035818863473E-3</v>
      </c>
      <c r="U7">
        <v>1.1115813873560619E-3</v>
      </c>
    </row>
    <row r="8" spans="1:21" x14ac:dyDescent="0.3">
      <c r="A8" t="s">
        <v>147</v>
      </c>
      <c r="B8">
        <v>0.40333152411298012</v>
      </c>
      <c r="C8">
        <v>0.29975813070225016</v>
      </c>
      <c r="D8">
        <v>0.52547797518110517</v>
      </c>
      <c r="E8">
        <v>0.64927252792481949</v>
      </c>
      <c r="F8">
        <v>0.4341683969120449</v>
      </c>
      <c r="G8">
        <v>0.46990687531444642</v>
      </c>
      <c r="H8">
        <v>0.40859376038767514</v>
      </c>
      <c r="I8">
        <v>0.30422048250678113</v>
      </c>
      <c r="J8">
        <v>0.38209950414399074</v>
      </c>
      <c r="K8">
        <v>0.25009734290828634</v>
      </c>
      <c r="L8">
        <v>0.46353019551372859</v>
      </c>
      <c r="M8">
        <v>0.33571006207844156</v>
      </c>
      <c r="N8">
        <v>0.50654617077592079</v>
      </c>
      <c r="O8">
        <v>0.89561510434418246</v>
      </c>
      <c r="P8">
        <v>0.51578136479810388</v>
      </c>
      <c r="Q8">
        <v>0.54191287115762032</v>
      </c>
      <c r="R8">
        <v>0.51552223677188436</v>
      </c>
      <c r="S8">
        <v>0.55516344681681407</v>
      </c>
      <c r="T8">
        <v>0.36638695002514671</v>
      </c>
      <c r="U8">
        <v>0.35284917939460758</v>
      </c>
    </row>
    <row r="9" spans="1:21" x14ac:dyDescent="0.3">
      <c r="A9" t="s">
        <v>148</v>
      </c>
      <c r="B9">
        <v>0.17401475744582021</v>
      </c>
      <c r="C9">
        <v>0.14216390770465789</v>
      </c>
      <c r="D9">
        <v>0.20474380952622576</v>
      </c>
      <c r="E9">
        <v>0.2401851855357765</v>
      </c>
      <c r="F9">
        <v>0.14224861154080432</v>
      </c>
      <c r="G9">
        <v>8.576019879079258E-2</v>
      </c>
      <c r="H9">
        <v>9.8596965441678605E-2</v>
      </c>
      <c r="I9">
        <v>8.1150069408179148E-2</v>
      </c>
      <c r="J9">
        <v>0.10068754142849706</v>
      </c>
      <c r="K9">
        <v>9.3875113099545715E-2</v>
      </c>
      <c r="L9">
        <v>0.17032755332402585</v>
      </c>
      <c r="M9">
        <v>0.13006442669210783</v>
      </c>
      <c r="N9">
        <v>0.17521804198796981</v>
      </c>
      <c r="O9">
        <v>0.30980640134103127</v>
      </c>
      <c r="P9">
        <v>0.16707131340808956</v>
      </c>
      <c r="Q9">
        <v>0.15657559651269895</v>
      </c>
      <c r="R9">
        <v>0.13910381912685199</v>
      </c>
      <c r="S9">
        <v>0.1302454605777108</v>
      </c>
      <c r="T9">
        <v>9.3698914564109392E-2</v>
      </c>
      <c r="U9">
        <v>9.4093341305756098E-2</v>
      </c>
    </row>
    <row r="10" spans="1:21" x14ac:dyDescent="0.3">
      <c r="A10" t="s">
        <v>149</v>
      </c>
      <c r="B10">
        <v>6.8780482244271326E-3</v>
      </c>
      <c r="C10">
        <v>5.5832309515443674E-3</v>
      </c>
      <c r="D10">
        <v>1.1272448452366326E-2</v>
      </c>
      <c r="E10">
        <v>1.4259884936393796E-2</v>
      </c>
      <c r="F10">
        <v>1.1993499011685635E-2</v>
      </c>
      <c r="G10">
        <v>1.0505666270875808E-2</v>
      </c>
      <c r="H10">
        <v>1.0313776714901815E-2</v>
      </c>
      <c r="I10">
        <v>8.3844874464612217E-3</v>
      </c>
      <c r="J10">
        <v>9.1799838139738077E-3</v>
      </c>
      <c r="K10">
        <v>4.4805392458486699E-3</v>
      </c>
      <c r="L10">
        <v>7.9161922314926678E-3</v>
      </c>
      <c r="M10">
        <v>5.5714985921822271E-3</v>
      </c>
      <c r="N10">
        <v>7.519216922471263E-3</v>
      </c>
      <c r="O10">
        <v>1.8087885651033146E-2</v>
      </c>
      <c r="P10">
        <v>1.0021233647407514E-2</v>
      </c>
      <c r="Q10">
        <v>1.3477721594323061E-2</v>
      </c>
      <c r="R10">
        <v>1.3494140752037972E-2</v>
      </c>
      <c r="S10">
        <v>1.80399086604674E-2</v>
      </c>
      <c r="T10">
        <v>1.1742880592488165E-2</v>
      </c>
      <c r="U10">
        <v>8.2194725720426617E-3</v>
      </c>
    </row>
    <row r="11" spans="1:21" x14ac:dyDescent="0.3">
      <c r="A11" t="s">
        <v>150</v>
      </c>
      <c r="B11">
        <v>7.6196144727329176E-2</v>
      </c>
      <c r="C11">
        <v>9.9446052519600023E-2</v>
      </c>
      <c r="D11">
        <v>0.11560253772733974</v>
      </c>
      <c r="E11">
        <v>0.12654883754200349</v>
      </c>
      <c r="F11">
        <v>9.9801569068392257E-2</v>
      </c>
      <c r="G11">
        <v>0.12863119762722663</v>
      </c>
      <c r="H11">
        <v>7.3195701880057543E-2</v>
      </c>
      <c r="I11">
        <v>6.7751738241220216E-2</v>
      </c>
      <c r="J11">
        <v>9.029278076826619E-2</v>
      </c>
      <c r="K11">
        <v>6.0832224441389214E-2</v>
      </c>
      <c r="L11">
        <v>9.9491184162384561E-2</v>
      </c>
      <c r="M11">
        <v>6.2548121443669807E-2</v>
      </c>
      <c r="N11">
        <v>9.0986180925082955E-2</v>
      </c>
      <c r="O11">
        <v>0.20353788725541513</v>
      </c>
      <c r="P11">
        <v>9.231706460895106E-2</v>
      </c>
      <c r="Q11">
        <v>8.0030698831161456E-2</v>
      </c>
      <c r="R11">
        <v>8.87497364987508E-2</v>
      </c>
      <c r="S11">
        <v>5.1115142008881481E-2</v>
      </c>
      <c r="T11">
        <v>6.1307977920139881E-2</v>
      </c>
      <c r="U11">
        <v>6.2995051231257787E-2</v>
      </c>
    </row>
    <row r="12" spans="1:21" x14ac:dyDescent="0.3">
      <c r="A12" t="s">
        <v>151</v>
      </c>
      <c r="B12">
        <v>6.9854812425896376E-3</v>
      </c>
      <c r="C12">
        <v>1.6494293526924941E-2</v>
      </c>
      <c r="D12">
        <v>1.768720448268955E-2</v>
      </c>
      <c r="E12">
        <v>2.086947402976513E-2</v>
      </c>
      <c r="F12">
        <v>1.4824062277664224E-2</v>
      </c>
      <c r="G12">
        <v>1.6203605577567448E-2</v>
      </c>
      <c r="H12">
        <v>1.0773948726371298E-2</v>
      </c>
      <c r="I12">
        <v>1.3191662020383311E-2</v>
      </c>
      <c r="J12">
        <v>2.0704692637905576E-2</v>
      </c>
      <c r="K12">
        <v>1.4467066383166111E-2</v>
      </c>
      <c r="L12">
        <v>2.9340721536707005E-2</v>
      </c>
      <c r="M12">
        <v>2.0417319500049578E-2</v>
      </c>
      <c r="N12">
        <v>2.5400967371491421E-2</v>
      </c>
      <c r="O12">
        <v>3.7316632420152998E-2</v>
      </c>
      <c r="P12">
        <v>1.9001464255899762E-2</v>
      </c>
      <c r="Q12">
        <v>3.3451052255245639E-2</v>
      </c>
      <c r="R12">
        <v>2.8280709499239221E-2</v>
      </c>
      <c r="S12">
        <v>1.1051714849169576E-2</v>
      </c>
      <c r="T12">
        <v>2.2039768458013823E-2</v>
      </c>
      <c r="U12">
        <v>1.7706917593556366E-2</v>
      </c>
    </row>
    <row r="13" spans="1:21" x14ac:dyDescent="0.3">
      <c r="A13" t="s">
        <v>152</v>
      </c>
      <c r="B13">
        <v>3.8809664952295625E-4</v>
      </c>
      <c r="C13">
        <v>5.2915734032430502E-4</v>
      </c>
      <c r="D13">
        <v>2.0660545004545952E-3</v>
      </c>
      <c r="E13">
        <v>1.4578218558628584E-3</v>
      </c>
      <c r="F13">
        <v>5.1043066307754018E-3</v>
      </c>
      <c r="G13">
        <v>3.9957496763002916E-3</v>
      </c>
      <c r="H13">
        <v>6.9256492839499207E-3</v>
      </c>
      <c r="I13">
        <v>8.6358177298266215E-3</v>
      </c>
      <c r="J13">
        <v>4.896506478196859E-3</v>
      </c>
      <c r="K13">
        <v>4.9313412990001316E-4</v>
      </c>
      <c r="L13">
        <v>3.987641433378311E-4</v>
      </c>
      <c r="M13">
        <v>2.9881093919660395E-4</v>
      </c>
      <c r="N13">
        <v>7.1446374839214918E-4</v>
      </c>
      <c r="O13">
        <v>3.8542592852027339E-3</v>
      </c>
      <c r="P13">
        <v>8.9551431327468682E-4</v>
      </c>
      <c r="Q13">
        <v>3.4553014213400896E-3</v>
      </c>
      <c r="R13">
        <v>3.546292575355138E-3</v>
      </c>
      <c r="S13">
        <v>1.1761995339601551E-2</v>
      </c>
      <c r="T13">
        <v>1.7468953017953863E-2</v>
      </c>
      <c r="U13">
        <v>8.3890322259331188E-3</v>
      </c>
    </row>
    <row r="14" spans="1:21" x14ac:dyDescent="0.3">
      <c r="A14" t="s">
        <v>153</v>
      </c>
      <c r="B14">
        <v>5.8427010502606895E-2</v>
      </c>
      <c r="C14">
        <v>4.8905567629266247E-2</v>
      </c>
      <c r="D14">
        <v>7.5582161991233812E-2</v>
      </c>
      <c r="E14">
        <v>8.5213283663162415E-2</v>
      </c>
      <c r="F14">
        <v>6.3708542092224041E-2</v>
      </c>
      <c r="G14">
        <v>6.0995969513239351E-2</v>
      </c>
      <c r="H14">
        <v>5.9362914137988491E-2</v>
      </c>
      <c r="I14">
        <v>4.5335344801545475E-2</v>
      </c>
      <c r="J14">
        <v>4.9219320478415395E-2</v>
      </c>
      <c r="K14">
        <v>3.1408031949275127E-2</v>
      </c>
      <c r="L14">
        <v>5.2368307312208859E-2</v>
      </c>
      <c r="M14">
        <v>4.1762584836977208E-2</v>
      </c>
      <c r="N14">
        <v>5.6980017969178259E-2</v>
      </c>
      <c r="O14">
        <v>0.10288438023817542</v>
      </c>
      <c r="P14">
        <v>6.0447358635367238E-2</v>
      </c>
      <c r="Q14">
        <v>5.5094475279785393E-2</v>
      </c>
      <c r="R14">
        <v>5.3521910805989746E-2</v>
      </c>
      <c r="S14">
        <v>4.8071995984798201E-2</v>
      </c>
      <c r="T14">
        <v>3.3694257140772323E-2</v>
      </c>
      <c r="U14">
        <v>4.9276089099740725E-2</v>
      </c>
    </row>
    <row r="15" spans="1:21" x14ac:dyDescent="0.3">
      <c r="A15" t="s">
        <v>154</v>
      </c>
      <c r="B15">
        <v>1.0203031867196566E-2</v>
      </c>
      <c r="C15">
        <v>8.1825388847591787E-3</v>
      </c>
      <c r="D15">
        <v>3.2928299238690187E-2</v>
      </c>
      <c r="E15">
        <v>2.3134756416498401E-2</v>
      </c>
      <c r="F15">
        <v>7.1162595634837414E-2</v>
      </c>
      <c r="G15">
        <v>4.8412081677523415E-2</v>
      </c>
      <c r="H15">
        <v>9.3189462935439379E-2</v>
      </c>
      <c r="I15">
        <v>8.8502916674385687E-2</v>
      </c>
      <c r="J15">
        <v>4.0077988633507325E-2</v>
      </c>
      <c r="K15">
        <v>6.9153043678894834E-3</v>
      </c>
      <c r="L15">
        <v>1.2416051120997529E-2</v>
      </c>
      <c r="M15">
        <v>8.8565164401945076E-3</v>
      </c>
      <c r="N15">
        <v>1.3077785077515631E-2</v>
      </c>
      <c r="O15">
        <v>2.57213940184737E-2</v>
      </c>
      <c r="P15">
        <v>1.289659686205675E-2</v>
      </c>
      <c r="Q15">
        <v>2.4642215754461284E-2</v>
      </c>
      <c r="R15">
        <v>2.2771638215738375E-2</v>
      </c>
      <c r="S15">
        <v>4.9156466736611032E-2</v>
      </c>
      <c r="T15">
        <v>4.1809056662332283E-2</v>
      </c>
      <c r="U15">
        <v>1.9973465631241194E-2</v>
      </c>
    </row>
    <row r="16" spans="1:21" x14ac:dyDescent="0.3">
      <c r="A16" t="s">
        <v>155</v>
      </c>
      <c r="B16">
        <v>1.6207540497659011E-2</v>
      </c>
      <c r="C16">
        <v>1.6553859142122453E-2</v>
      </c>
      <c r="D16">
        <v>1.3658612964182519E-2</v>
      </c>
      <c r="E16">
        <v>1.1761938980569427E-2</v>
      </c>
      <c r="F16">
        <v>7.9494702164081259E-3</v>
      </c>
      <c r="G16">
        <v>6.5497119805494495E-3</v>
      </c>
      <c r="H16">
        <v>7.0863190138427488E-3</v>
      </c>
      <c r="I16">
        <v>6.6207772255364467E-3</v>
      </c>
      <c r="J16">
        <v>8.1946244616436688E-3</v>
      </c>
      <c r="K16">
        <v>7.2151861855897642E-3</v>
      </c>
      <c r="L16">
        <v>1.1716797163898939E-2</v>
      </c>
      <c r="M16">
        <v>1.1483357472438482E-2</v>
      </c>
      <c r="N16">
        <v>1.4453866678741047E-2</v>
      </c>
      <c r="O16">
        <v>1.6029094292169418E-2</v>
      </c>
      <c r="P16">
        <v>7.9980971493926883E-3</v>
      </c>
      <c r="Q16">
        <v>6.5094089302757127E-3</v>
      </c>
      <c r="R16">
        <v>7.1180909884293389E-3</v>
      </c>
      <c r="S16">
        <v>7.6191611560385017E-3</v>
      </c>
      <c r="T16">
        <v>1.0213686814616275E-2</v>
      </c>
      <c r="U16">
        <v>7.2548175132092531E-3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sqref="A1:U16"/>
    </sheetView>
  </sheetViews>
  <sheetFormatPr baseColWidth="10" defaultRowHeight="14.4" x14ac:dyDescent="0.3"/>
  <sheetData>
    <row r="1" spans="1:21" x14ac:dyDescent="0.3">
      <c r="A1" t="s">
        <v>216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</row>
    <row r="2" spans="1:21" x14ac:dyDescent="0.3">
      <c r="A2" t="s">
        <v>141</v>
      </c>
      <c r="B2">
        <v>1.3400956347198263E-3</v>
      </c>
      <c r="C2">
        <v>6.4494952916437727E-4</v>
      </c>
      <c r="D2">
        <v>1.6957406783763339E-3</v>
      </c>
      <c r="E2">
        <v>1.0047514357845843E-3</v>
      </c>
      <c r="F2">
        <v>1.7912493078400815E-3</v>
      </c>
      <c r="G2">
        <v>5.678887824228959E-3</v>
      </c>
      <c r="H2">
        <v>4.1295979319837155E-3</v>
      </c>
      <c r="I2">
        <v>1.3673786603260883E-3</v>
      </c>
      <c r="J2">
        <v>3.8979408455019323E-3</v>
      </c>
      <c r="K2">
        <v>4.3111332422549119E-4</v>
      </c>
      <c r="L2">
        <v>8.7381218632149487E-4</v>
      </c>
      <c r="M2">
        <v>1.1473647071530149E-3</v>
      </c>
      <c r="N2">
        <v>7.9351972987452802E-4</v>
      </c>
      <c r="O2">
        <v>5.7668302057593953E-3</v>
      </c>
      <c r="P2">
        <v>9.7977264533077738E-4</v>
      </c>
      <c r="Q2">
        <v>1.8758082699237974E-3</v>
      </c>
      <c r="R2">
        <v>1.6259957512796562E-3</v>
      </c>
      <c r="S2">
        <v>6.2666774317093905E-3</v>
      </c>
      <c r="T2">
        <v>1.5639660646224371E-3</v>
      </c>
      <c r="U2">
        <v>1.3584328753214099E-3</v>
      </c>
    </row>
    <row r="3" spans="1:21" x14ac:dyDescent="0.3">
      <c r="A3" t="s">
        <v>142</v>
      </c>
      <c r="B3">
        <v>2.4887934585175594E-3</v>
      </c>
      <c r="C3">
        <v>1.0661691341021858E-3</v>
      </c>
      <c r="D3">
        <v>1.7623715275738542E-3</v>
      </c>
      <c r="E3">
        <v>3.4281385332236886E-3</v>
      </c>
      <c r="F3">
        <v>2.412694232772291E-3</v>
      </c>
      <c r="G3">
        <v>4.4262130715100288E-3</v>
      </c>
      <c r="H3">
        <v>3.957126056584148E-3</v>
      </c>
      <c r="I3">
        <v>9.5871066458603355E-4</v>
      </c>
      <c r="J3">
        <v>5.4807354960792892E-3</v>
      </c>
      <c r="K3">
        <v>5.5207434362095119E-4</v>
      </c>
      <c r="L3">
        <v>3.4334544161957014E-3</v>
      </c>
      <c r="M3">
        <v>9.7781678535740026E-4</v>
      </c>
      <c r="N3">
        <v>3.8448678523159345E-3</v>
      </c>
      <c r="O3">
        <v>1.6708900796902928E-2</v>
      </c>
      <c r="P3">
        <v>2.9327573812319022E-3</v>
      </c>
      <c r="Q3">
        <v>2.1719135685670629E-3</v>
      </c>
      <c r="R3">
        <v>4.9068549049150452E-3</v>
      </c>
      <c r="S3">
        <v>5.6575618998522996E-3</v>
      </c>
      <c r="T3">
        <v>1.1196854279849748E-3</v>
      </c>
      <c r="U3">
        <v>5.1673343319974217E-3</v>
      </c>
    </row>
    <row r="4" spans="1:21" x14ac:dyDescent="0.3">
      <c r="A4" t="s">
        <v>143</v>
      </c>
      <c r="B4">
        <v>1.3804735006323805E-3</v>
      </c>
      <c r="C4">
        <v>4.166846591172494E-4</v>
      </c>
      <c r="D4">
        <v>5.1814391295604896E-4</v>
      </c>
      <c r="E4">
        <v>1.1552871033692397E-3</v>
      </c>
      <c r="F4">
        <v>3.633442949079463E-4</v>
      </c>
      <c r="G4">
        <v>2.4239374688775875E-3</v>
      </c>
      <c r="H4">
        <v>2.2469062624995181E-3</v>
      </c>
      <c r="I4">
        <v>4.556348438580016E-4</v>
      </c>
      <c r="J4">
        <v>3.1602515394518146E-3</v>
      </c>
      <c r="K4">
        <v>5.2071709632570584E-4</v>
      </c>
      <c r="L4">
        <v>1.9848610654219683E-3</v>
      </c>
      <c r="M4">
        <v>7.9486246678435978E-4</v>
      </c>
      <c r="N4">
        <v>9.2457263187463597E-4</v>
      </c>
      <c r="O4">
        <v>5.4737713939643773E-3</v>
      </c>
      <c r="P4">
        <v>4.4346842984677561E-3</v>
      </c>
      <c r="Q4">
        <v>3.1714218537323446E-3</v>
      </c>
      <c r="R4">
        <v>4.4077478773663628E-3</v>
      </c>
      <c r="S4">
        <v>2.7744869485834688E-3</v>
      </c>
      <c r="T4">
        <v>2.1516498201046407E-3</v>
      </c>
      <c r="U4">
        <v>9.2574407292976188E-4</v>
      </c>
    </row>
    <row r="5" spans="1:21" x14ac:dyDescent="0.3">
      <c r="A5" t="s">
        <v>144</v>
      </c>
      <c r="B5">
        <v>1.5784539079807428E-4</v>
      </c>
      <c r="C5">
        <v>2.5805363970951258E-4</v>
      </c>
      <c r="D5">
        <v>4.8952854135091086E-4</v>
      </c>
      <c r="E5">
        <v>1.9111138120897028E-4</v>
      </c>
      <c r="F5">
        <v>1.9134449867191754E-4</v>
      </c>
      <c r="G5">
        <v>4.8249283693163706E-4</v>
      </c>
      <c r="H5">
        <v>1.9333589174349189E-4</v>
      </c>
      <c r="I5">
        <v>3.7837417693380328E-4</v>
      </c>
      <c r="J5">
        <v>5.7315013066454919E-4</v>
      </c>
      <c r="K5">
        <v>8.722085691331828E-5</v>
      </c>
      <c r="L5">
        <v>4.1754146607405647E-4</v>
      </c>
      <c r="M5">
        <v>2.451861001663966E-4</v>
      </c>
      <c r="N5">
        <v>3.9010950775072891E-4</v>
      </c>
      <c r="O5">
        <v>1.7914304445475764E-3</v>
      </c>
      <c r="P5">
        <v>2.719889358346657E-4</v>
      </c>
      <c r="Q5">
        <v>2.2373330156725169E-4</v>
      </c>
      <c r="R5">
        <v>8.7911137150195216E-4</v>
      </c>
      <c r="S5">
        <v>6.5372174345457211E-4</v>
      </c>
      <c r="T5">
        <v>4.284270969738995E-4</v>
      </c>
      <c r="U5">
        <v>6.1577963748460005E-4</v>
      </c>
    </row>
    <row r="6" spans="1:21" x14ac:dyDescent="0.3">
      <c r="A6" t="s">
        <v>145</v>
      </c>
      <c r="B6">
        <v>9.638874905594215E-4</v>
      </c>
      <c r="C6">
        <v>1.1191602352030824E-3</v>
      </c>
      <c r="D6">
        <v>4.3113846733465076E-4</v>
      </c>
      <c r="E6">
        <v>4.0786088271501769E-4</v>
      </c>
      <c r="F6">
        <v>5.1124611440964043E-4</v>
      </c>
      <c r="G6">
        <v>1.0588333206378816E-3</v>
      </c>
      <c r="H6">
        <v>6.0405766372028399E-4</v>
      </c>
      <c r="I6">
        <v>4.0163670617319064E-4</v>
      </c>
      <c r="J6">
        <v>6.0869258329242378E-4</v>
      </c>
      <c r="K6">
        <v>1.3774116384579303E-4</v>
      </c>
      <c r="L6">
        <v>8.8585567680074073E-4</v>
      </c>
      <c r="M6">
        <v>2.8978542732811189E-4</v>
      </c>
      <c r="N6">
        <v>5.4286358594823382E-4</v>
      </c>
      <c r="O6">
        <v>2.0749512450940859E-3</v>
      </c>
      <c r="P6">
        <v>6.0857320402013483E-4</v>
      </c>
      <c r="Q6">
        <v>7.2827929182769002E-4</v>
      </c>
      <c r="R6">
        <v>4.0578409425231485E-4</v>
      </c>
      <c r="S6">
        <v>8.3402149210665794E-4</v>
      </c>
      <c r="T6">
        <v>1.0029516900544328E-3</v>
      </c>
      <c r="U6">
        <v>2.0114096040951891E-4</v>
      </c>
    </row>
    <row r="7" spans="1:21" x14ac:dyDescent="0.3">
      <c r="A7" t="s">
        <v>146</v>
      </c>
      <c r="B7">
        <v>2.0277589747671036E-4</v>
      </c>
      <c r="C7">
        <v>4.3067459644559119E-4</v>
      </c>
      <c r="D7">
        <v>8.6962225742851288E-4</v>
      </c>
      <c r="E7">
        <v>1.7980515443572005E-4</v>
      </c>
      <c r="F7">
        <v>5.8755158406824902E-4</v>
      </c>
      <c r="G7">
        <v>5.6218764453112716E-4</v>
      </c>
      <c r="H7">
        <v>1.2208695770356899E-3</v>
      </c>
      <c r="I7">
        <v>1.8759201013292829E-4</v>
      </c>
      <c r="J7">
        <v>2.4949519940514601E-4</v>
      </c>
      <c r="K7">
        <v>1.0781989626937331E-4</v>
      </c>
      <c r="L7">
        <v>6.0676083477037926E-4</v>
      </c>
      <c r="M7">
        <v>2.7260218340807827E-4</v>
      </c>
      <c r="N7">
        <v>6.6609804111432533E-4</v>
      </c>
      <c r="O7">
        <v>2.2631817559209781E-3</v>
      </c>
      <c r="P7">
        <v>4.1344869090842272E-4</v>
      </c>
      <c r="Q7">
        <v>3.2696442555730268E-4</v>
      </c>
      <c r="R7">
        <v>3.7914033252955845E-4</v>
      </c>
      <c r="S7">
        <v>3.3985436504878195E-4</v>
      </c>
      <c r="T7">
        <v>2.9654114575417137E-4</v>
      </c>
      <c r="U7">
        <v>1.1669883095865068E-4</v>
      </c>
    </row>
    <row r="8" spans="1:21" x14ac:dyDescent="0.3">
      <c r="A8" t="s">
        <v>147</v>
      </c>
      <c r="B8">
        <v>8.5864589443234787E-2</v>
      </c>
      <c r="C8">
        <v>1.3024010131717343E-2</v>
      </c>
      <c r="D8">
        <v>8.3047315184237622E-2</v>
      </c>
      <c r="E8">
        <v>3.6559160797798591E-2</v>
      </c>
      <c r="F8">
        <v>2.1058225345734958E-2</v>
      </c>
      <c r="G8">
        <v>0.14740364248285751</v>
      </c>
      <c r="H8">
        <v>0.10462013359333912</v>
      </c>
      <c r="I8">
        <v>2.3503069336639947E-2</v>
      </c>
      <c r="J8">
        <v>0.11320754171410086</v>
      </c>
      <c r="K8">
        <v>1.9508909734342453E-2</v>
      </c>
      <c r="L8">
        <v>0.10454238787183663</v>
      </c>
      <c r="M8">
        <v>1.923854381617357E-2</v>
      </c>
      <c r="N8">
        <v>9.8432689970437401E-2</v>
      </c>
      <c r="O8">
        <v>0.56800625173098174</v>
      </c>
      <c r="P8">
        <v>7.4634758025926284E-2</v>
      </c>
      <c r="Q8">
        <v>8.2413739570084202E-2</v>
      </c>
      <c r="R8">
        <v>0.18256440678451319</v>
      </c>
      <c r="S8">
        <v>0.18584339892103505</v>
      </c>
      <c r="T8">
        <v>3.5571693504477829E-2</v>
      </c>
      <c r="U8">
        <v>0.186798472351657</v>
      </c>
    </row>
    <row r="9" spans="1:21" x14ac:dyDescent="0.3">
      <c r="A9" t="s">
        <v>148</v>
      </c>
      <c r="B9">
        <v>1.9570546170767679E-2</v>
      </c>
      <c r="C9">
        <v>6.9716044746276429E-3</v>
      </c>
      <c r="D9">
        <v>1.9428373260671372E-2</v>
      </c>
      <c r="E9">
        <v>2.4189995205606593E-2</v>
      </c>
      <c r="F9">
        <v>2.029585917464001E-2</v>
      </c>
      <c r="G9">
        <v>5.2704392724594637E-2</v>
      </c>
      <c r="H9">
        <v>2.0051619841930678E-2</v>
      </c>
      <c r="I9">
        <v>7.7721214577048149E-3</v>
      </c>
      <c r="J9">
        <v>6.5023789408979269E-3</v>
      </c>
      <c r="K9">
        <v>1.2983064159591948E-2</v>
      </c>
      <c r="L9">
        <v>3.3550063318968808E-2</v>
      </c>
      <c r="M9">
        <v>1.3173357167116888E-2</v>
      </c>
      <c r="N9">
        <v>2.7312373665387742E-2</v>
      </c>
      <c r="O9">
        <v>0.14082117188435403</v>
      </c>
      <c r="P9">
        <v>3.0615566058135851E-2</v>
      </c>
      <c r="Q9">
        <v>4.7339147979511935E-3</v>
      </c>
      <c r="R9">
        <v>2.9329970570843383E-2</v>
      </c>
      <c r="S9">
        <v>3.1790021380652053E-2</v>
      </c>
      <c r="T9">
        <v>7.4489361850117383E-3</v>
      </c>
      <c r="U9">
        <v>2.2970628675846368E-2</v>
      </c>
    </row>
    <row r="10" spans="1:21" x14ac:dyDescent="0.3">
      <c r="A10" t="s">
        <v>149</v>
      </c>
      <c r="B10">
        <v>4.9440335725641057E-4</v>
      </c>
      <c r="C10">
        <v>5.1868795170009914E-4</v>
      </c>
      <c r="D10">
        <v>3.4203912971560091E-3</v>
      </c>
      <c r="E10">
        <v>2.4405119915205352E-3</v>
      </c>
      <c r="F10">
        <v>1.2172967579258352E-3</v>
      </c>
      <c r="G10">
        <v>3.5268230825889813E-3</v>
      </c>
      <c r="H10">
        <v>2.3269052308448651E-3</v>
      </c>
      <c r="I10">
        <v>8.1496101207050649E-4</v>
      </c>
      <c r="J10">
        <v>4.5552950675451552E-3</v>
      </c>
      <c r="K10">
        <v>8.5241488942383581E-4</v>
      </c>
      <c r="L10">
        <v>2.1846679079482153E-3</v>
      </c>
      <c r="M10">
        <v>3.9648553713159151E-4</v>
      </c>
      <c r="N10">
        <v>6.8761012457710976E-4</v>
      </c>
      <c r="O10">
        <v>1.2525509334298373E-2</v>
      </c>
      <c r="P10">
        <v>1.5946179350252701E-3</v>
      </c>
      <c r="Q10">
        <v>3.1721333078080622E-3</v>
      </c>
      <c r="R10">
        <v>5.4910978212409775E-3</v>
      </c>
      <c r="S10">
        <v>7.9211413742552011E-3</v>
      </c>
      <c r="T10">
        <v>1.9504843109392021E-3</v>
      </c>
      <c r="U10">
        <v>5.1125941803462317E-3</v>
      </c>
    </row>
    <row r="11" spans="1:21" x14ac:dyDescent="0.3">
      <c r="A11" t="s">
        <v>150</v>
      </c>
      <c r="B11">
        <v>4.8265958760621668E-2</v>
      </c>
      <c r="C11">
        <v>2.5550230386872874E-2</v>
      </c>
      <c r="D11">
        <v>3.5024142471744825E-2</v>
      </c>
      <c r="E11">
        <v>4.1024902091161886E-2</v>
      </c>
      <c r="F11">
        <v>3.3063182653171569E-2</v>
      </c>
      <c r="G11">
        <v>5.1071437074781713E-2</v>
      </c>
      <c r="H11">
        <v>2.0910968155293818E-2</v>
      </c>
      <c r="I11">
        <v>1.4452155651518873E-2</v>
      </c>
      <c r="J11">
        <v>3.1512466173307642E-2</v>
      </c>
      <c r="K11">
        <v>1.5809689387732313E-2</v>
      </c>
      <c r="L11">
        <v>3.1059509714144E-2</v>
      </c>
      <c r="M11">
        <v>7.7184090229989368E-3</v>
      </c>
      <c r="N11">
        <v>1.8885373620431693E-2</v>
      </c>
      <c r="O11">
        <v>0.13899805274968277</v>
      </c>
      <c r="P11">
        <v>1.3030464174253548E-2</v>
      </c>
      <c r="Q11">
        <v>2.3698438347956818E-2</v>
      </c>
      <c r="R11">
        <v>3.0763206732204004E-2</v>
      </c>
      <c r="S11">
        <v>7.1594445255132814E-3</v>
      </c>
      <c r="T11">
        <v>1.8561927445605822E-2</v>
      </c>
      <c r="U11">
        <v>2.2536018089534458E-2</v>
      </c>
    </row>
    <row r="12" spans="1:21" x14ac:dyDescent="0.3">
      <c r="A12" t="s">
        <v>151</v>
      </c>
      <c r="B12">
        <v>6.4646980917408021E-3</v>
      </c>
      <c r="C12">
        <v>4.8757669688443894E-3</v>
      </c>
      <c r="D12">
        <v>5.2250905960551392E-3</v>
      </c>
      <c r="E12">
        <v>6.158594708983613E-3</v>
      </c>
      <c r="F12">
        <v>3.3138746314873E-3</v>
      </c>
      <c r="G12">
        <v>3.5798201144650397E-4</v>
      </c>
      <c r="H12">
        <v>3.7034111234018818E-3</v>
      </c>
      <c r="I12">
        <v>2.9353058916785912E-3</v>
      </c>
      <c r="J12">
        <v>1.2435704880971008E-2</v>
      </c>
      <c r="K12">
        <v>2.4747311919543591E-3</v>
      </c>
      <c r="L12">
        <v>5.3060923194040623E-3</v>
      </c>
      <c r="M12">
        <v>6.9516367937149668E-3</v>
      </c>
      <c r="N12">
        <v>7.314146848898191E-3</v>
      </c>
      <c r="O12">
        <v>1.1296933030033313E-2</v>
      </c>
      <c r="P12">
        <v>1.1429146598665233E-2</v>
      </c>
      <c r="Q12">
        <v>9.5025672476503377E-3</v>
      </c>
      <c r="R12">
        <v>5.4972972071916908E-3</v>
      </c>
      <c r="S12">
        <v>8.4613128467998025E-3</v>
      </c>
      <c r="T12">
        <v>1.3200390227596E-2</v>
      </c>
      <c r="U12">
        <v>1.5957636278523691E-2</v>
      </c>
    </row>
    <row r="13" spans="1:21" x14ac:dyDescent="0.3">
      <c r="A13" t="s">
        <v>152</v>
      </c>
      <c r="B13">
        <v>9.7160321053206845E-5</v>
      </c>
      <c r="C13">
        <v>2.8920176307606302E-5</v>
      </c>
      <c r="D13">
        <v>1.061981473702492E-3</v>
      </c>
      <c r="E13">
        <v>5.7499374278985565E-4</v>
      </c>
      <c r="F13">
        <v>2.588269436924715E-3</v>
      </c>
      <c r="G13">
        <v>2.329809409888574E-3</v>
      </c>
      <c r="H13">
        <v>3.8816614204009803E-3</v>
      </c>
      <c r="I13">
        <v>2.4993728114286002E-3</v>
      </c>
      <c r="J13">
        <v>3.8795120512767605E-3</v>
      </c>
      <c r="K13">
        <v>2.6185724789198726E-4</v>
      </c>
      <c r="L13">
        <v>2.4825898152125247E-4</v>
      </c>
      <c r="M13">
        <v>1.9217575759803815E-4</v>
      </c>
      <c r="N13">
        <v>3.4941185658704575E-4</v>
      </c>
      <c r="O13">
        <v>4.6077164528183102E-3</v>
      </c>
      <c r="P13">
        <v>7.072314095639959E-4</v>
      </c>
      <c r="Q13">
        <v>1.6914963950232075E-3</v>
      </c>
      <c r="R13">
        <v>2.2607098097934095E-3</v>
      </c>
      <c r="S13">
        <v>1.2151456511680621E-2</v>
      </c>
      <c r="T13">
        <v>3.5226249987199507E-3</v>
      </c>
      <c r="U13">
        <v>8.257507646359805E-3</v>
      </c>
    </row>
    <row r="14" spans="1:21" x14ac:dyDescent="0.3">
      <c r="A14" t="s">
        <v>153</v>
      </c>
      <c r="B14">
        <v>1.0995493277598913E-2</v>
      </c>
      <c r="C14">
        <v>3.0975401486680295E-3</v>
      </c>
      <c r="D14">
        <v>1.2311040754388103E-2</v>
      </c>
      <c r="E14">
        <v>5.3097139566801021E-3</v>
      </c>
      <c r="F14">
        <v>1.5743113611887741E-3</v>
      </c>
      <c r="G14">
        <v>1.7785551359918356E-2</v>
      </c>
      <c r="H14">
        <v>1.7100619795421729E-2</v>
      </c>
      <c r="I14">
        <v>1.902181200342988E-3</v>
      </c>
      <c r="J14">
        <v>1.314714903789407E-2</v>
      </c>
      <c r="K14">
        <v>4.1758088522492812E-3</v>
      </c>
      <c r="L14">
        <v>1.1119459929124442E-2</v>
      </c>
      <c r="M14">
        <v>4.5689746249962587E-3</v>
      </c>
      <c r="N14">
        <v>9.4566817219711198E-3</v>
      </c>
      <c r="O14">
        <v>5.4344250126609005E-2</v>
      </c>
      <c r="P14">
        <v>3.4260689568625692E-3</v>
      </c>
      <c r="Q14">
        <v>3.2555696955945002E-3</v>
      </c>
      <c r="R14">
        <v>1.2626948755946653E-2</v>
      </c>
      <c r="S14">
        <v>1.6063760566369809E-2</v>
      </c>
      <c r="T14">
        <v>5.1355149477156819E-3</v>
      </c>
      <c r="U14">
        <v>3.2831885844359636E-2</v>
      </c>
    </row>
    <row r="15" spans="1:21" x14ac:dyDescent="0.3">
      <c r="A15" t="s">
        <v>154</v>
      </c>
      <c r="B15">
        <v>1.353935718035146E-3</v>
      </c>
      <c r="C15">
        <v>4.2494948747163721E-4</v>
      </c>
      <c r="D15">
        <v>1.1304079637974557E-2</v>
      </c>
      <c r="E15">
        <v>9.5419922226654026E-3</v>
      </c>
      <c r="F15">
        <v>3.5698916088254491E-2</v>
      </c>
      <c r="G15">
        <v>2.6828869765369492E-2</v>
      </c>
      <c r="H15">
        <v>4.7921132081029411E-2</v>
      </c>
      <c r="I15">
        <v>4.118024586122173E-2</v>
      </c>
      <c r="J15">
        <v>3.2886301975015186E-2</v>
      </c>
      <c r="K15">
        <v>3.4829918787541444E-4</v>
      </c>
      <c r="L15">
        <v>2.3131208022349622E-3</v>
      </c>
      <c r="M15">
        <v>3.1971355467414283E-4</v>
      </c>
      <c r="N15">
        <v>3.1221358919152806E-3</v>
      </c>
      <c r="O15">
        <v>1.5247569562651858E-2</v>
      </c>
      <c r="P15">
        <v>3.3588837904508506E-3</v>
      </c>
      <c r="Q15">
        <v>8.8616270520620512E-3</v>
      </c>
      <c r="R15">
        <v>1.0447438021847243E-2</v>
      </c>
      <c r="S15">
        <v>3.7301083152162233E-2</v>
      </c>
      <c r="T15">
        <v>1.1999729368222307E-2</v>
      </c>
      <c r="U15">
        <v>1.5305876997029563E-2</v>
      </c>
    </row>
    <row r="16" spans="1:21" x14ac:dyDescent="0.3">
      <c r="A16" t="s">
        <v>155</v>
      </c>
      <c r="B16">
        <v>1.1723403996759842E-3</v>
      </c>
      <c r="C16">
        <v>2.6169708973734314E-3</v>
      </c>
      <c r="D16">
        <v>1.8313835835366634E-3</v>
      </c>
      <c r="E16">
        <v>1.2683759007098489E-3</v>
      </c>
      <c r="F16">
        <v>7.3350194536511433E-4</v>
      </c>
      <c r="G16">
        <v>3.2452056658883815E-3</v>
      </c>
      <c r="H16">
        <v>1.2034207825819697E-3</v>
      </c>
      <c r="I16">
        <v>1.2798682757266602E-3</v>
      </c>
      <c r="J16">
        <v>2.1300644132728019E-3</v>
      </c>
      <c r="K16">
        <v>1.1957863802493716E-3</v>
      </c>
      <c r="L16">
        <v>2.7609107005932033E-3</v>
      </c>
      <c r="M16">
        <v>2.3806778288003737E-3</v>
      </c>
      <c r="N16">
        <v>1.6857770899672993E-3</v>
      </c>
      <c r="O16">
        <v>5.6246211683263162E-3</v>
      </c>
      <c r="P16">
        <v>1.69716714446171E-3</v>
      </c>
      <c r="Q16">
        <v>1.2510120647445107E-3</v>
      </c>
      <c r="R16">
        <v>1.8574394983491647E-3</v>
      </c>
      <c r="S16">
        <v>2.2657720664574755E-3</v>
      </c>
      <c r="T16">
        <v>8.1156843413639971E-4</v>
      </c>
      <c r="U16">
        <v>2.1611368575055385E-3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:XFD18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"/>
  <sheetViews>
    <sheetView workbookViewId="0">
      <selection activeCell="E14" sqref="E14"/>
    </sheetView>
  </sheetViews>
  <sheetFormatPr baseColWidth="10" defaultRowHeight="14.4" x14ac:dyDescent="0.3"/>
  <sheetData>
    <row r="1" spans="1:161" s="8" customFormat="1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224</v>
      </c>
      <c r="CE1" s="8" t="s">
        <v>225</v>
      </c>
      <c r="CF1" s="8" t="s">
        <v>226</v>
      </c>
      <c r="CG1" s="8" t="s">
        <v>227</v>
      </c>
      <c r="CH1" s="8" t="s">
        <v>228</v>
      </c>
      <c r="CI1" s="8" t="s">
        <v>229</v>
      </c>
      <c r="CJ1" s="8" t="s">
        <v>230</v>
      </c>
      <c r="CK1" s="8" t="s">
        <v>231</v>
      </c>
      <c r="CL1" s="8" t="s">
        <v>232</v>
      </c>
      <c r="CM1" s="8" t="s">
        <v>233</v>
      </c>
      <c r="CN1" s="8" t="s">
        <v>234</v>
      </c>
      <c r="CO1" s="8" t="s">
        <v>235</v>
      </c>
      <c r="CP1" s="8" t="s">
        <v>236</v>
      </c>
      <c r="CQ1" s="8" t="s">
        <v>237</v>
      </c>
      <c r="CR1" s="8" t="s">
        <v>238</v>
      </c>
      <c r="CS1" s="8" t="s">
        <v>239</v>
      </c>
      <c r="CT1" s="8" t="s">
        <v>240</v>
      </c>
      <c r="CU1" s="8" t="s">
        <v>241</v>
      </c>
      <c r="CV1" s="8" t="s">
        <v>242</v>
      </c>
      <c r="CW1" s="8" t="s">
        <v>243</v>
      </c>
      <c r="CX1" s="8" t="s">
        <v>244</v>
      </c>
      <c r="CY1" s="8" t="s">
        <v>245</v>
      </c>
      <c r="CZ1" s="8" t="s">
        <v>246</v>
      </c>
      <c r="DA1" s="8" t="s">
        <v>247</v>
      </c>
      <c r="DB1" s="8" t="s">
        <v>248</v>
      </c>
      <c r="DC1" s="8" t="s">
        <v>249</v>
      </c>
      <c r="DD1" s="8" t="s">
        <v>250</v>
      </c>
      <c r="DE1" s="8" t="s">
        <v>251</v>
      </c>
      <c r="DF1" s="8" t="s">
        <v>252</v>
      </c>
      <c r="DG1" s="8" t="s">
        <v>253</v>
      </c>
      <c r="DH1" s="8" t="s">
        <v>254</v>
      </c>
      <c r="DI1" s="8" t="s">
        <v>255</v>
      </c>
      <c r="DJ1" s="8" t="s">
        <v>256</v>
      </c>
      <c r="DK1" s="8" t="s">
        <v>257</v>
      </c>
      <c r="DL1" s="8" t="s">
        <v>258</v>
      </c>
      <c r="DM1" s="8" t="s">
        <v>259</v>
      </c>
      <c r="DN1" s="8" t="s">
        <v>260</v>
      </c>
      <c r="DO1" s="8" t="s">
        <v>261</v>
      </c>
      <c r="DP1" s="8" t="s">
        <v>262</v>
      </c>
      <c r="DQ1" s="8" t="s">
        <v>263</v>
      </c>
      <c r="DR1" s="8" t="s">
        <v>264</v>
      </c>
      <c r="DS1" s="8" t="s">
        <v>265</v>
      </c>
      <c r="DT1" s="8" t="s">
        <v>266</v>
      </c>
      <c r="DU1" s="8" t="s">
        <v>267</v>
      </c>
      <c r="DV1" s="8" t="s">
        <v>268</v>
      </c>
      <c r="DW1" s="8" t="s">
        <v>269</v>
      </c>
      <c r="DX1" s="8" t="s">
        <v>270</v>
      </c>
      <c r="DY1" s="8" t="s">
        <v>271</v>
      </c>
      <c r="DZ1" s="8" t="s">
        <v>272</v>
      </c>
      <c r="EA1" s="8" t="s">
        <v>273</v>
      </c>
      <c r="EB1" s="8" t="s">
        <v>274</v>
      </c>
      <c r="EC1" s="8" t="s">
        <v>275</v>
      </c>
      <c r="ED1" s="8" t="s">
        <v>276</v>
      </c>
      <c r="EE1" s="8" t="s">
        <v>277</v>
      </c>
      <c r="EF1" s="8" t="s">
        <v>278</v>
      </c>
      <c r="EG1" s="8" t="s">
        <v>279</v>
      </c>
      <c r="EH1" s="8" t="s">
        <v>280</v>
      </c>
      <c r="EI1" s="8" t="s">
        <v>281</v>
      </c>
      <c r="EJ1" s="8" t="s">
        <v>282</v>
      </c>
      <c r="EK1" s="8" t="s">
        <v>283</v>
      </c>
      <c r="EL1" s="8" t="s">
        <v>284</v>
      </c>
      <c r="EM1" s="8" t="s">
        <v>285</v>
      </c>
      <c r="EN1" s="8" t="s">
        <v>286</v>
      </c>
      <c r="EO1" s="8" t="s">
        <v>287</v>
      </c>
      <c r="EP1" s="8" t="s">
        <v>288</v>
      </c>
      <c r="EQ1" s="8" t="s">
        <v>289</v>
      </c>
      <c r="ER1" s="8" t="s">
        <v>290</v>
      </c>
      <c r="ES1" s="8" t="s">
        <v>291</v>
      </c>
      <c r="ET1" s="8" t="s">
        <v>292</v>
      </c>
      <c r="EU1" s="8" t="s">
        <v>293</v>
      </c>
      <c r="EV1" s="8" t="s">
        <v>294</v>
      </c>
      <c r="EW1" s="8" t="s">
        <v>295</v>
      </c>
      <c r="EX1" s="8" t="s">
        <v>296</v>
      </c>
      <c r="EY1" s="8" t="s">
        <v>297</v>
      </c>
      <c r="EZ1" s="8" t="s">
        <v>298</v>
      </c>
      <c r="FA1" s="8" t="s">
        <v>299</v>
      </c>
      <c r="FB1" s="8" t="s">
        <v>300</v>
      </c>
      <c r="FC1" s="8" t="s">
        <v>301</v>
      </c>
      <c r="FD1" s="8" t="s">
        <v>302</v>
      </c>
      <c r="FE1" s="8" t="s">
        <v>303</v>
      </c>
    </row>
    <row r="2" spans="1:161" x14ac:dyDescent="0.3">
      <c r="A2" t="s">
        <v>219</v>
      </c>
      <c r="B2" s="40">
        <v>3700000</v>
      </c>
      <c r="C2" s="40">
        <v>4060000</v>
      </c>
      <c r="D2" s="40">
        <v>4170000</v>
      </c>
      <c r="E2" s="40">
        <v>4390000</v>
      </c>
      <c r="F2" s="40">
        <v>3850000</v>
      </c>
      <c r="G2" s="40">
        <v>3930000</v>
      </c>
      <c r="H2" s="40">
        <v>4160000</v>
      </c>
      <c r="I2" s="40">
        <v>4080000</v>
      </c>
      <c r="J2" s="41">
        <v>3530000</v>
      </c>
      <c r="K2" s="41">
        <v>3970000</v>
      </c>
      <c r="L2" s="41">
        <v>3790000</v>
      </c>
      <c r="M2" s="41">
        <v>4150000</v>
      </c>
      <c r="N2" s="41">
        <v>3650000</v>
      </c>
      <c r="O2" s="41">
        <v>3320000</v>
      </c>
      <c r="P2" s="41">
        <v>3870000</v>
      </c>
      <c r="Q2" s="41">
        <v>3970000</v>
      </c>
      <c r="R2" s="41">
        <v>5290000</v>
      </c>
      <c r="S2" s="41">
        <v>6260000</v>
      </c>
      <c r="T2" s="41">
        <v>5440000</v>
      </c>
      <c r="U2" s="41">
        <v>6430000</v>
      </c>
      <c r="V2" s="41">
        <v>6480000</v>
      </c>
      <c r="W2" s="41">
        <v>6090000</v>
      </c>
      <c r="X2" s="41">
        <v>6250000</v>
      </c>
      <c r="Y2" s="41">
        <v>6620000</v>
      </c>
      <c r="Z2" s="41">
        <v>5780000</v>
      </c>
      <c r="AA2" s="41">
        <v>6160000</v>
      </c>
      <c r="AB2" s="41">
        <v>5530000</v>
      </c>
      <c r="AC2" s="41">
        <v>6530000</v>
      </c>
      <c r="AD2" s="41">
        <v>6950000</v>
      </c>
      <c r="AE2" s="41">
        <v>6420000</v>
      </c>
      <c r="AF2" s="41">
        <v>6590000</v>
      </c>
      <c r="AG2" s="41">
        <v>6810000</v>
      </c>
      <c r="AH2" s="41">
        <v>5920000</v>
      </c>
      <c r="AI2" s="41">
        <v>6560000</v>
      </c>
      <c r="AJ2" s="41">
        <v>5940000</v>
      </c>
      <c r="AK2" s="41">
        <v>6850000</v>
      </c>
      <c r="AL2" s="41">
        <v>6810000</v>
      </c>
      <c r="AM2" s="41">
        <v>6840000</v>
      </c>
      <c r="AN2" s="41">
        <v>7840000</v>
      </c>
      <c r="AO2" s="41">
        <v>7150000</v>
      </c>
      <c r="AP2" s="41">
        <v>7570000</v>
      </c>
      <c r="AQ2" s="41">
        <v>8730000</v>
      </c>
      <c r="AR2" s="41">
        <v>7450000</v>
      </c>
      <c r="AS2" s="41">
        <v>9260000</v>
      </c>
      <c r="AT2" s="41">
        <v>9780000</v>
      </c>
      <c r="AU2" s="41">
        <v>9900000</v>
      </c>
      <c r="AV2" s="41">
        <v>9470000</v>
      </c>
      <c r="AW2" s="41">
        <v>9880000</v>
      </c>
      <c r="AX2" s="41">
        <v>7850000</v>
      </c>
      <c r="AY2" s="41">
        <v>9800000</v>
      </c>
      <c r="AZ2" s="41">
        <v>7560000</v>
      </c>
      <c r="BA2" s="41">
        <v>7310000</v>
      </c>
      <c r="BB2" s="41">
        <v>10400000</v>
      </c>
      <c r="BC2" s="41">
        <v>10300000</v>
      </c>
      <c r="BD2" s="41">
        <v>10300000</v>
      </c>
      <c r="BE2" s="41">
        <v>10600000</v>
      </c>
      <c r="BF2" s="41">
        <v>8400000</v>
      </c>
      <c r="BG2" s="41">
        <v>9170000</v>
      </c>
      <c r="BH2" s="41">
        <v>8820000</v>
      </c>
      <c r="BI2" s="41">
        <v>9630000</v>
      </c>
      <c r="BJ2" s="41">
        <v>10400000</v>
      </c>
      <c r="BK2" s="41">
        <v>10300000</v>
      </c>
      <c r="BL2" s="41">
        <v>10000000</v>
      </c>
      <c r="BM2" s="41">
        <v>10500000</v>
      </c>
      <c r="BN2" s="41">
        <v>9210000</v>
      </c>
      <c r="BO2" s="41">
        <v>9480000</v>
      </c>
      <c r="BP2" s="41">
        <v>9250000</v>
      </c>
      <c r="BQ2" s="41">
        <v>10100000</v>
      </c>
      <c r="BR2" s="41">
        <v>10800000</v>
      </c>
      <c r="BS2" s="41">
        <v>10700000</v>
      </c>
      <c r="BT2" s="41">
        <v>10300000</v>
      </c>
      <c r="BU2" s="41">
        <v>10600000</v>
      </c>
      <c r="BV2" s="41">
        <v>8800000</v>
      </c>
      <c r="BW2" s="41">
        <v>9060000</v>
      </c>
      <c r="BX2" s="41">
        <v>9000000</v>
      </c>
      <c r="BY2" s="41">
        <v>9290000</v>
      </c>
      <c r="BZ2" s="41">
        <v>9930000</v>
      </c>
      <c r="CA2" s="41">
        <v>10100000</v>
      </c>
      <c r="CB2" s="41">
        <v>9960000</v>
      </c>
      <c r="CC2" s="41">
        <v>10300000</v>
      </c>
      <c r="CD2" s="42">
        <v>3810000</v>
      </c>
      <c r="CE2" s="42">
        <v>3790000</v>
      </c>
      <c r="CF2" s="42">
        <v>3800000</v>
      </c>
      <c r="CG2" s="42">
        <v>4110000</v>
      </c>
      <c r="CH2" s="42">
        <v>4010000</v>
      </c>
      <c r="CI2" s="42">
        <v>3980000</v>
      </c>
      <c r="CJ2" s="42">
        <v>4130000</v>
      </c>
      <c r="CK2" s="42">
        <v>4410000</v>
      </c>
      <c r="CL2" s="42">
        <v>3950000</v>
      </c>
      <c r="CM2" s="42">
        <v>4100000</v>
      </c>
      <c r="CN2" s="42">
        <v>4150000</v>
      </c>
      <c r="CO2" s="42">
        <v>4580000</v>
      </c>
      <c r="CP2" s="42">
        <v>4070000</v>
      </c>
      <c r="CQ2" s="42">
        <v>4400000</v>
      </c>
      <c r="CR2" s="42">
        <v>4640000</v>
      </c>
      <c r="CS2" s="42">
        <v>4760000</v>
      </c>
      <c r="CT2" s="42">
        <v>5920000</v>
      </c>
      <c r="CU2" s="42">
        <v>5790000</v>
      </c>
      <c r="CV2" s="42">
        <v>5980000</v>
      </c>
      <c r="CW2" s="42">
        <v>6380000</v>
      </c>
      <c r="CX2" s="42">
        <v>6300000</v>
      </c>
      <c r="CY2" s="42">
        <v>6430000</v>
      </c>
      <c r="CZ2" s="42">
        <v>6430000</v>
      </c>
      <c r="DA2" s="42">
        <v>7130000</v>
      </c>
      <c r="DB2" s="42">
        <v>6770000</v>
      </c>
      <c r="DC2" s="42">
        <v>7020000</v>
      </c>
      <c r="DD2" s="42">
        <v>6400000</v>
      </c>
      <c r="DE2" s="42">
        <v>7250000</v>
      </c>
      <c r="DF2" s="42">
        <v>6900000</v>
      </c>
      <c r="DG2" s="42">
        <v>7250000</v>
      </c>
      <c r="DH2" s="42">
        <v>7950000</v>
      </c>
      <c r="DI2" s="42">
        <v>7740000</v>
      </c>
      <c r="DJ2" s="42">
        <v>6500000</v>
      </c>
      <c r="DK2" s="42">
        <v>6980000</v>
      </c>
      <c r="DL2" s="42">
        <v>7300000</v>
      </c>
      <c r="DM2" s="42">
        <v>7250000</v>
      </c>
      <c r="DN2" s="42">
        <v>7260000</v>
      </c>
      <c r="DO2" s="42">
        <v>7420000</v>
      </c>
      <c r="DP2" s="42">
        <v>7830000</v>
      </c>
      <c r="DQ2" s="42">
        <v>8090000</v>
      </c>
      <c r="DR2" s="42">
        <v>9030000</v>
      </c>
      <c r="DS2" s="42">
        <v>9270000</v>
      </c>
      <c r="DT2" s="42">
        <v>9970000</v>
      </c>
      <c r="DU2" s="42">
        <v>9880000</v>
      </c>
      <c r="DV2" s="42">
        <v>10200000</v>
      </c>
      <c r="DW2" s="42">
        <v>9850000</v>
      </c>
      <c r="DX2" s="42">
        <v>10500000</v>
      </c>
      <c r="DY2" s="42">
        <v>11100000</v>
      </c>
      <c r="DZ2" s="42">
        <v>9320000</v>
      </c>
      <c r="EA2" s="42">
        <v>10300000</v>
      </c>
      <c r="EB2" s="42">
        <v>10400000</v>
      </c>
      <c r="EC2" s="42">
        <v>11100000</v>
      </c>
      <c r="ED2" s="42">
        <v>10700000</v>
      </c>
      <c r="EE2" s="42">
        <v>11100000</v>
      </c>
      <c r="EF2" s="42">
        <v>10600000</v>
      </c>
      <c r="EG2" s="42">
        <v>11400000</v>
      </c>
      <c r="EH2" s="42">
        <v>10200000</v>
      </c>
      <c r="EI2" s="42">
        <v>11000000</v>
      </c>
      <c r="EJ2" s="42">
        <v>10600000</v>
      </c>
      <c r="EK2" s="42">
        <v>11100000</v>
      </c>
      <c r="EL2" s="42">
        <v>10500000</v>
      </c>
      <c r="EM2" s="42">
        <v>10500000</v>
      </c>
      <c r="EN2" s="42">
        <v>11200000</v>
      </c>
      <c r="EO2" s="42">
        <v>11500000</v>
      </c>
      <c r="EP2" s="42">
        <v>10700000</v>
      </c>
      <c r="EQ2" s="42">
        <v>11500000</v>
      </c>
      <c r="ER2" s="42">
        <v>10800000</v>
      </c>
      <c r="ES2" s="42">
        <v>11100000</v>
      </c>
      <c r="ET2" s="42">
        <v>10800000</v>
      </c>
      <c r="EU2" s="42">
        <v>12000000</v>
      </c>
      <c r="EV2" s="42">
        <v>11400000</v>
      </c>
      <c r="EW2" s="42">
        <v>12200000</v>
      </c>
      <c r="EX2" s="42">
        <v>11100000</v>
      </c>
      <c r="EY2" s="42">
        <v>10400000</v>
      </c>
      <c r="EZ2" s="42">
        <v>9970000</v>
      </c>
      <c r="FA2" s="42">
        <v>9510000</v>
      </c>
      <c r="FB2" s="42">
        <v>9490000</v>
      </c>
      <c r="FC2" s="42">
        <v>8650000</v>
      </c>
      <c r="FD2" s="42">
        <v>8610000</v>
      </c>
      <c r="FE2" s="42">
        <v>8450000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opLeftCell="I1" zoomScale="70" zoomScaleNormal="70" workbookViewId="0">
      <selection activeCell="AO7" sqref="AO7"/>
    </sheetView>
  </sheetViews>
  <sheetFormatPr baseColWidth="10" defaultRowHeight="14.4" x14ac:dyDescent="0.3"/>
  <sheetData>
    <row r="1" spans="1:41" s="8" customFormat="1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</row>
    <row r="2" spans="1:41" s="8" customFormat="1" x14ac:dyDescent="0.3">
      <c r="A2" s="8" t="s">
        <v>219</v>
      </c>
      <c r="B2" s="42">
        <v>3700000</v>
      </c>
      <c r="C2" s="42">
        <v>4060000</v>
      </c>
      <c r="D2" s="42">
        <v>4170000</v>
      </c>
      <c r="E2" s="42">
        <v>4390000</v>
      </c>
      <c r="F2" s="42">
        <v>3850000</v>
      </c>
      <c r="G2" s="42">
        <v>3930000</v>
      </c>
      <c r="H2" s="42">
        <v>4160000</v>
      </c>
      <c r="I2" s="42">
        <v>4080000</v>
      </c>
      <c r="J2" s="42">
        <v>5290000</v>
      </c>
      <c r="K2" s="42">
        <v>6260000</v>
      </c>
      <c r="L2" s="42">
        <v>5440000</v>
      </c>
      <c r="M2" s="42">
        <v>6430000</v>
      </c>
      <c r="N2" s="42">
        <v>6480000</v>
      </c>
      <c r="O2" s="42">
        <v>6090000</v>
      </c>
      <c r="P2" s="42">
        <v>6250000</v>
      </c>
      <c r="Q2" s="42">
        <v>6620000</v>
      </c>
      <c r="R2" s="42">
        <v>5920000</v>
      </c>
      <c r="S2" s="42">
        <v>6560000</v>
      </c>
      <c r="T2" s="42">
        <v>5940000</v>
      </c>
      <c r="U2" s="42">
        <v>6850000</v>
      </c>
      <c r="V2" s="42">
        <v>6810000</v>
      </c>
      <c r="W2" s="42">
        <v>6840000</v>
      </c>
      <c r="X2" s="42">
        <v>7840000</v>
      </c>
      <c r="Y2" s="42">
        <v>7150000</v>
      </c>
      <c r="Z2" s="42">
        <v>7850000</v>
      </c>
      <c r="AA2" s="42">
        <v>9800000</v>
      </c>
      <c r="AB2" s="42">
        <v>7560000</v>
      </c>
      <c r="AC2" s="42">
        <v>7310000</v>
      </c>
      <c r="AD2" s="42">
        <v>10400000</v>
      </c>
      <c r="AE2" s="42">
        <v>10300000</v>
      </c>
      <c r="AF2" s="42">
        <v>10300000</v>
      </c>
      <c r="AG2" s="42">
        <v>10600000</v>
      </c>
      <c r="AH2" s="42">
        <v>9210000</v>
      </c>
      <c r="AI2" s="42">
        <v>9480000</v>
      </c>
      <c r="AJ2" s="42">
        <v>9250000</v>
      </c>
      <c r="AK2" s="42">
        <v>10100000</v>
      </c>
      <c r="AL2" s="42">
        <v>10800000</v>
      </c>
      <c r="AM2" s="42">
        <v>10700000</v>
      </c>
      <c r="AN2" s="42">
        <v>10300000</v>
      </c>
      <c r="AO2" s="42">
        <v>10600000</v>
      </c>
    </row>
    <row r="3" spans="1:41" s="8" customFormat="1" x14ac:dyDescent="0.3">
      <c r="A3" s="8" t="s">
        <v>220</v>
      </c>
      <c r="B3" s="42">
        <v>3530000</v>
      </c>
      <c r="C3" s="42">
        <v>3970000</v>
      </c>
      <c r="D3" s="42">
        <v>3790000</v>
      </c>
      <c r="E3" s="42">
        <v>4150000</v>
      </c>
      <c r="F3" s="42">
        <v>3650000</v>
      </c>
      <c r="G3" s="42">
        <v>3320000</v>
      </c>
      <c r="H3" s="42">
        <v>3870000</v>
      </c>
      <c r="I3" s="42">
        <v>3970000</v>
      </c>
      <c r="J3" s="42">
        <v>5780000</v>
      </c>
      <c r="K3" s="42">
        <v>6160000</v>
      </c>
      <c r="L3" s="42">
        <v>5530000</v>
      </c>
      <c r="M3" s="42">
        <v>6530000</v>
      </c>
      <c r="N3" s="42">
        <v>6950000</v>
      </c>
      <c r="O3" s="42">
        <v>6420000</v>
      </c>
      <c r="P3" s="42">
        <v>6590000</v>
      </c>
      <c r="Q3" s="42">
        <v>6810000</v>
      </c>
      <c r="R3" s="42">
        <v>7570000</v>
      </c>
      <c r="S3" s="42">
        <v>8730000</v>
      </c>
      <c r="T3" s="42">
        <v>7450000</v>
      </c>
      <c r="U3" s="42">
        <v>9260000</v>
      </c>
      <c r="V3" s="42">
        <v>9780000</v>
      </c>
      <c r="W3" s="42">
        <v>9900000</v>
      </c>
      <c r="X3" s="42">
        <v>9470000</v>
      </c>
      <c r="Y3" s="42">
        <v>9880000</v>
      </c>
      <c r="Z3" s="42">
        <v>8400000</v>
      </c>
      <c r="AA3" s="42">
        <v>9170000</v>
      </c>
      <c r="AB3" s="42">
        <v>8820000</v>
      </c>
      <c r="AC3" s="42">
        <v>9630000</v>
      </c>
      <c r="AD3" s="42">
        <v>10400000</v>
      </c>
      <c r="AE3" s="42">
        <v>10300000</v>
      </c>
      <c r="AF3" s="42">
        <v>10000000</v>
      </c>
      <c r="AG3" s="42">
        <v>10500000</v>
      </c>
      <c r="AH3" s="42">
        <v>8800000</v>
      </c>
      <c r="AI3" s="42">
        <v>9060000</v>
      </c>
      <c r="AJ3" s="42">
        <v>9000000</v>
      </c>
      <c r="AK3" s="42">
        <v>9290000</v>
      </c>
      <c r="AL3" s="42">
        <v>9930000</v>
      </c>
      <c r="AM3" s="42">
        <v>10100000</v>
      </c>
      <c r="AN3" s="42">
        <v>9960000</v>
      </c>
      <c r="AO3" s="42">
        <v>10300000</v>
      </c>
    </row>
    <row r="4" spans="1:41" s="8" customFormat="1" x14ac:dyDescent="0.3">
      <c r="A4" s="8" t="s">
        <v>221</v>
      </c>
      <c r="B4" s="42">
        <v>3810000</v>
      </c>
      <c r="C4" s="42">
        <v>3790000</v>
      </c>
      <c r="D4" s="42">
        <v>3800000</v>
      </c>
      <c r="E4" s="42">
        <v>4110000</v>
      </c>
      <c r="F4" s="42">
        <v>4010000</v>
      </c>
      <c r="G4" s="42">
        <v>3980000</v>
      </c>
      <c r="H4" s="42">
        <v>4130000</v>
      </c>
      <c r="I4" s="42">
        <v>4410000</v>
      </c>
      <c r="J4" s="42">
        <v>5920000</v>
      </c>
      <c r="K4" s="42">
        <v>5790000</v>
      </c>
      <c r="L4" s="42">
        <v>5980000</v>
      </c>
      <c r="M4" s="42">
        <v>6380000</v>
      </c>
      <c r="N4" s="42">
        <v>6300000</v>
      </c>
      <c r="O4" s="42">
        <v>6430000</v>
      </c>
      <c r="P4" s="42">
        <v>6430000</v>
      </c>
      <c r="Q4" s="42">
        <v>7130000</v>
      </c>
      <c r="R4" s="42">
        <v>6500000</v>
      </c>
      <c r="S4" s="42">
        <v>6980000</v>
      </c>
      <c r="T4" s="42">
        <v>7300000</v>
      </c>
      <c r="U4" s="42">
        <v>7250000</v>
      </c>
      <c r="V4" s="42">
        <v>7260000</v>
      </c>
      <c r="W4" s="42">
        <v>7420000</v>
      </c>
      <c r="X4" s="42">
        <v>7830000</v>
      </c>
      <c r="Y4" s="42">
        <v>8090000</v>
      </c>
      <c r="Z4" s="42">
        <v>9320000</v>
      </c>
      <c r="AA4" s="42">
        <v>10300000</v>
      </c>
      <c r="AB4" s="42">
        <v>10400000</v>
      </c>
      <c r="AC4" s="42">
        <v>11100000</v>
      </c>
      <c r="AD4" s="42">
        <v>10700000</v>
      </c>
      <c r="AE4" s="42">
        <v>11100000</v>
      </c>
      <c r="AF4" s="42">
        <v>10600000</v>
      </c>
      <c r="AG4" s="42">
        <v>11400000</v>
      </c>
      <c r="AH4" s="42">
        <v>10700000</v>
      </c>
      <c r="AI4" s="42">
        <v>11500000</v>
      </c>
      <c r="AJ4" s="42">
        <v>10800000</v>
      </c>
      <c r="AK4" s="42">
        <v>11100000</v>
      </c>
      <c r="AL4" s="42">
        <v>10800000</v>
      </c>
      <c r="AM4" s="42">
        <v>12000000</v>
      </c>
      <c r="AN4" s="42">
        <v>11400000</v>
      </c>
      <c r="AO4" s="42">
        <v>12200000</v>
      </c>
    </row>
    <row r="5" spans="1:41" s="8" customFormat="1" x14ac:dyDescent="0.3">
      <c r="A5" s="8" t="s">
        <v>222</v>
      </c>
      <c r="B5" s="42">
        <v>3950000</v>
      </c>
      <c r="C5" s="42">
        <v>4100000</v>
      </c>
      <c r="D5" s="42">
        <v>4150000</v>
      </c>
      <c r="E5" s="42">
        <v>4580000</v>
      </c>
      <c r="F5" s="42">
        <v>4070000</v>
      </c>
      <c r="G5" s="42">
        <v>4400000</v>
      </c>
      <c r="H5" s="42">
        <v>4640000</v>
      </c>
      <c r="I5" s="42">
        <v>4760000</v>
      </c>
      <c r="J5" s="42">
        <v>6770000</v>
      </c>
      <c r="K5" s="42">
        <v>7020000</v>
      </c>
      <c r="L5" s="42">
        <v>6400000</v>
      </c>
      <c r="M5" s="42">
        <v>7250000</v>
      </c>
      <c r="N5" s="42">
        <v>6900000</v>
      </c>
      <c r="O5" s="42">
        <v>7250000</v>
      </c>
      <c r="P5" s="42">
        <v>7950000</v>
      </c>
      <c r="Q5" s="42">
        <v>7740000</v>
      </c>
      <c r="R5" s="42">
        <v>9030000</v>
      </c>
      <c r="S5" s="42">
        <v>9270000</v>
      </c>
      <c r="T5" s="42">
        <v>9970000</v>
      </c>
      <c r="U5" s="42">
        <v>9880000</v>
      </c>
      <c r="V5" s="42">
        <v>10200000</v>
      </c>
      <c r="W5" s="42">
        <v>9850000</v>
      </c>
      <c r="X5" s="42">
        <v>10500000</v>
      </c>
      <c r="Y5" s="42">
        <v>11100000</v>
      </c>
      <c r="Z5" s="42">
        <v>10200000</v>
      </c>
      <c r="AA5" s="42">
        <v>11000000</v>
      </c>
      <c r="AB5" s="42">
        <v>10600000</v>
      </c>
      <c r="AC5" s="42">
        <v>11100000</v>
      </c>
      <c r="AD5" s="42">
        <v>10500000</v>
      </c>
      <c r="AE5" s="42">
        <v>10500000</v>
      </c>
      <c r="AF5" s="42">
        <v>11200000</v>
      </c>
      <c r="AG5" s="42">
        <v>11500000</v>
      </c>
      <c r="AH5" s="42">
        <v>11100000</v>
      </c>
      <c r="AI5" s="42">
        <v>10400000</v>
      </c>
      <c r="AJ5" s="42">
        <v>9970000</v>
      </c>
      <c r="AK5" s="42">
        <v>9510000</v>
      </c>
      <c r="AL5" s="42">
        <v>9490000</v>
      </c>
      <c r="AM5" s="42">
        <v>8650000</v>
      </c>
      <c r="AN5" s="42">
        <v>8610000</v>
      </c>
      <c r="AO5" s="42">
        <v>8450000</v>
      </c>
    </row>
    <row r="6" spans="1:41" x14ac:dyDescent="0.3">
      <c r="A6" t="s">
        <v>304</v>
      </c>
      <c r="B6" s="42">
        <v>0</v>
      </c>
      <c r="C6" s="42">
        <v>0</v>
      </c>
      <c r="D6" s="42">
        <v>0</v>
      </c>
      <c r="E6" s="42">
        <v>0</v>
      </c>
      <c r="F6" s="42">
        <v>4</v>
      </c>
      <c r="G6" s="42">
        <v>4</v>
      </c>
      <c r="H6" s="42">
        <v>4</v>
      </c>
      <c r="I6" s="42">
        <v>4</v>
      </c>
      <c r="J6" s="42">
        <v>21</v>
      </c>
      <c r="K6" s="42">
        <v>21</v>
      </c>
      <c r="L6" s="42">
        <v>21</v>
      </c>
      <c r="M6" s="42">
        <v>21</v>
      </c>
      <c r="N6" s="42">
        <v>24</v>
      </c>
      <c r="O6" s="42">
        <v>24</v>
      </c>
      <c r="P6" s="42">
        <v>24</v>
      </c>
      <c r="Q6" s="42">
        <v>24</v>
      </c>
      <c r="R6" s="42">
        <v>27</v>
      </c>
      <c r="S6" s="42">
        <v>27</v>
      </c>
      <c r="T6" s="42">
        <v>27</v>
      </c>
      <c r="U6" s="42">
        <v>27</v>
      </c>
      <c r="V6" s="42">
        <v>45</v>
      </c>
      <c r="W6" s="42">
        <v>45</v>
      </c>
      <c r="X6" s="42">
        <v>45</v>
      </c>
      <c r="Y6" s="42">
        <v>45</v>
      </c>
      <c r="Z6" s="42">
        <v>48</v>
      </c>
      <c r="AA6" s="42">
        <v>48</v>
      </c>
      <c r="AB6" s="42">
        <v>48</v>
      </c>
      <c r="AC6" s="42">
        <v>48</v>
      </c>
      <c r="AD6" s="42">
        <v>51</v>
      </c>
      <c r="AE6" s="42">
        <v>51</v>
      </c>
      <c r="AF6" s="42">
        <v>51</v>
      </c>
      <c r="AG6" s="42">
        <v>51</v>
      </c>
      <c r="AH6" s="42">
        <v>69</v>
      </c>
      <c r="AI6" s="42">
        <v>69</v>
      </c>
      <c r="AJ6" s="42">
        <v>69</v>
      </c>
      <c r="AK6" s="42">
        <v>69</v>
      </c>
      <c r="AL6" s="42">
        <v>72</v>
      </c>
      <c r="AM6" s="42">
        <v>72</v>
      </c>
      <c r="AN6" s="42">
        <v>72</v>
      </c>
      <c r="AO6" s="42">
        <v>72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4"/>
  <sheetViews>
    <sheetView workbookViewId="0">
      <selection activeCell="B1" sqref="B1"/>
    </sheetView>
  </sheetViews>
  <sheetFormatPr baseColWidth="10" defaultRowHeight="14.4" x14ac:dyDescent="0.3"/>
  <sheetData>
    <row r="1" spans="1:82" s="8" customFormat="1" x14ac:dyDescent="0.3">
      <c r="A1" t="s">
        <v>185</v>
      </c>
      <c r="B1" s="8" t="s">
        <v>186</v>
      </c>
      <c r="C1" s="8" t="s">
        <v>187</v>
      </c>
      <c r="D1" s="8" t="s">
        <v>188</v>
      </c>
      <c r="E1" s="8" t="s">
        <v>189</v>
      </c>
    </row>
    <row r="2" spans="1:82" x14ac:dyDescent="0.3">
      <c r="A2">
        <v>0</v>
      </c>
      <c r="B2">
        <v>4080000</v>
      </c>
      <c r="C2">
        <v>4005000</v>
      </c>
      <c r="D2">
        <v>3877500</v>
      </c>
      <c r="E2">
        <v>4132500</v>
      </c>
    </row>
    <row r="3" spans="1:82" x14ac:dyDescent="0.3">
      <c r="A3">
        <v>4</v>
      </c>
      <c r="B3">
        <v>3860000</v>
      </c>
      <c r="C3">
        <v>3702500</v>
      </c>
      <c r="D3">
        <v>4195000</v>
      </c>
      <c r="E3">
        <v>4467500</v>
      </c>
    </row>
    <row r="4" spans="1:82" x14ac:dyDescent="0.3">
      <c r="A4">
        <v>24</v>
      </c>
      <c r="B4">
        <v>6000000</v>
      </c>
      <c r="C4">
        <v>6692500</v>
      </c>
      <c r="D4">
        <v>6860000</v>
      </c>
      <c r="E4">
        <v>7460000</v>
      </c>
    </row>
    <row r="5" spans="1:82" x14ac:dyDescent="0.3">
      <c r="A5">
        <v>48</v>
      </c>
      <c r="B5">
        <v>8130000</v>
      </c>
      <c r="C5">
        <v>10400000</v>
      </c>
      <c r="D5">
        <v>10280000</v>
      </c>
      <c r="E5">
        <v>10950000</v>
      </c>
    </row>
    <row r="6" spans="1:82" x14ac:dyDescent="0.3">
      <c r="A6">
        <v>72</v>
      </c>
      <c r="B6">
        <v>9037500</v>
      </c>
      <c r="C6">
        <v>10072500</v>
      </c>
      <c r="D6">
        <v>10245000</v>
      </c>
      <c r="E6">
        <v>8800000</v>
      </c>
    </row>
    <row r="8" spans="1:82" x14ac:dyDescent="0.3">
      <c r="A8" t="s">
        <v>190</v>
      </c>
      <c r="B8">
        <v>1.6799999999999999E-2</v>
      </c>
      <c r="C8">
        <v>0.23300000000000001</v>
      </c>
      <c r="D8">
        <v>2.0199999999999999E-2</v>
      </c>
      <c r="E8">
        <v>2.0299999999999999E-2</v>
      </c>
    </row>
    <row r="9" spans="1:82" x14ac:dyDescent="0.3">
      <c r="A9" t="s">
        <v>191</v>
      </c>
      <c r="B9">
        <v>0.97509999999999997</v>
      </c>
      <c r="C9">
        <v>0.98140000000000005</v>
      </c>
      <c r="D9">
        <v>0.98819999999999997</v>
      </c>
      <c r="E9">
        <v>0.98180000000000001</v>
      </c>
    </row>
    <row r="12" spans="1:82" s="8" customFormat="1" x14ac:dyDescent="0.3">
      <c r="B12" s="8" t="s">
        <v>192</v>
      </c>
      <c r="C12" s="8" t="s">
        <v>193</v>
      </c>
      <c r="D12" s="8" t="s">
        <v>194</v>
      </c>
      <c r="E12" s="8" t="s">
        <v>195</v>
      </c>
      <c r="F12" s="8" t="s">
        <v>196</v>
      </c>
      <c r="G12" s="8" t="s">
        <v>197</v>
      </c>
      <c r="H12" s="8" t="s">
        <v>198</v>
      </c>
      <c r="I12" s="8" t="s">
        <v>199</v>
      </c>
      <c r="J12" s="8" t="s">
        <v>200</v>
      </c>
      <c r="K12" s="8" t="s">
        <v>201</v>
      </c>
      <c r="L12" s="8" t="s">
        <v>202</v>
      </c>
      <c r="M12" s="8" t="s">
        <v>203</v>
      </c>
      <c r="N12" s="8" t="s">
        <v>204</v>
      </c>
      <c r="O12" s="8" t="s">
        <v>205</v>
      </c>
      <c r="P12" s="8" t="s">
        <v>206</v>
      </c>
      <c r="Q12" s="8" t="s">
        <v>207</v>
      </c>
      <c r="R12" s="8" t="s">
        <v>16</v>
      </c>
      <c r="S12" s="8" t="s">
        <v>17</v>
      </c>
      <c r="T12" s="8" t="s">
        <v>18</v>
      </c>
      <c r="U12" s="8" t="s">
        <v>19</v>
      </c>
      <c r="V12" s="8" t="s">
        <v>20</v>
      </c>
      <c r="W12" s="8" t="s">
        <v>21</v>
      </c>
      <c r="X12" s="8" t="s">
        <v>22</v>
      </c>
      <c r="Y12" s="8" t="s">
        <v>23</v>
      </c>
      <c r="Z12" s="8" t="s">
        <v>24</v>
      </c>
      <c r="AA12" s="8" t="s">
        <v>25</v>
      </c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8" t="s">
        <v>31</v>
      </c>
      <c r="AH12" s="8" t="s">
        <v>32</v>
      </c>
      <c r="AI12" s="8" t="s">
        <v>33</v>
      </c>
      <c r="AJ12" s="8" t="s">
        <v>34</v>
      </c>
      <c r="AK12" s="8" t="s">
        <v>35</v>
      </c>
      <c r="AL12" s="8" t="s">
        <v>36</v>
      </c>
      <c r="AM12" s="8" t="s">
        <v>37</v>
      </c>
      <c r="AN12" s="8" t="s">
        <v>38</v>
      </c>
      <c r="AO12" s="8" t="s">
        <v>39</v>
      </c>
      <c r="AP12" s="8" t="s">
        <v>40</v>
      </c>
      <c r="AQ12" s="8" t="s">
        <v>41</v>
      </c>
      <c r="AR12" s="8" t="s">
        <v>42</v>
      </c>
      <c r="AS12" s="8" t="s">
        <v>43</v>
      </c>
      <c r="AT12" s="8" t="s">
        <v>44</v>
      </c>
      <c r="AU12" s="8" t="s">
        <v>45</v>
      </c>
      <c r="AV12" s="8" t="s">
        <v>46</v>
      </c>
      <c r="AW12" s="8" t="s">
        <v>47</v>
      </c>
      <c r="AX12" s="8" t="s">
        <v>48</v>
      </c>
      <c r="AY12" s="8" t="s">
        <v>49</v>
      </c>
      <c r="AZ12" s="8" t="s">
        <v>50</v>
      </c>
      <c r="BA12" s="8" t="s">
        <v>51</v>
      </c>
      <c r="BB12" s="8" t="s">
        <v>52</v>
      </c>
      <c r="BC12" s="8" t="s">
        <v>53</v>
      </c>
      <c r="BD12" s="8" t="s">
        <v>54</v>
      </c>
      <c r="BE12" s="8" t="s">
        <v>55</v>
      </c>
      <c r="BF12" s="8" t="s">
        <v>56</v>
      </c>
      <c r="BG12" s="8" t="s">
        <v>57</v>
      </c>
      <c r="BH12" s="8" t="s">
        <v>58</v>
      </c>
      <c r="BI12" s="8" t="s">
        <v>59</v>
      </c>
      <c r="BJ12" s="8" t="s">
        <v>60</v>
      </c>
      <c r="BK12" s="8" t="s">
        <v>61</v>
      </c>
      <c r="BL12" s="8" t="s">
        <v>62</v>
      </c>
      <c r="BM12" s="8" t="s">
        <v>63</v>
      </c>
      <c r="BN12" s="8" t="s">
        <v>64</v>
      </c>
      <c r="BO12" s="8" t="s">
        <v>65</v>
      </c>
      <c r="BP12" s="8" t="s">
        <v>66</v>
      </c>
      <c r="BQ12" s="8" t="s">
        <v>67</v>
      </c>
      <c r="BR12" s="8" t="s">
        <v>68</v>
      </c>
      <c r="BS12" s="8" t="s">
        <v>69</v>
      </c>
      <c r="BT12" s="8" t="s">
        <v>70</v>
      </c>
      <c r="BU12" s="8" t="s">
        <v>71</v>
      </c>
      <c r="BV12" s="8" t="s">
        <v>72</v>
      </c>
      <c r="BW12" s="8" t="s">
        <v>73</v>
      </c>
      <c r="BX12" s="8" t="s">
        <v>74</v>
      </c>
      <c r="BY12" s="8" t="s">
        <v>75</v>
      </c>
      <c r="BZ12" s="8" t="s">
        <v>76</v>
      </c>
      <c r="CA12" s="8" t="s">
        <v>77</v>
      </c>
      <c r="CB12" s="8" t="s">
        <v>78</v>
      </c>
      <c r="CC12" s="8" t="s">
        <v>79</v>
      </c>
      <c r="CD12" s="8" t="s">
        <v>100</v>
      </c>
    </row>
    <row r="13" spans="1:82" s="8" customFormat="1" x14ac:dyDescent="0.3">
      <c r="A13" s="8">
        <v>0</v>
      </c>
      <c r="B13" s="7">
        <v>3700000</v>
      </c>
      <c r="C13" s="7">
        <v>4060000</v>
      </c>
      <c r="D13" s="7">
        <v>4170000</v>
      </c>
      <c r="E13" s="7">
        <v>4390000</v>
      </c>
      <c r="F13" s="7">
        <v>3850000</v>
      </c>
      <c r="G13" s="7">
        <v>3930000</v>
      </c>
      <c r="H13" s="7">
        <v>4160000</v>
      </c>
      <c r="I13" s="7">
        <v>4080000</v>
      </c>
      <c r="J13" s="7">
        <v>3810000</v>
      </c>
      <c r="K13" s="7">
        <v>3790000</v>
      </c>
      <c r="L13" s="7">
        <v>3800000</v>
      </c>
      <c r="M13" s="7">
        <v>4110000</v>
      </c>
      <c r="N13" s="7">
        <v>4010000</v>
      </c>
      <c r="O13" s="7">
        <v>3980000</v>
      </c>
      <c r="P13" s="7">
        <v>4130000</v>
      </c>
      <c r="Q13" s="7">
        <v>4410000</v>
      </c>
    </row>
    <row r="14" spans="1:82" x14ac:dyDescent="0.3">
      <c r="A14">
        <v>4</v>
      </c>
      <c r="B14" s="7">
        <v>3530000</v>
      </c>
      <c r="C14" s="7">
        <v>3970000</v>
      </c>
      <c r="D14" s="7">
        <v>3790000</v>
      </c>
      <c r="E14" s="7">
        <v>4150000</v>
      </c>
      <c r="F14" s="7">
        <v>3650000</v>
      </c>
      <c r="G14" s="7">
        <v>3320000</v>
      </c>
      <c r="H14" s="7">
        <v>3870000</v>
      </c>
      <c r="I14" s="7">
        <v>3970000</v>
      </c>
      <c r="J14" s="7">
        <v>3950000</v>
      </c>
      <c r="K14" s="7">
        <v>4100000</v>
      </c>
      <c r="L14" s="7">
        <v>4150000</v>
      </c>
      <c r="M14" s="7">
        <v>4580000</v>
      </c>
      <c r="N14" s="7">
        <v>4070000</v>
      </c>
      <c r="O14" s="7">
        <v>4400000</v>
      </c>
      <c r="P14" s="7">
        <v>4640000</v>
      </c>
      <c r="Q14" s="7">
        <v>4760000</v>
      </c>
    </row>
    <row r="15" spans="1:82" x14ac:dyDescent="0.3">
      <c r="A15">
        <v>24</v>
      </c>
      <c r="B15" s="7">
        <v>5780000</v>
      </c>
      <c r="C15" s="7">
        <v>6160000</v>
      </c>
      <c r="D15" s="7">
        <v>5530000</v>
      </c>
      <c r="E15" s="7">
        <v>6530000</v>
      </c>
      <c r="F15" s="7">
        <v>6950000</v>
      </c>
      <c r="G15" s="7">
        <v>6420000</v>
      </c>
      <c r="H15" s="7">
        <v>6590000</v>
      </c>
      <c r="I15" s="7">
        <v>6810000</v>
      </c>
      <c r="J15" s="7">
        <v>6770000</v>
      </c>
      <c r="K15" s="7">
        <v>7020000</v>
      </c>
      <c r="L15" s="7">
        <v>6400000</v>
      </c>
      <c r="M15" s="7">
        <v>7250000</v>
      </c>
      <c r="N15" s="7">
        <v>6900000</v>
      </c>
      <c r="O15" s="7">
        <v>7250000</v>
      </c>
      <c r="P15" s="7">
        <v>7950000</v>
      </c>
      <c r="Q15" s="7">
        <v>7740000</v>
      </c>
    </row>
    <row r="16" spans="1:82" x14ac:dyDescent="0.3">
      <c r="A16">
        <v>48</v>
      </c>
      <c r="B16" s="7">
        <v>7850000</v>
      </c>
      <c r="C16" s="7">
        <v>9800000</v>
      </c>
      <c r="D16" s="7">
        <v>7560000</v>
      </c>
      <c r="E16" s="7">
        <v>7310000</v>
      </c>
      <c r="F16" s="7">
        <v>10400000</v>
      </c>
      <c r="G16" s="7">
        <v>10300000</v>
      </c>
      <c r="H16" s="7">
        <v>10300000</v>
      </c>
      <c r="I16" s="7">
        <v>10600000</v>
      </c>
      <c r="J16" s="7">
        <v>9320000</v>
      </c>
      <c r="K16" s="7">
        <v>10300000</v>
      </c>
      <c r="L16" s="7">
        <v>10400000</v>
      </c>
      <c r="M16" s="7">
        <v>11100000</v>
      </c>
      <c r="N16" s="7">
        <v>10700000</v>
      </c>
      <c r="O16" s="7">
        <v>11100000</v>
      </c>
      <c r="P16" s="7">
        <v>10600000</v>
      </c>
      <c r="Q16" s="7">
        <v>11400000</v>
      </c>
    </row>
    <row r="17" spans="1:17" x14ac:dyDescent="0.3">
      <c r="A17">
        <v>72</v>
      </c>
      <c r="B17" s="7">
        <v>8800000</v>
      </c>
      <c r="C17" s="7">
        <v>9060000</v>
      </c>
      <c r="D17" s="7">
        <v>9000000</v>
      </c>
      <c r="E17" s="7">
        <v>9290000</v>
      </c>
      <c r="F17" s="7">
        <v>9930000</v>
      </c>
      <c r="G17" s="7">
        <v>10100000</v>
      </c>
      <c r="H17" s="7">
        <v>9960000</v>
      </c>
      <c r="I17" s="7">
        <v>10300000</v>
      </c>
      <c r="J17" s="7">
        <v>11100000</v>
      </c>
      <c r="K17" s="7">
        <v>10400000</v>
      </c>
      <c r="L17" s="7">
        <v>9970000</v>
      </c>
      <c r="M17" s="7">
        <v>9510000</v>
      </c>
      <c r="N17" s="7">
        <v>9490000</v>
      </c>
      <c r="O17" s="7">
        <v>8650000</v>
      </c>
      <c r="P17" s="7">
        <v>8610000</v>
      </c>
      <c r="Q17" s="7">
        <v>8450000</v>
      </c>
    </row>
    <row r="19" spans="1:17" x14ac:dyDescent="0.3">
      <c r="A19" t="s">
        <v>190</v>
      </c>
      <c r="B19" s="7">
        <v>1.7999999999999999E-2</v>
      </c>
      <c r="C19" s="7">
        <v>2.0299999999999999E-2</v>
      </c>
      <c r="D19" s="7">
        <v>1.5599999999999999E-2</v>
      </c>
      <c r="E19" s="7">
        <v>1.26E-2</v>
      </c>
      <c r="F19" s="7">
        <v>2.3599999999999999E-2</v>
      </c>
      <c r="G19" s="7">
        <v>2.5499999999999998E-2</v>
      </c>
      <c r="H19" s="7">
        <v>2.2100000000000002E-2</v>
      </c>
      <c r="I19" s="7">
        <v>2.2200000000000001E-2</v>
      </c>
      <c r="J19" s="7">
        <v>1.9300000000000001E-2</v>
      </c>
      <c r="K19" s="7">
        <v>2.0799999999999999E-2</v>
      </c>
      <c r="L19" s="7">
        <v>2.0899999999999998E-2</v>
      </c>
      <c r="M19" s="7">
        <v>0.02</v>
      </c>
      <c r="N19" s="7">
        <v>2.18E-2</v>
      </c>
      <c r="O19" s="7">
        <v>2.0899999999999998E-2</v>
      </c>
      <c r="P19" s="7">
        <v>1.8599999999999998E-2</v>
      </c>
      <c r="Q19" s="7">
        <v>1.9699999999999999E-2</v>
      </c>
    </row>
    <row r="20" spans="1:17" x14ac:dyDescent="0.3">
      <c r="A20" t="s">
        <v>208</v>
      </c>
      <c r="B20" s="7">
        <v>0.96550000000000002</v>
      </c>
      <c r="C20" s="7">
        <v>0.99870000000000003</v>
      </c>
      <c r="D20" s="7">
        <v>0.98860000000000003</v>
      </c>
      <c r="E20" s="7">
        <v>0.85780000000000001</v>
      </c>
      <c r="F20" s="7">
        <v>0.96630000000000005</v>
      </c>
      <c r="G20" s="7">
        <v>0.97840000000000005</v>
      </c>
      <c r="H20" s="7">
        <v>0.98939999999999995</v>
      </c>
      <c r="I20" s="7">
        <v>0.98809999999999998</v>
      </c>
      <c r="J20" s="7">
        <v>0.96099999999999997</v>
      </c>
      <c r="K20" s="7">
        <v>0.97799999999999998</v>
      </c>
      <c r="L20" s="7">
        <v>0.99960000000000004</v>
      </c>
      <c r="M20" s="7">
        <v>0.99450000000000005</v>
      </c>
      <c r="N20" s="7">
        <v>0.9889</v>
      </c>
      <c r="O20" s="7">
        <v>0.99039999999999995</v>
      </c>
      <c r="P20" s="7">
        <v>0.94979999999999998</v>
      </c>
      <c r="Q20" s="7">
        <v>0.98619999999999997</v>
      </c>
    </row>
    <row r="22" spans="1:17" x14ac:dyDescent="0.3">
      <c r="A22" t="s">
        <v>209</v>
      </c>
      <c r="B22" s="39">
        <f>AVERAGE(B19:E19)</f>
        <v>1.6625000000000001E-2</v>
      </c>
      <c r="C22" s="39">
        <f>AVERAGE(F19:I19)</f>
        <v>2.3349999999999999E-2</v>
      </c>
      <c r="D22" s="39">
        <f>AVERAGE(J19:M19)</f>
        <v>2.0250000000000001E-2</v>
      </c>
      <c r="E22" s="39">
        <f>AVERAGE(N19:Q19)</f>
        <v>2.0250000000000001E-2</v>
      </c>
      <c r="G22" s="7"/>
      <c r="H22" s="7"/>
      <c r="I22" s="7"/>
      <c r="K22" s="7"/>
      <c r="L22" s="7"/>
      <c r="M22" s="7"/>
      <c r="O22" s="7"/>
      <c r="P22" s="7"/>
      <c r="Q22" s="7"/>
    </row>
    <row r="23" spans="1:17" x14ac:dyDescent="0.3">
      <c r="A23" t="s">
        <v>210</v>
      </c>
      <c r="B23">
        <f>_xlfn.STDEV.P(B19:E19)</f>
        <v>2.8568995432111358E-3</v>
      </c>
      <c r="C23" s="8">
        <f>_xlfn.STDEV.P(F19:I19)</f>
        <v>1.3756816492197592E-3</v>
      </c>
      <c r="D23" s="8">
        <f>_xlfn.STDEV.P(J19:M19)</f>
        <v>6.4999999999999899E-4</v>
      </c>
      <c r="E23" s="8">
        <f>_xlfn.STDEV.P(N19:Q19)</f>
        <v>1.2093386622447828E-3</v>
      </c>
      <c r="G23" s="8"/>
      <c r="H23" s="8"/>
      <c r="I23" s="8"/>
      <c r="K23" s="8"/>
      <c r="L23" s="8"/>
      <c r="M23" s="8"/>
      <c r="O23" s="8"/>
      <c r="P23" s="8"/>
      <c r="Q23" s="8"/>
    </row>
    <row r="24" spans="1:17" x14ac:dyDescent="0.3">
      <c r="A24" t="s">
        <v>211</v>
      </c>
      <c r="B24">
        <f>B23/SQRT(4)*100</f>
        <v>0.1428449771605568</v>
      </c>
      <c r="C24" s="8">
        <f t="shared" ref="C24:E24" si="0">C23/SQRT(4)*100</f>
        <v>6.8784082460987966E-2</v>
      </c>
      <c r="D24" s="8">
        <f t="shared" si="0"/>
        <v>3.2499999999999953E-2</v>
      </c>
      <c r="E24" s="8">
        <f t="shared" si="0"/>
        <v>6.0466933112239142E-2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7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RowHeight="14.4" x14ac:dyDescent="0.3"/>
  <sheetData>
    <row r="1" spans="1:82" s="8" customFormat="1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100</v>
      </c>
    </row>
    <row r="2" spans="1:82" s="8" customFormat="1" x14ac:dyDescent="0.3">
      <c r="A2" s="8" t="s">
        <v>110</v>
      </c>
      <c r="B2" s="7">
        <v>456.75675675674796</v>
      </c>
      <c r="C2" s="7">
        <v>330.04926108371848</v>
      </c>
      <c r="D2" s="7">
        <v>366.9064748201514</v>
      </c>
      <c r="E2" s="7">
        <v>323.46241457858241</v>
      </c>
      <c r="F2" s="7">
        <v>342.85714285713971</v>
      </c>
      <c r="G2" s="7">
        <v>340.96692111956662</v>
      </c>
      <c r="H2" s="7">
        <v>372.59615384613949</v>
      </c>
      <c r="I2" s="7">
        <v>350.49019607844173</v>
      </c>
      <c r="J2" s="7">
        <v>399.43342776207749</v>
      </c>
      <c r="K2" s="7">
        <v>340.05037783374365</v>
      </c>
      <c r="L2" s="7">
        <v>361.47757255933277</v>
      </c>
      <c r="M2" s="7">
        <v>318.07228915662358</v>
      </c>
      <c r="N2" s="7">
        <v>331.50684931505026</v>
      </c>
      <c r="O2" s="7">
        <v>376.50602409637753</v>
      </c>
      <c r="P2" s="7">
        <v>330.74935400515449</v>
      </c>
      <c r="Q2" s="7">
        <v>355.16372795973132</v>
      </c>
      <c r="R2" s="7">
        <v>332.1799307958342</v>
      </c>
      <c r="S2" s="7">
        <v>360.38961038959235</v>
      </c>
      <c r="T2" s="7">
        <v>457.50452079564576</v>
      </c>
      <c r="U2" s="7">
        <v>321.59264931087142</v>
      </c>
      <c r="V2" s="7">
        <v>339.56834532376115</v>
      </c>
      <c r="W2" s="7">
        <v>356.69781931462671</v>
      </c>
      <c r="X2" s="7">
        <v>414.26403641883479</v>
      </c>
      <c r="Y2" s="7">
        <v>346.54919236415827</v>
      </c>
      <c r="Z2" s="7">
        <v>313.37579617833205</v>
      </c>
      <c r="AA2" s="7">
        <v>286.73469387754886</v>
      </c>
      <c r="AB2" s="7">
        <v>370.37037037035896</v>
      </c>
      <c r="AC2" s="7">
        <v>398.08481532147312</v>
      </c>
      <c r="AD2" s="7">
        <v>308.65384615386125</v>
      </c>
      <c r="AE2" s="7">
        <v>322.33009708737757</v>
      </c>
      <c r="AF2" s="7">
        <v>314.56310679610772</v>
      </c>
      <c r="AG2" s="7">
        <v>305.66037735848204</v>
      </c>
      <c r="AH2" s="7">
        <v>288.63636363636209</v>
      </c>
      <c r="AI2" s="7">
        <v>280.35320088300074</v>
      </c>
      <c r="AJ2" s="7">
        <v>298.88888888887323</v>
      </c>
      <c r="AK2" s="7">
        <v>280.94725511302494</v>
      </c>
      <c r="AL2" s="7">
        <v>283.98791540785953</v>
      </c>
      <c r="AM2" s="7">
        <v>295.04950495051537</v>
      </c>
      <c r="AN2" s="7">
        <v>297.18875502008768</v>
      </c>
      <c r="AO2" s="7">
        <v>297.08737864078279</v>
      </c>
      <c r="AP2" s="7">
        <v>435.69553805774143</v>
      </c>
      <c r="AQ2" s="7">
        <v>530.34300791558508</v>
      </c>
      <c r="AR2" s="7">
        <v>505.26315789477474</v>
      </c>
      <c r="AS2" s="7">
        <v>486.61800486618046</v>
      </c>
      <c r="AT2" s="7">
        <v>473.81546134663665</v>
      </c>
      <c r="AU2" s="7">
        <v>535.17587939697614</v>
      </c>
      <c r="AV2" s="7">
        <v>489.10411622279247</v>
      </c>
      <c r="AW2" s="7">
        <v>453.51473922902534</v>
      </c>
      <c r="AX2" s="7">
        <v>410.1265822785258</v>
      </c>
      <c r="AY2" s="7">
        <v>419.51219512193757</v>
      </c>
      <c r="AZ2" s="7">
        <v>486.74698795183917</v>
      </c>
      <c r="BA2" s="7">
        <v>386.46288209608065</v>
      </c>
      <c r="BB2" s="7">
        <v>479.11547911550815</v>
      </c>
      <c r="BC2" s="7">
        <v>365.90909090911617</v>
      </c>
      <c r="BD2" s="7">
        <v>387.93103448276378</v>
      </c>
      <c r="BE2" s="7">
        <v>397.05882352940068</v>
      </c>
      <c r="BF2" s="7">
        <v>357.45937961593307</v>
      </c>
      <c r="BG2" s="7">
        <v>360.39886039884919</v>
      </c>
      <c r="BH2" s="7">
        <v>395.31249999998766</v>
      </c>
      <c r="BI2" s="7">
        <v>402.75862068965984</v>
      </c>
      <c r="BJ2" s="7">
        <v>401.44927536231</v>
      </c>
      <c r="BK2" s="7">
        <v>386.20689655174283</v>
      </c>
      <c r="BL2" s="7">
        <v>355.97484276728153</v>
      </c>
      <c r="BM2" s="7">
        <v>386.3049095607297</v>
      </c>
      <c r="BN2" s="7">
        <v>353.00429184547136</v>
      </c>
      <c r="BO2" s="7">
        <v>358.25242718448476</v>
      </c>
      <c r="BP2" s="7">
        <v>353.84615384614477</v>
      </c>
      <c r="BQ2" s="7">
        <v>346.84684684683862</v>
      </c>
      <c r="BR2" s="7">
        <v>352.33644859813563</v>
      </c>
      <c r="BS2" s="7">
        <v>346.84684684685868</v>
      </c>
      <c r="BT2" s="7">
        <v>366.98113207548784</v>
      </c>
      <c r="BU2" s="7">
        <v>334.21052631579744</v>
      </c>
      <c r="BV2" s="7">
        <v>298.19819819821134</v>
      </c>
      <c r="BW2" s="7">
        <v>330.76923076921992</v>
      </c>
      <c r="BX2" s="7">
        <v>317.95386158474372</v>
      </c>
      <c r="BY2" s="7">
        <v>329.12723449001862</v>
      </c>
      <c r="BZ2" s="7">
        <v>282.40252897787309</v>
      </c>
      <c r="CA2" s="7">
        <v>299.42196531792973</v>
      </c>
      <c r="CB2" s="7">
        <v>301.97444831593009</v>
      </c>
      <c r="CC2" s="7">
        <v>297.04142011834466</v>
      </c>
      <c r="CD2" s="7">
        <v>514</v>
      </c>
    </row>
    <row r="3" spans="1:82" s="8" customFormat="1" x14ac:dyDescent="0.3">
      <c r="A3" s="8" t="s">
        <v>172</v>
      </c>
      <c r="B3" s="7">
        <v>180.81081081081084</v>
      </c>
      <c r="C3" s="7">
        <v>190.64039408866998</v>
      </c>
      <c r="D3" s="7">
        <v>176.25899280575538</v>
      </c>
      <c r="E3" s="7">
        <v>231.66287015945329</v>
      </c>
      <c r="F3" s="7">
        <v>236.10389610389609</v>
      </c>
      <c r="G3" s="7">
        <v>221.37404580152671</v>
      </c>
      <c r="H3" s="7">
        <v>247.35576923076923</v>
      </c>
      <c r="I3" s="7">
        <v>240.4411764705882</v>
      </c>
      <c r="J3" s="7">
        <v>247.3087818696884</v>
      </c>
      <c r="K3" s="7">
        <v>231.23425692695216</v>
      </c>
      <c r="L3" s="7">
        <v>239.84168865435356</v>
      </c>
      <c r="M3" s="7">
        <v>206.7469879518072</v>
      </c>
      <c r="N3" s="7">
        <v>231.78082191780823</v>
      </c>
      <c r="O3" s="7">
        <v>258.43373493975901</v>
      </c>
      <c r="P3" s="7">
        <v>232.55813953488371</v>
      </c>
      <c r="Q3" s="7">
        <v>241.8136020151133</v>
      </c>
      <c r="R3" s="7">
        <v>227.68166089965396</v>
      </c>
      <c r="S3" s="7">
        <v>250</v>
      </c>
      <c r="T3" s="7">
        <v>261.8444846292947</v>
      </c>
      <c r="U3" s="7">
        <v>263.39969372128633</v>
      </c>
      <c r="V3" s="7">
        <v>252.66187050359713</v>
      </c>
      <c r="W3" s="7">
        <v>220.56074766355138</v>
      </c>
      <c r="X3" s="7">
        <v>238.54324734446129</v>
      </c>
      <c r="Y3" s="7">
        <v>233.77386196769459</v>
      </c>
      <c r="Z3" s="7">
        <v>226.11464968152868</v>
      </c>
      <c r="AA3" s="7">
        <v>183.67346938775509</v>
      </c>
      <c r="AB3" s="7">
        <v>240.07936507936509</v>
      </c>
      <c r="AC3" s="7">
        <v>316.68946648426817</v>
      </c>
      <c r="AD3" s="7">
        <v>221.1538461538461</v>
      </c>
      <c r="AE3" s="7">
        <v>219.41747572815532</v>
      </c>
      <c r="AF3" s="7">
        <v>211.65048543689321</v>
      </c>
      <c r="AG3" s="7">
        <v>219.33962264150946</v>
      </c>
      <c r="AH3" s="7">
        <v>167.04545454545453</v>
      </c>
      <c r="AI3" s="7">
        <v>163.57615894039733</v>
      </c>
      <c r="AJ3" s="7">
        <v>164</v>
      </c>
      <c r="AK3" s="7">
        <v>170.50592034445643</v>
      </c>
      <c r="AL3" s="7">
        <v>183.08157099697885</v>
      </c>
      <c r="AM3" s="7">
        <v>175.84158415841586</v>
      </c>
      <c r="AN3" s="7">
        <v>179.51807228915661</v>
      </c>
      <c r="AO3" s="7">
        <v>170.09708737864077</v>
      </c>
      <c r="AP3" s="7">
        <v>233.07086614173227</v>
      </c>
      <c r="AQ3" s="7">
        <v>243.00791556728231</v>
      </c>
      <c r="AR3" s="7">
        <v>213.15789473684214</v>
      </c>
      <c r="AS3" s="7">
        <v>308.7591240875912</v>
      </c>
      <c r="AT3" s="7">
        <v>231.17206982543641</v>
      </c>
      <c r="AU3" s="7">
        <v>300.7537688442211</v>
      </c>
      <c r="AV3" s="7">
        <v>271.67070217917677</v>
      </c>
      <c r="AW3" s="7">
        <v>251.02040816326533</v>
      </c>
      <c r="AX3" s="7">
        <v>313.6708860759494</v>
      </c>
      <c r="AY3" s="7">
        <v>193.90243902439028</v>
      </c>
      <c r="AZ3" s="7">
        <v>203.85542168674698</v>
      </c>
      <c r="BA3" s="7">
        <v>188.64628820960701</v>
      </c>
      <c r="BB3" s="7">
        <v>131.20393120393121</v>
      </c>
      <c r="BC3" s="7">
        <v>227.04545454545453</v>
      </c>
      <c r="BD3" s="7">
        <v>231.46551724137933</v>
      </c>
      <c r="BE3" s="7">
        <v>207.98319327731093</v>
      </c>
      <c r="BF3" s="7">
        <v>213.44165435745941</v>
      </c>
      <c r="BG3" s="7">
        <v>224.35897435897436</v>
      </c>
      <c r="BH3" s="7">
        <v>259.37499999999994</v>
      </c>
      <c r="BI3" s="7">
        <v>279.99999999999994</v>
      </c>
      <c r="BJ3" s="7">
        <v>277.53623188405794</v>
      </c>
      <c r="BK3" s="7">
        <v>251.72413793103448</v>
      </c>
      <c r="BL3" s="7">
        <v>257.86163522012578</v>
      </c>
      <c r="BM3" s="7">
        <v>321.05943152454779</v>
      </c>
      <c r="BN3" s="7">
        <v>208.15450643776822</v>
      </c>
      <c r="BO3" s="7">
        <v>221.35922330097085</v>
      </c>
      <c r="BP3" s="7">
        <v>217.78846153846155</v>
      </c>
      <c r="BQ3" s="7">
        <v>209.45945945945948</v>
      </c>
      <c r="BR3" s="7">
        <v>234.11214953271028</v>
      </c>
      <c r="BS3" s="7">
        <v>259.00900900900905</v>
      </c>
      <c r="BT3" s="7">
        <v>147.16981132075475</v>
      </c>
      <c r="BU3" s="7">
        <v>231.57894736842104</v>
      </c>
      <c r="BV3" s="7">
        <v>223.7837837837838</v>
      </c>
      <c r="BW3" s="7">
        <v>188.65384615384613</v>
      </c>
      <c r="BX3" s="7">
        <v>191.97592778335004</v>
      </c>
      <c r="BY3" s="7">
        <v>218.29652996845428</v>
      </c>
      <c r="BZ3" s="7">
        <v>190.30558482613279</v>
      </c>
      <c r="CA3" s="7">
        <v>178.95953757225433</v>
      </c>
      <c r="CB3" s="7">
        <v>178.39721254355405</v>
      </c>
      <c r="CC3" s="7">
        <v>181.7751479289941</v>
      </c>
      <c r="CD3" s="7">
        <v>360.5</v>
      </c>
    </row>
    <row r="4" spans="1:82" s="8" customFormat="1" x14ac:dyDescent="0.3">
      <c r="A4" s="8" t="s">
        <v>173</v>
      </c>
      <c r="B4" s="7">
        <v>5.6020487492568707</v>
      </c>
      <c r="C4" s="7">
        <v>4.977971895528345</v>
      </c>
      <c r="D4" s="7">
        <v>4.8128445917828628</v>
      </c>
      <c r="E4" s="7">
        <v>4.2397542484264719</v>
      </c>
      <c r="F4" s="7">
        <v>4.8344210780758994</v>
      </c>
      <c r="G4" s="7">
        <v>4.6164142468762668</v>
      </c>
      <c r="H4" s="7">
        <v>5.2424544810331613</v>
      </c>
      <c r="I4" s="7">
        <v>4.838370768499165</v>
      </c>
      <c r="J4" s="7">
        <v>5.6987431342128581</v>
      </c>
      <c r="K4" s="7">
        <v>5.5407092960315723</v>
      </c>
      <c r="L4" s="7">
        <v>5.803856439378718</v>
      </c>
      <c r="M4" s="7">
        <v>5.9119727641530595</v>
      </c>
      <c r="N4" s="7">
        <v>5.9363306008184669</v>
      </c>
      <c r="O4" s="7">
        <v>5.974263664924786</v>
      </c>
      <c r="P4" s="7">
        <v>5.5259945211282444</v>
      </c>
      <c r="Q4" s="7">
        <v>4.8777184400961699</v>
      </c>
      <c r="R4" s="7">
        <v>4.805843906189927</v>
      </c>
      <c r="S4" s="7">
        <v>5.3639488918676728</v>
      </c>
      <c r="T4" s="7">
        <v>5.6860543270618447</v>
      </c>
      <c r="U4" s="7">
        <v>5.92374932593059</v>
      </c>
      <c r="V4" s="7">
        <v>4.5581132386814733</v>
      </c>
      <c r="W4" s="7">
        <v>5.315102093886666</v>
      </c>
      <c r="X4" s="7">
        <v>5.7770965083228694</v>
      </c>
      <c r="Y4" s="7">
        <v>5.4800359667045706</v>
      </c>
      <c r="Z4" s="7">
        <v>3.9157784316050015</v>
      </c>
      <c r="AA4" s="7">
        <v>3.6881644930956021</v>
      </c>
      <c r="AB4" s="7">
        <v>4.7001316036849019</v>
      </c>
      <c r="AC4" s="7">
        <v>4.8415856327971705</v>
      </c>
      <c r="AD4" s="7">
        <v>4.1713667982703511</v>
      </c>
      <c r="AE4" s="7">
        <v>5.0880065418530744</v>
      </c>
      <c r="AF4" s="7">
        <v>4.8050859987186429</v>
      </c>
      <c r="AG4" s="7">
        <v>5.2011833689833882</v>
      </c>
      <c r="AH4" s="7">
        <v>2.814737903570391</v>
      </c>
      <c r="AI4" s="7">
        <v>2.7547128935504235</v>
      </c>
      <c r="AJ4" s="7">
        <v>3.1595329113659627</v>
      </c>
      <c r="AK4" s="7">
        <v>3.8703990062636713</v>
      </c>
      <c r="AL4" s="7">
        <v>3.0387557800258893</v>
      </c>
      <c r="AM4" s="7">
        <v>3.8624843871866026</v>
      </c>
      <c r="AN4" s="7">
        <v>3.8318341989880924</v>
      </c>
      <c r="AO4" s="7">
        <v>3.4087362213132262</v>
      </c>
      <c r="AP4" s="7">
        <v>7.3030916256731295</v>
      </c>
      <c r="AQ4" s="7">
        <v>7.1804121333339266</v>
      </c>
      <c r="AR4" s="7">
        <v>7.1862538466866548</v>
      </c>
      <c r="AS4" s="7">
        <v>6.2897138248824733</v>
      </c>
      <c r="AT4" s="7">
        <v>6.434843517264369</v>
      </c>
      <c r="AU4" s="7">
        <v>7.1092442849706314</v>
      </c>
      <c r="AV4" s="7">
        <v>6.2478746983608033</v>
      </c>
      <c r="AW4" s="7">
        <v>6.4053947705547074</v>
      </c>
      <c r="AX4" s="7">
        <v>6.9966516024473995</v>
      </c>
      <c r="AY4" s="7">
        <v>5.9611425217467069</v>
      </c>
      <c r="AZ4" s="7">
        <v>7.6221411307950353</v>
      </c>
      <c r="BA4" s="7">
        <v>6.9475744447482075</v>
      </c>
      <c r="BB4" s="7">
        <v>6.640235066631007</v>
      </c>
      <c r="BC4" s="7">
        <v>6.2704028440069042</v>
      </c>
      <c r="BD4" s="7">
        <v>6.4728105490401999</v>
      </c>
      <c r="BE4" s="7">
        <v>5.9047871827806135</v>
      </c>
      <c r="BF4" s="7">
        <v>6.0539361276414096</v>
      </c>
      <c r="BG4" s="7">
        <v>6.5279605606734759</v>
      </c>
      <c r="BH4" s="7">
        <v>7.7625611017108467</v>
      </c>
      <c r="BI4" s="7">
        <v>7.2155123791742017</v>
      </c>
      <c r="BJ4" s="7">
        <v>7.0706327603259842</v>
      </c>
      <c r="BK4" s="7">
        <v>7.5202105658958445</v>
      </c>
      <c r="BL4" s="7">
        <v>6.9289990434197577</v>
      </c>
      <c r="BM4" s="7">
        <v>8.1553963097530033</v>
      </c>
      <c r="BN4" s="7">
        <v>6.6164942747152287</v>
      </c>
      <c r="BO4" s="7">
        <v>5.9413314058230524</v>
      </c>
      <c r="BP4" s="7">
        <v>7.0637554774610622</v>
      </c>
      <c r="BQ4" s="7">
        <v>7.0629004639156907</v>
      </c>
      <c r="BR4" s="7">
        <v>7.1160871009061148</v>
      </c>
      <c r="BS4" s="7">
        <v>7.2619150453329819</v>
      </c>
      <c r="BT4" s="7">
        <v>8.7129798124913531</v>
      </c>
      <c r="BU4" s="7">
        <v>8.7818248384638977</v>
      </c>
      <c r="BV4" s="7">
        <v>4.1835405625591751</v>
      </c>
      <c r="BW4" s="7">
        <v>5.3509190565028133</v>
      </c>
      <c r="BX4" s="7">
        <v>5.9069858569881468</v>
      </c>
      <c r="BY4" s="7">
        <v>5.4563041960758483</v>
      </c>
      <c r="BZ4" s="7">
        <v>0</v>
      </c>
      <c r="CA4" s="7">
        <v>6.9551080378227459</v>
      </c>
      <c r="CB4" s="7">
        <v>7.6097368821565103</v>
      </c>
      <c r="CC4" s="7">
        <v>6.2353225180245877</v>
      </c>
      <c r="CD4" s="7">
        <v>36</v>
      </c>
    </row>
    <row r="5" spans="1:82" s="8" customFormat="1" x14ac:dyDescent="0.3">
      <c r="A5" s="8" t="s">
        <v>174</v>
      </c>
      <c r="B5" s="7">
        <v>5.0918918918918914</v>
      </c>
      <c r="C5" s="7">
        <v>3.8669950738916259</v>
      </c>
      <c r="D5" s="7">
        <v>2.8297362110311748</v>
      </c>
      <c r="E5" s="7">
        <v>3.7585421412300684</v>
      </c>
      <c r="F5" s="7">
        <v>2.789610389610389</v>
      </c>
      <c r="G5" s="7">
        <v>3.603053435114504</v>
      </c>
      <c r="H5" s="7">
        <v>3.865384615384615</v>
      </c>
      <c r="I5" s="7">
        <v>2.8039215686274512</v>
      </c>
      <c r="J5" s="7">
        <v>4.0283286118980159</v>
      </c>
      <c r="K5" s="7">
        <v>3.9798488664987413</v>
      </c>
      <c r="L5" s="7">
        <v>3.1503957783641159</v>
      </c>
      <c r="M5" s="7">
        <v>2.4963855421686749</v>
      </c>
      <c r="N5" s="7">
        <v>3.2821917808219174</v>
      </c>
      <c r="O5" s="7">
        <v>3.3433734939759039</v>
      </c>
      <c r="P5" s="7">
        <v>9.9741602067183468</v>
      </c>
      <c r="Q5" s="7">
        <v>2.3627204030226698</v>
      </c>
      <c r="R5" s="7">
        <v>2.5121107266435985</v>
      </c>
      <c r="S5" s="7">
        <v>2.8603896103896105</v>
      </c>
      <c r="T5" s="7">
        <v>1.7432188065099459</v>
      </c>
      <c r="U5" s="7">
        <v>2.5758039816232778</v>
      </c>
      <c r="V5" s="7">
        <v>5.1654676258992813</v>
      </c>
      <c r="W5" s="7">
        <v>2.4423676012461062</v>
      </c>
      <c r="X5" s="7">
        <v>3.056145675265554</v>
      </c>
      <c r="Y5" s="7">
        <v>3.6798825256975034</v>
      </c>
      <c r="Z5" s="7">
        <v>4.9707006369426754</v>
      </c>
      <c r="AA5" s="7">
        <v>3.3530612244897959</v>
      </c>
      <c r="AB5" s="7">
        <v>4.2433862433862428</v>
      </c>
      <c r="AC5" s="7">
        <v>5.9972640218878244</v>
      </c>
      <c r="AD5" s="7">
        <v>3.6653846153846157</v>
      </c>
      <c r="AE5" s="7">
        <v>8.1631067961165051</v>
      </c>
      <c r="AF5" s="7">
        <v>2.2815533980582523</v>
      </c>
      <c r="AG5" s="7">
        <v>3.2264150943396226</v>
      </c>
      <c r="AH5" s="7">
        <v>4.7272727272727275</v>
      </c>
      <c r="AI5" s="7">
        <v>4.4900662251655623</v>
      </c>
      <c r="AJ5" s="7">
        <v>3.1733333333333338</v>
      </c>
      <c r="AK5" s="7">
        <v>3.4703982777179756</v>
      </c>
      <c r="AL5" s="7">
        <v>3.2829808660624367</v>
      </c>
      <c r="AM5" s="7">
        <v>4.5881188118811886</v>
      </c>
      <c r="AN5" s="7">
        <v>2.7469879518072293</v>
      </c>
      <c r="AO5" s="7">
        <v>4.1417475728155342</v>
      </c>
      <c r="AP5" s="7">
        <v>2.8818897637795278</v>
      </c>
      <c r="AQ5" s="7">
        <v>3.1715039577836408</v>
      </c>
      <c r="AR5" s="7">
        <v>3.5842105263157888</v>
      </c>
      <c r="AS5" s="7">
        <v>3.1581508515815089</v>
      </c>
      <c r="AT5" s="7">
        <v>2.3541147132169575</v>
      </c>
      <c r="AU5" s="7">
        <v>2.3015075376884422</v>
      </c>
      <c r="AV5" s="7">
        <v>2.0581113801452786</v>
      </c>
      <c r="AW5" s="7">
        <v>1.8866213151927433</v>
      </c>
      <c r="AX5" s="7">
        <v>1.8886075949367087</v>
      </c>
      <c r="AY5" s="7">
        <v>2.8585365853658535</v>
      </c>
      <c r="AZ5" s="7">
        <v>2.0096385542168673</v>
      </c>
      <c r="BA5" s="7">
        <v>2.1179039301310048</v>
      </c>
      <c r="BB5" s="7">
        <v>5.0712530712530706</v>
      </c>
      <c r="BC5" s="7">
        <v>2.1954545454545458</v>
      </c>
      <c r="BD5" s="7">
        <v>2.9870689655172415</v>
      </c>
      <c r="BE5" s="7">
        <v>2.0252100840336134</v>
      </c>
      <c r="BF5" s="7">
        <v>2.6735598227474151</v>
      </c>
      <c r="BG5" s="7">
        <v>1.9715099715099715</v>
      </c>
      <c r="BH5" s="7">
        <v>2.46875</v>
      </c>
      <c r="BI5" s="7">
        <v>2.491034482758621</v>
      </c>
      <c r="BJ5" s="7">
        <v>2.5362318840579712</v>
      </c>
      <c r="BK5" s="7">
        <v>3.0675862068965518</v>
      </c>
      <c r="BL5" s="7">
        <v>3.7257861635220126</v>
      </c>
      <c r="BM5" s="7">
        <v>2.5038759689922481</v>
      </c>
      <c r="BN5" s="7">
        <v>2.9313304721030047</v>
      </c>
      <c r="BO5" s="7">
        <v>2.5223300970873788</v>
      </c>
      <c r="BP5" s="7">
        <v>3.2769230769230764</v>
      </c>
      <c r="BQ5" s="7">
        <v>1.8540540540540542</v>
      </c>
      <c r="BR5" s="7">
        <v>1.7887850467289721</v>
      </c>
      <c r="BS5" s="7">
        <v>3.6684684684684683</v>
      </c>
      <c r="BT5" s="7">
        <v>2.7603773584905662</v>
      </c>
      <c r="BU5" s="7">
        <v>2.5192982456140349</v>
      </c>
      <c r="BV5" s="7">
        <v>3.1693693693693699</v>
      </c>
      <c r="BW5" s="7">
        <v>3.5961538461538467</v>
      </c>
      <c r="BX5" s="7">
        <v>2.2828485456369108</v>
      </c>
      <c r="BY5" s="7">
        <v>3.1419558359621451</v>
      </c>
      <c r="BZ5" s="7">
        <v>3.260273972602739</v>
      </c>
      <c r="CA5" s="7">
        <v>2.7630057803468207</v>
      </c>
      <c r="CB5" s="7">
        <v>2.5621370499419283</v>
      </c>
      <c r="CC5" s="7">
        <v>3.1810650887573968</v>
      </c>
      <c r="CD5" s="7">
        <v>6.7</v>
      </c>
    </row>
    <row r="6" spans="1:82" s="8" customFormat="1" x14ac:dyDescent="0.3">
      <c r="A6" s="8" t="s">
        <v>175</v>
      </c>
      <c r="B6" s="7">
        <v>15.270270270270267</v>
      </c>
      <c r="C6" s="7">
        <v>16.33004926108374</v>
      </c>
      <c r="D6" s="7">
        <v>13.117505995203835</v>
      </c>
      <c r="E6" s="7">
        <v>14.350797266514807</v>
      </c>
      <c r="F6" s="7">
        <v>10.467532467532468</v>
      </c>
      <c r="G6" s="7">
        <v>10.050890585241728</v>
      </c>
      <c r="H6" s="7">
        <v>10.504807692307695</v>
      </c>
      <c r="I6" s="7">
        <v>11.421568627450981</v>
      </c>
      <c r="J6" s="7">
        <v>15.127478753541075</v>
      </c>
      <c r="K6" s="7">
        <v>14.382871536523929</v>
      </c>
      <c r="L6" s="7">
        <v>12.453825857519789</v>
      </c>
      <c r="M6" s="7">
        <v>9.9036144578313241</v>
      </c>
      <c r="N6" s="7">
        <v>13.698630136986299</v>
      </c>
      <c r="O6" s="7">
        <v>14.819277108433738</v>
      </c>
      <c r="P6" s="7">
        <v>12.97157622739018</v>
      </c>
      <c r="Q6" s="7">
        <v>12.317380352644834</v>
      </c>
      <c r="R6" s="7">
        <v>14.411764705882351</v>
      </c>
      <c r="S6" s="7">
        <v>12.954545454545457</v>
      </c>
      <c r="T6" s="7">
        <v>13.200723327305605</v>
      </c>
      <c r="U6" s="7">
        <v>13.384379785604903</v>
      </c>
      <c r="V6" s="7">
        <v>15.079136690647484</v>
      </c>
      <c r="W6" s="7">
        <v>10.981308411214956</v>
      </c>
      <c r="X6" s="7">
        <v>17.207890743550838</v>
      </c>
      <c r="Y6" s="7">
        <v>13.406754772393539</v>
      </c>
      <c r="Z6" s="7">
        <v>13.732484076433121</v>
      </c>
      <c r="AA6" s="7">
        <v>11.13265306122449</v>
      </c>
      <c r="AB6" s="7">
        <v>15.41005291005291</v>
      </c>
      <c r="AC6" s="7">
        <v>12.55813953488372</v>
      </c>
      <c r="AD6" s="7">
        <v>12.971153846153845</v>
      </c>
      <c r="AE6" s="7">
        <v>9.9805825242718456</v>
      </c>
      <c r="AF6" s="7">
        <v>9.640776699029125</v>
      </c>
      <c r="AG6" s="7">
        <v>13.018867924528303</v>
      </c>
      <c r="AH6" s="7">
        <v>10.102272727272728</v>
      </c>
      <c r="AI6" s="7">
        <v>8.0242825607064034</v>
      </c>
      <c r="AJ6" s="7">
        <v>10.022222222222222</v>
      </c>
      <c r="AK6" s="7">
        <v>8.6437029063509154</v>
      </c>
      <c r="AL6" s="7">
        <v>9.0533736153071498</v>
      </c>
      <c r="AM6" s="7">
        <v>11.10891089108911</v>
      </c>
      <c r="AN6" s="7">
        <v>9.1265060240963862</v>
      </c>
      <c r="AO6" s="7">
        <v>11.378640776699029</v>
      </c>
      <c r="AP6" s="7">
        <v>11.706036745406825</v>
      </c>
      <c r="AQ6" s="7">
        <v>13.852242744063323</v>
      </c>
      <c r="AR6" s="7">
        <v>16.157894736842106</v>
      </c>
      <c r="AS6" s="7">
        <v>14.014598540145984</v>
      </c>
      <c r="AT6" s="7">
        <v>14.139650872817956</v>
      </c>
      <c r="AU6" s="7">
        <v>15.050251256281404</v>
      </c>
      <c r="AV6" s="7">
        <v>12.372881355932206</v>
      </c>
      <c r="AW6" s="7">
        <v>10.8843537414966</v>
      </c>
      <c r="AX6" s="7">
        <v>9.5696202531645564</v>
      </c>
      <c r="AY6" s="7">
        <v>10.926829268292682</v>
      </c>
      <c r="AZ6" s="7">
        <v>8.8192771084337345</v>
      </c>
      <c r="BA6" s="7">
        <v>7.4235807860262</v>
      </c>
      <c r="BB6" s="7">
        <v>15.479115479115482</v>
      </c>
      <c r="BC6" s="7">
        <v>9.545454545454545</v>
      </c>
      <c r="BD6" s="7">
        <v>14.525862068965521</v>
      </c>
      <c r="BE6" s="7">
        <v>10.588235294117649</v>
      </c>
      <c r="BF6" s="7">
        <v>10.664697193500741</v>
      </c>
      <c r="BG6" s="7">
        <v>10.128205128205126</v>
      </c>
      <c r="BH6" s="7">
        <v>11.828124999999998</v>
      </c>
      <c r="BI6" s="7">
        <v>10.951724137931036</v>
      </c>
      <c r="BJ6" s="7">
        <v>8.9710144927536231</v>
      </c>
      <c r="BK6" s="7">
        <v>12.882758620689655</v>
      </c>
      <c r="BL6" s="7">
        <v>12.742138364779874</v>
      </c>
      <c r="BM6" s="7">
        <v>13.695090439276488</v>
      </c>
      <c r="BN6" s="7">
        <v>11.083690987124466</v>
      </c>
      <c r="BO6" s="7">
        <v>10</v>
      </c>
      <c r="BP6" s="7">
        <v>12.653846153846153</v>
      </c>
      <c r="BQ6" s="7">
        <v>8.8738738738738743</v>
      </c>
      <c r="BR6" s="7">
        <v>9.4579439252336446</v>
      </c>
      <c r="BS6" s="7">
        <v>12.549549549549548</v>
      </c>
      <c r="BT6" s="7">
        <v>10.89622641509434</v>
      </c>
      <c r="BU6" s="7">
        <v>11.438596491228068</v>
      </c>
      <c r="BV6" s="7">
        <v>9.3243243243243228</v>
      </c>
      <c r="BW6" s="7">
        <v>8.7980769230769216</v>
      </c>
      <c r="BX6" s="7">
        <v>7.2517552657973914</v>
      </c>
      <c r="BY6" s="7">
        <v>7.6130389064143023</v>
      </c>
      <c r="BZ6" s="7">
        <v>7.8819810326659638</v>
      </c>
      <c r="CA6" s="7">
        <v>6.99421965317919</v>
      </c>
      <c r="CB6" s="7">
        <v>9.2799070847851368</v>
      </c>
      <c r="CC6" s="7">
        <v>6.9940828402366879</v>
      </c>
      <c r="CD6" s="7">
        <v>24.8</v>
      </c>
    </row>
    <row r="7" spans="1:82" s="8" customFormat="1" ht="18.600000000000001" customHeight="1" x14ac:dyDescent="0.3">
      <c r="A7" s="8" t="s">
        <v>176</v>
      </c>
      <c r="B7" s="7">
        <v>43.810550189885141</v>
      </c>
      <c r="C7" s="7">
        <v>41.656538895838224</v>
      </c>
      <c r="D7" s="7">
        <v>41.719226386520383</v>
      </c>
      <c r="E7" s="7">
        <v>41.658763072725741</v>
      </c>
      <c r="F7" s="7">
        <v>37.512953530867222</v>
      </c>
      <c r="G7" s="7">
        <v>34.7999222698827</v>
      </c>
      <c r="H7" s="7">
        <v>62.884074363779312</v>
      </c>
      <c r="I7" s="7">
        <v>35.547063315501624</v>
      </c>
      <c r="J7" s="7">
        <v>43.79176011968736</v>
      </c>
      <c r="K7" s="7">
        <v>32.7560514019397</v>
      </c>
      <c r="L7" s="7">
        <v>39.803855745880107</v>
      </c>
      <c r="M7" s="7">
        <v>36.195776349972441</v>
      </c>
      <c r="N7" s="7">
        <v>37.094969485173372</v>
      </c>
      <c r="O7" s="7">
        <v>46.9280652565241</v>
      </c>
      <c r="P7" s="7">
        <v>41.355602392132816</v>
      </c>
      <c r="Q7" s="7">
        <v>41.224068241181065</v>
      </c>
      <c r="R7" s="7">
        <v>39.844545669753629</v>
      </c>
      <c r="S7" s="7">
        <v>40.831877131580519</v>
      </c>
      <c r="T7" s="7">
        <v>46.200025389248097</v>
      </c>
      <c r="U7" s="7">
        <v>40.783164974735982</v>
      </c>
      <c r="V7" s="7">
        <v>40.442466321981577</v>
      </c>
      <c r="W7" s="7">
        <v>40.548859939566363</v>
      </c>
      <c r="X7" s="7">
        <v>37.945344080979055</v>
      </c>
      <c r="Y7" s="7">
        <v>43.18117664955183</v>
      </c>
      <c r="Z7" s="7">
        <v>42.355812418072858</v>
      </c>
      <c r="AA7" s="7">
        <v>34.32473231650755</v>
      </c>
      <c r="AB7" s="7">
        <v>47.237042365199208</v>
      </c>
      <c r="AC7" s="7">
        <v>55.717980566587677</v>
      </c>
      <c r="AD7" s="7">
        <v>35.238757601322305</v>
      </c>
      <c r="AE7" s="7">
        <v>40.180425214958063</v>
      </c>
      <c r="AF7" s="7">
        <v>39.010956340761751</v>
      </c>
      <c r="AG7" s="7">
        <v>36.874941547740377</v>
      </c>
      <c r="AH7" s="7">
        <v>41.824600801520681</v>
      </c>
      <c r="AI7" s="7">
        <v>37.653477453801543</v>
      </c>
      <c r="AJ7" s="7">
        <v>41.361890148505552</v>
      </c>
      <c r="AK7" s="7">
        <v>39.981235889100965</v>
      </c>
      <c r="AL7" s="7">
        <v>36.608212344225784</v>
      </c>
      <c r="AM7" s="7">
        <v>34.950197548003167</v>
      </c>
      <c r="AN7" s="7">
        <v>35.00412151792731</v>
      </c>
      <c r="AO7" s="7">
        <v>33.725286611092429</v>
      </c>
      <c r="AP7" s="7">
        <v>53.613260635217848</v>
      </c>
      <c r="AQ7" s="7">
        <v>47.505327568476098</v>
      </c>
      <c r="AR7" s="7">
        <v>59.777855801132105</v>
      </c>
      <c r="AS7" s="7">
        <v>49.627171850763993</v>
      </c>
      <c r="AT7" s="7">
        <v>57.509843698171565</v>
      </c>
      <c r="AU7" s="7">
        <v>56.530593704049743</v>
      </c>
      <c r="AV7" s="7">
        <v>47.857654415412249</v>
      </c>
      <c r="AW7" s="7">
        <v>45.240001566177462</v>
      </c>
      <c r="AX7" s="7">
        <v>44.259233579013312</v>
      </c>
      <c r="AY7" s="7">
        <v>42.437623433254686</v>
      </c>
      <c r="AZ7" s="7">
        <v>41.416316838881492</v>
      </c>
      <c r="BA7" s="7">
        <v>40.283603632334795</v>
      </c>
      <c r="BB7" s="7">
        <v>48.113421741190123</v>
      </c>
      <c r="BC7" s="7">
        <v>48.037234463135462</v>
      </c>
      <c r="BD7" s="7">
        <v>40.294412677153446</v>
      </c>
      <c r="BE7" s="7">
        <v>45.071684706367229</v>
      </c>
      <c r="BF7" s="7">
        <v>61.235435161849928</v>
      </c>
      <c r="BG7" s="7">
        <v>54.594450214922226</v>
      </c>
      <c r="BH7" s="7">
        <v>55.017820313098746</v>
      </c>
      <c r="BI7" s="7">
        <v>53.432244684409106</v>
      </c>
      <c r="BJ7" s="7">
        <v>44.139476571854495</v>
      </c>
      <c r="BK7" s="7">
        <v>54.05698760822731</v>
      </c>
      <c r="BL7" s="7">
        <v>50.245117950962516</v>
      </c>
      <c r="BM7" s="7">
        <v>48.396912327209037</v>
      </c>
      <c r="BN7" s="7">
        <v>53.258904402772956</v>
      </c>
      <c r="BO7" s="7">
        <v>47.24655976574757</v>
      </c>
      <c r="BP7" s="7">
        <v>53.11837876830635</v>
      </c>
      <c r="BQ7" s="7">
        <v>42.875520237951889</v>
      </c>
      <c r="BR7" s="7">
        <v>55.694636157800566</v>
      </c>
      <c r="BS7" s="7">
        <v>54.382255007587581</v>
      </c>
      <c r="BT7" s="7">
        <v>49.458632956281321</v>
      </c>
      <c r="BU7" s="7">
        <v>46.684023036701582</v>
      </c>
      <c r="BV7" s="7">
        <v>47.657433458581266</v>
      </c>
      <c r="BW7" s="7">
        <v>40.023060718967876</v>
      </c>
      <c r="BX7" s="7">
        <v>38.282730676062599</v>
      </c>
      <c r="BY7" s="7">
        <v>37.316545521535645</v>
      </c>
      <c r="BZ7" s="7">
        <v>36.648811069401695</v>
      </c>
      <c r="CA7" s="7">
        <v>36.980944583864058</v>
      </c>
      <c r="CB7" s="7">
        <v>35.417223349852499</v>
      </c>
      <c r="CC7" s="7">
        <v>48.272378192614916</v>
      </c>
      <c r="CD7" s="7">
        <v>86</v>
      </c>
    </row>
    <row r="8" spans="1:82" x14ac:dyDescent="0.3">
      <c r="A8" t="s">
        <v>177</v>
      </c>
      <c r="B8" s="7">
        <v>206.17118484463296</v>
      </c>
      <c r="C8" s="7">
        <v>72.577311868706559</v>
      </c>
      <c r="D8" s="7">
        <v>128.16816882985782</v>
      </c>
      <c r="E8" s="7">
        <v>27.791687690232035</v>
      </c>
      <c r="F8" s="7">
        <v>51.148729287157629</v>
      </c>
      <c r="G8" s="7">
        <v>66.52259478092472</v>
      </c>
      <c r="H8" s="7">
        <v>42.74366346286547</v>
      </c>
      <c r="I8" s="7">
        <v>55.438095327774292</v>
      </c>
      <c r="J8" s="7">
        <v>83.478335273049765</v>
      </c>
      <c r="K8" s="7">
        <v>52.15663980579756</v>
      </c>
      <c r="L8" s="7">
        <v>60.423950083836466</v>
      </c>
      <c r="M8" s="7">
        <v>56.817552090690853</v>
      </c>
      <c r="N8" s="7">
        <v>39.713905393441991</v>
      </c>
      <c r="O8" s="7">
        <v>47.00730963275997</v>
      </c>
      <c r="P8" s="7">
        <v>28.363881122901184</v>
      </c>
      <c r="Q8" s="7">
        <v>52.568238507673279</v>
      </c>
      <c r="R8" s="7">
        <v>42.924004887710709</v>
      </c>
      <c r="S8" s="7">
        <v>48.37884930120908</v>
      </c>
      <c r="T8" s="7">
        <v>128.83001431622554</v>
      </c>
      <c r="U8" s="7">
        <v>-4.4741424783096564</v>
      </c>
      <c r="V8" s="7">
        <v>21.661290942954192</v>
      </c>
      <c r="W8" s="7">
        <v>76.849433605161209</v>
      </c>
      <c r="X8" s="7">
        <v>111.7343120662552</v>
      </c>
      <c r="Y8" s="7">
        <v>47.027480482116232</v>
      </c>
      <c r="Z8" s="7">
        <v>22.28637093374973</v>
      </c>
      <c r="AA8" s="7">
        <v>50.56261339447633</v>
      </c>
      <c r="AB8" s="7">
        <v>58.700392168670611</v>
      </c>
      <c r="AC8" s="7">
        <v>2.2803790810485558</v>
      </c>
      <c r="AD8" s="7">
        <v>31.453337138884041</v>
      </c>
      <c r="AE8" s="7">
        <v>39.500500282022784</v>
      </c>
      <c r="AF8" s="7">
        <v>47.174248922646711</v>
      </c>
      <c r="AG8" s="7">
        <v>27.999346781380911</v>
      </c>
      <c r="AH8" s="7">
        <v>62.122024931271021</v>
      </c>
      <c r="AI8" s="7">
        <v>63.854502809379476</v>
      </c>
      <c r="AJ8" s="7">
        <v>77.17191027344613</v>
      </c>
      <c r="AK8" s="7">
        <v>54.475598689134969</v>
      </c>
      <c r="AL8" s="7">
        <v>48.923021805259374</v>
      </c>
      <c r="AM8" s="7">
        <v>64.698209153939416</v>
      </c>
      <c r="AN8" s="7">
        <v>66.961233038112056</v>
      </c>
      <c r="AO8" s="7">
        <v>74.335880080221798</v>
      </c>
      <c r="AP8" s="7">
        <v>127.12039314593179</v>
      </c>
      <c r="AQ8" s="7">
        <v>215.6256059446458</v>
      </c>
      <c r="AR8" s="7">
        <v>205.39904824695597</v>
      </c>
      <c r="AS8" s="7">
        <v>104.76924571121532</v>
      </c>
      <c r="AT8" s="7">
        <v>162.2049387197294</v>
      </c>
      <c r="AU8" s="7">
        <v>153.4305137697649</v>
      </c>
      <c r="AV8" s="7">
        <v>148.89689219376518</v>
      </c>
      <c r="AW8" s="7">
        <v>138.07795967233852</v>
      </c>
      <c r="AX8" s="7">
        <v>33.741583173014391</v>
      </c>
      <c r="AY8" s="7">
        <v>163.42562428888732</v>
      </c>
      <c r="AZ8" s="7">
        <v>223.02419263276511</v>
      </c>
      <c r="BA8" s="7">
        <v>141.04393109323345</v>
      </c>
      <c r="BB8" s="7">
        <v>272.6075225533873</v>
      </c>
      <c r="BC8" s="7">
        <v>72.81508996561017</v>
      </c>
      <c r="BD8" s="7">
        <v>92.185362980708035</v>
      </c>
      <c r="BE8" s="7">
        <v>125.48571298479067</v>
      </c>
      <c r="BF8" s="7">
        <v>63.390096952734147</v>
      </c>
      <c r="BG8" s="7">
        <v>62.817760164564056</v>
      </c>
      <c r="BH8" s="7">
        <v>58.860243585178154</v>
      </c>
      <c r="BI8" s="7">
        <v>48.668105005386913</v>
      </c>
      <c r="BJ8" s="7">
        <v>61.195687769259976</v>
      </c>
      <c r="BK8" s="7">
        <v>56.95521561899897</v>
      </c>
      <c r="BL8" s="7">
        <v>24.471166024471586</v>
      </c>
      <c r="BM8" s="7">
        <v>-7.5057970090488677</v>
      </c>
      <c r="BN8" s="7">
        <v>70.959365270987448</v>
      </c>
      <c r="BO8" s="7">
        <v>71.182982614855874</v>
      </c>
      <c r="BP8" s="7">
        <v>59.944788831146575</v>
      </c>
      <c r="BQ8" s="7">
        <v>76.721038757583656</v>
      </c>
      <c r="BR8" s="7">
        <v>44.166846834756043</v>
      </c>
      <c r="BS8" s="7">
        <v>9.9756497669110722</v>
      </c>
      <c r="BT8" s="7">
        <v>147.98310421237548</v>
      </c>
      <c r="BU8" s="7">
        <v>33.20783633536881</v>
      </c>
      <c r="BV8" s="7">
        <v>10.079746699593411</v>
      </c>
      <c r="BW8" s="7">
        <v>84.347174070672324</v>
      </c>
      <c r="BX8" s="7">
        <v>72.253613456908596</v>
      </c>
      <c r="BY8" s="7">
        <v>57.302860061576403</v>
      </c>
      <c r="BZ8" s="7">
        <v>44.305878077069927</v>
      </c>
      <c r="CA8" s="7">
        <v>66.769149690462612</v>
      </c>
      <c r="CB8" s="7">
        <v>68.70823140563995</v>
      </c>
      <c r="CC8" s="7">
        <v>50.583423549716983</v>
      </c>
      <c r="CD8" s="7">
        <f>CD2-CD3-CD4-CD5-CD6-CD7</f>
        <v>0</v>
      </c>
    </row>
    <row r="10" spans="1:82" x14ac:dyDescent="0.3">
      <c r="AJ10" t="s">
        <v>183</v>
      </c>
      <c r="AK10" t="s">
        <v>184</v>
      </c>
    </row>
    <row r="11" spans="1:82" s="8" customFormat="1" x14ac:dyDescent="0.3">
      <c r="A11" s="8" t="s">
        <v>138</v>
      </c>
      <c r="B11" s="8" t="s">
        <v>113</v>
      </c>
      <c r="C11" s="8" t="s">
        <v>114</v>
      </c>
      <c r="D11" s="8" t="s">
        <v>115</v>
      </c>
      <c r="E11" s="8" t="s">
        <v>116</v>
      </c>
      <c r="F11" s="8" t="s">
        <v>117</v>
      </c>
      <c r="G11" s="8" t="s">
        <v>118</v>
      </c>
      <c r="H11" s="8" t="s">
        <v>119</v>
      </c>
      <c r="I11" s="8" t="s">
        <v>120</v>
      </c>
      <c r="J11" s="8" t="s">
        <v>121</v>
      </c>
      <c r="K11" s="8" t="s">
        <v>122</v>
      </c>
      <c r="L11" s="8" t="s">
        <v>123</v>
      </c>
      <c r="M11" s="8" t="s">
        <v>124</v>
      </c>
      <c r="N11" s="8" t="s">
        <v>125</v>
      </c>
      <c r="O11" s="8" t="s">
        <v>126</v>
      </c>
      <c r="P11" s="8" t="s">
        <v>127</v>
      </c>
      <c r="Q11" s="8" t="s">
        <v>128</v>
      </c>
      <c r="R11" s="8" t="s">
        <v>129</v>
      </c>
      <c r="S11" s="8" t="s">
        <v>130</v>
      </c>
      <c r="T11" s="8" t="s">
        <v>131</v>
      </c>
      <c r="U11" s="8" t="s">
        <v>132</v>
      </c>
      <c r="V11" s="8" t="s">
        <v>100</v>
      </c>
      <c r="W11" s="8" t="s">
        <v>178</v>
      </c>
      <c r="AC11" s="38" t="s">
        <v>179</v>
      </c>
      <c r="AD11" s="38" t="s">
        <v>180</v>
      </c>
      <c r="AE11" s="38">
        <v>2168.4</v>
      </c>
      <c r="AF11" s="38">
        <v>286.66958690000001</v>
      </c>
      <c r="AG11" s="38">
        <v>7.7040564439999999</v>
      </c>
      <c r="AH11" s="38">
        <v>127.706157825395</v>
      </c>
      <c r="AI11" s="38">
        <v>33.911211812140401</v>
      </c>
      <c r="AJ11" s="38">
        <v>17.354954469999999</v>
      </c>
      <c r="AK11" s="38">
        <v>4.0233692169999999</v>
      </c>
      <c r="AL11" s="8">
        <f>AF11-AG11-AH11-AI11-AJ11-AK11</f>
        <v>95.969837131464615</v>
      </c>
    </row>
    <row r="12" spans="1:82" x14ac:dyDescent="0.3">
      <c r="A12" s="8" t="s">
        <v>110</v>
      </c>
      <c r="B12" s="7">
        <f>AVERAGE(B2:E2)</f>
        <v>369.29372680980009</v>
      </c>
      <c r="C12" s="7">
        <f>AVERAGE(F2:I2)</f>
        <v>351.72760347532187</v>
      </c>
      <c r="D12" s="7">
        <f>AVERAGE(J2:M2)</f>
        <v>354.75841682794436</v>
      </c>
      <c r="E12" s="7">
        <f>AVERAGE(N2:Q2)</f>
        <v>348.4814888440784</v>
      </c>
      <c r="F12" s="7">
        <f>AVERAGE(R2:U2)</f>
        <v>367.91667782298589</v>
      </c>
      <c r="G12" s="7">
        <f>AVERAGE(V2:Y2)</f>
        <v>364.26984835534523</v>
      </c>
      <c r="H12" s="7">
        <f>AVERAGE(Z2:AC2)</f>
        <v>342.14141893692829</v>
      </c>
      <c r="I12" s="7">
        <f>AVERAGE(AD2:AG2)</f>
        <v>312.80185684895719</v>
      </c>
      <c r="J12" s="7">
        <f>AVERAGE(AH2:AK2)</f>
        <v>287.20642713031526</v>
      </c>
      <c r="K12" s="7">
        <f>AVERAGE(AL2:AO2)</f>
        <v>293.32838850481136</v>
      </c>
      <c r="L12" s="7">
        <f>AVERAGE(AP2:AS2)</f>
        <v>489.47992718357045</v>
      </c>
      <c r="M12" s="7">
        <f>AVERAGE(AT2:AW2)</f>
        <v>487.90254904885762</v>
      </c>
      <c r="N12" s="7">
        <f>AVERAGE(AX2:BA2)</f>
        <v>425.7121618620958</v>
      </c>
      <c r="O12" s="7">
        <f>AVERAGE(BB2:BE2)</f>
        <v>407.50360700919725</v>
      </c>
      <c r="P12" s="7">
        <f>AVERAGE(BF2:BI2)</f>
        <v>378.98234017610747</v>
      </c>
      <c r="Q12" s="7">
        <f>AVERAGE(BJ2:BM2)</f>
        <v>382.48398106051604</v>
      </c>
      <c r="R12" s="7">
        <f>AVERAGE(BN2:BQ2)</f>
        <v>352.98742993073489</v>
      </c>
      <c r="S12" s="7">
        <f t="shared" ref="S12:S18" si="0">AVERAGE(BR2:BU2)</f>
        <v>350.09373845906987</v>
      </c>
      <c r="T12" s="7">
        <f t="shared" ref="T12:T18" si="1">AVERAGE(BV2:BY2)</f>
        <v>319.01213126054836</v>
      </c>
      <c r="U12" s="7">
        <f t="shared" ref="U12:U18" si="2">AVERAGE(BZ2:CC2)</f>
        <v>295.21009068251942</v>
      </c>
      <c r="V12" s="7">
        <v>514</v>
      </c>
      <c r="W12">
        <f>AVERAGE(AF11:AF13)</f>
        <v>293.10682906666671</v>
      </c>
      <c r="AC12" s="38" t="s">
        <v>181</v>
      </c>
      <c r="AD12" s="38" t="s">
        <v>180</v>
      </c>
      <c r="AE12" s="38">
        <v>2169.101283</v>
      </c>
      <c r="AF12" s="38">
        <v>305.59870210000003</v>
      </c>
      <c r="AG12" s="38">
        <v>8.4595184440000004</v>
      </c>
      <c r="AH12" s="38">
        <v>138.90174017142499</v>
      </c>
      <c r="AI12" s="38">
        <v>35.101571566610602</v>
      </c>
      <c r="AJ12" s="38">
        <v>16.842050589999999</v>
      </c>
      <c r="AK12" s="38">
        <v>4.671376274</v>
      </c>
      <c r="AL12" s="8">
        <f t="shared" ref="AL12:AL13" si="3">AF12-AG12-AH12-AI12-AJ12-AK12</f>
        <v>101.62244505396441</v>
      </c>
    </row>
    <row r="13" spans="1:82" x14ac:dyDescent="0.3">
      <c r="A13" s="8" t="s">
        <v>172</v>
      </c>
      <c r="B13" s="7">
        <f t="shared" ref="B13:B18" si="4">AVERAGE(B3:E3)</f>
        <v>194.84326696617237</v>
      </c>
      <c r="C13" s="7">
        <f>AVERAGE(F3:I3)</f>
        <v>236.31872190169506</v>
      </c>
      <c r="D13" s="7">
        <f>AVERAGE(J3:M3)</f>
        <v>231.28292885070033</v>
      </c>
      <c r="E13" s="7">
        <f>AVERAGE(N3:Q3)</f>
        <v>241.14657460189107</v>
      </c>
      <c r="F13" s="7">
        <f>AVERAGE(R3:U3)</f>
        <v>250.73145981255874</v>
      </c>
      <c r="G13" s="7">
        <f>AVERAGE(V3:Y3)</f>
        <v>236.38493186982612</v>
      </c>
      <c r="H13" s="7">
        <f>AVERAGE(Z3:AC3)</f>
        <v>241.63923765822926</v>
      </c>
      <c r="I13" s="7">
        <f>AVERAGE(AD3:AG3)</f>
        <v>217.89035749010102</v>
      </c>
      <c r="J13" s="7">
        <f>AVERAGE(AH3:AK3)</f>
        <v>166.28188345757707</v>
      </c>
      <c r="K13" s="7">
        <f>AVERAGE(AL3:AO3)</f>
        <v>177.13457870579805</v>
      </c>
      <c r="L13" s="7">
        <f>AVERAGE(AP3:AS3)</f>
        <v>249.498950133362</v>
      </c>
      <c r="M13" s="7">
        <f>AVERAGE(AT3:AW3)</f>
        <v>263.65423725302492</v>
      </c>
      <c r="N13" s="7">
        <f>AVERAGE(AX3:BA3)</f>
        <v>225.0187587491734</v>
      </c>
      <c r="O13" s="7">
        <f>AVERAGE(BB3:BE3)</f>
        <v>199.42452406701898</v>
      </c>
      <c r="P13" s="7">
        <f>AVERAGE(BF3:BI3)</f>
        <v>244.29390717910843</v>
      </c>
      <c r="Q13" s="7">
        <f>AVERAGE(BJ3:BM3)</f>
        <v>277.04535913994152</v>
      </c>
      <c r="R13" s="7">
        <f>AVERAGE(BN3:BQ3)</f>
        <v>214.19041268416501</v>
      </c>
      <c r="S13" s="7">
        <f t="shared" si="0"/>
        <v>217.96747930772378</v>
      </c>
      <c r="T13" s="7">
        <f t="shared" si="1"/>
        <v>205.67752192235855</v>
      </c>
      <c r="U13" s="7">
        <f t="shared" si="2"/>
        <v>182.35937071773381</v>
      </c>
      <c r="V13" s="7">
        <v>360.5</v>
      </c>
      <c r="W13">
        <f>AVERAGE(AH11:AH13)</f>
        <v>134.34210012923066</v>
      </c>
      <c r="AC13" s="38" t="s">
        <v>182</v>
      </c>
      <c r="AD13" s="38" t="s">
        <v>180</v>
      </c>
      <c r="AE13" s="38">
        <v>2169.000047</v>
      </c>
      <c r="AF13" s="38">
        <v>287.05219820000002</v>
      </c>
      <c r="AG13" s="38">
        <v>7.3096313869999996</v>
      </c>
      <c r="AH13" s="38">
        <v>136.41840239087199</v>
      </c>
      <c r="AI13" s="38">
        <v>38.2309947458183</v>
      </c>
      <c r="AJ13" s="38">
        <v>14.768559870000001</v>
      </c>
      <c r="AK13" s="38">
        <v>4.1491537840000001</v>
      </c>
      <c r="AL13" s="8">
        <f t="shared" si="3"/>
        <v>86.175456022309703</v>
      </c>
    </row>
    <row r="14" spans="1:82" x14ac:dyDescent="0.3">
      <c r="A14" s="8" t="s">
        <v>173</v>
      </c>
      <c r="B14" s="7">
        <f t="shared" si="4"/>
        <v>4.9081548712486374</v>
      </c>
      <c r="C14" s="7">
        <f>AVERAGE(F4:I4)</f>
        <v>4.8829151436211227</v>
      </c>
      <c r="D14" s="7">
        <f>AVERAGE(J4:M4)</f>
        <v>5.7388204084440515</v>
      </c>
      <c r="E14" s="7">
        <f>AVERAGE(N4:Q4)</f>
        <v>5.5785768067419168</v>
      </c>
      <c r="F14" s="7">
        <f>AVERAGE(R4:U4)</f>
        <v>5.4448991127625082</v>
      </c>
      <c r="G14" s="7">
        <f>AVERAGE(V4:Y4)</f>
        <v>5.282586951898895</v>
      </c>
      <c r="H14" s="7">
        <f>AVERAGE(Z4:AC4)</f>
        <v>4.2864150402956689</v>
      </c>
      <c r="I14" s="7">
        <f>AVERAGE(AD4:AG4)</f>
        <v>4.8164106769563642</v>
      </c>
      <c r="J14" s="7">
        <f>AVERAGE(AH4:AK4)</f>
        <v>3.1498456786876119</v>
      </c>
      <c r="K14" s="7">
        <f>AVERAGE(AL4:AO4)</f>
        <v>3.5354526468784528</v>
      </c>
      <c r="L14" s="7">
        <f>AVERAGE(AP4:AS4)</f>
        <v>6.9898678576440458</v>
      </c>
      <c r="M14" s="7">
        <f>AVERAGE(AT4:AW4)</f>
        <v>6.549339317787628</v>
      </c>
      <c r="N14" s="7">
        <f>AVERAGE(AX4:BA4)</f>
        <v>6.8818774249343377</v>
      </c>
      <c r="O14" s="7">
        <f>AVERAGE(BB4:BE4)</f>
        <v>6.3220589106146807</v>
      </c>
      <c r="P14" s="7">
        <f>AVERAGE(BF4:BI4)</f>
        <v>6.8899925422999839</v>
      </c>
      <c r="Q14" s="7">
        <f>AVERAGE(BJ4:BM4)</f>
        <v>7.4188096698486472</v>
      </c>
      <c r="R14" s="7">
        <f>AVERAGE(BN4:BQ4)</f>
        <v>6.6711204054787583</v>
      </c>
      <c r="S14" s="7">
        <f t="shared" si="0"/>
        <v>7.9682016992985876</v>
      </c>
      <c r="T14" s="7">
        <f t="shared" si="1"/>
        <v>5.2244374180314956</v>
      </c>
      <c r="U14" s="7">
        <f t="shared" si="2"/>
        <v>5.2000418595009608</v>
      </c>
      <c r="V14" s="7">
        <v>36</v>
      </c>
      <c r="W14">
        <f>AVERAGE(AK11:AK13)</f>
        <v>4.2812997583333328</v>
      </c>
    </row>
    <row r="15" spans="1:82" x14ac:dyDescent="0.3">
      <c r="A15" s="8" t="s">
        <v>174</v>
      </c>
      <c r="B15" s="7">
        <f t="shared" si="4"/>
        <v>3.88679132951119</v>
      </c>
      <c r="C15" s="7">
        <f>AVERAGE(F5:I5)</f>
        <v>3.26549250218424</v>
      </c>
      <c r="D15" s="7">
        <f>AVERAGE(J5:M5)</f>
        <v>3.4137396997323868</v>
      </c>
      <c r="E15" s="7">
        <f>AVERAGE(N5:Q5)</f>
        <v>4.7406114711347094</v>
      </c>
      <c r="F15" s="7">
        <f>AVERAGE(R5:U5)</f>
        <v>2.422880781291608</v>
      </c>
      <c r="G15" s="7">
        <f>AVERAGE(V5:Y5)</f>
        <v>3.5859658570271113</v>
      </c>
      <c r="H15" s="7">
        <f>AVERAGE(Z5:AC5)</f>
        <v>4.641103031676634</v>
      </c>
      <c r="I15" s="7">
        <f>AVERAGE(AD5:AG5)</f>
        <v>4.3341149759747486</v>
      </c>
      <c r="J15" s="7">
        <f>AVERAGE(AH5:AK5)</f>
        <v>3.9652676408723999</v>
      </c>
      <c r="K15" s="7">
        <f>AVERAGE(AL5:AO5)</f>
        <v>3.6899588006415973</v>
      </c>
      <c r="L15" s="7">
        <f>AVERAGE(AP5:AS5)</f>
        <v>3.1989387748651166</v>
      </c>
      <c r="M15" s="7">
        <f>AVERAGE(AT5:AW5)</f>
        <v>2.1500887365608552</v>
      </c>
      <c r="N15" s="7">
        <f>AVERAGE(AX5:BA5)</f>
        <v>2.2186716661626087</v>
      </c>
      <c r="O15" s="7">
        <f>AVERAGE(BB5:BE5)</f>
        <v>3.069746666564618</v>
      </c>
      <c r="P15" s="7">
        <f>AVERAGE(BF5:BI5)</f>
        <v>2.401213569254002</v>
      </c>
      <c r="Q15" s="7">
        <f>AVERAGE(BJ5:BM5)</f>
        <v>2.9583700558671957</v>
      </c>
      <c r="R15" s="7">
        <f t="shared" ref="R15:R18" si="5">AVERAGE(BN5:BQ5)</f>
        <v>2.6461594250418781</v>
      </c>
      <c r="S15" s="7">
        <f t="shared" si="0"/>
        <v>2.68423227982551</v>
      </c>
      <c r="T15" s="7">
        <f t="shared" si="1"/>
        <v>3.0475818992805683</v>
      </c>
      <c r="U15" s="7">
        <f t="shared" si="2"/>
        <v>2.9416204729122208</v>
      </c>
      <c r="V15" s="7">
        <v>6.7</v>
      </c>
      <c r="W15">
        <f>AVERAGE(AG11:AG13)</f>
        <v>7.8244020916666663</v>
      </c>
    </row>
    <row r="16" spans="1:82" x14ac:dyDescent="0.3">
      <c r="A16" s="8" t="s">
        <v>175</v>
      </c>
      <c r="B16" s="7">
        <f t="shared" si="4"/>
        <v>14.767155698268162</v>
      </c>
      <c r="C16" s="7">
        <f t="shared" ref="C16:C18" si="6">AVERAGE(F6:I6)</f>
        <v>10.611199843133218</v>
      </c>
      <c r="D16" s="7">
        <f t="shared" ref="D16:D18" si="7">AVERAGE(J6:M6)</f>
        <v>12.96694765135403</v>
      </c>
      <c r="E16" s="7">
        <f t="shared" ref="E16:E18" si="8">AVERAGE(N6:Q6)</f>
        <v>13.451715956363763</v>
      </c>
      <c r="F16" s="7">
        <f t="shared" ref="F16:F18" si="9">AVERAGE(R6:U6)</f>
        <v>13.487853318334579</v>
      </c>
      <c r="G16" s="7">
        <f t="shared" ref="G16:G18" si="10">AVERAGE(V6:Y6)</f>
        <v>14.168772654451704</v>
      </c>
      <c r="H16" s="7">
        <f t="shared" ref="H16:H18" si="11">AVERAGE(Z6:AC6)</f>
        <v>13.208332395648561</v>
      </c>
      <c r="I16" s="7">
        <f t="shared" ref="I16:I18" si="12">AVERAGE(AD6:AG6)</f>
        <v>11.40284524849578</v>
      </c>
      <c r="J16" s="7">
        <f t="shared" ref="J16:J18" si="13">AVERAGE(AH6:AK6)</f>
        <v>9.1981201041380665</v>
      </c>
      <c r="K16" s="7">
        <f t="shared" ref="K16:K18" si="14">AVERAGE(AL6:AO6)</f>
        <v>10.166857826797919</v>
      </c>
      <c r="L16" s="7">
        <f t="shared" ref="L16:L18" si="15">AVERAGE(AP6:AS6)</f>
        <v>13.932693191614559</v>
      </c>
      <c r="M16" s="7">
        <f t="shared" ref="M16:M18" si="16">AVERAGE(AT6:AW6)</f>
        <v>13.111784306632043</v>
      </c>
      <c r="N16" s="7">
        <f t="shared" ref="N16:N18" si="17">AVERAGE(AX6:BA6)</f>
        <v>9.1848268539792919</v>
      </c>
      <c r="O16" s="7">
        <f t="shared" ref="O16:O18" si="18">AVERAGE(BB6:BE6)</f>
        <v>12.5346668469133</v>
      </c>
      <c r="P16" s="7">
        <f t="shared" ref="P16:P18" si="19">AVERAGE(BF6:BI6)</f>
        <v>10.893187864909226</v>
      </c>
      <c r="Q16" s="7">
        <f t="shared" ref="Q16:Q18" si="20">AVERAGE(BJ6:BM6)</f>
        <v>12.072750479374911</v>
      </c>
      <c r="R16" s="7">
        <f t="shared" si="5"/>
        <v>10.652852753711123</v>
      </c>
      <c r="S16" s="7">
        <f t="shared" si="0"/>
        <v>11.085579095276401</v>
      </c>
      <c r="T16" s="7">
        <f t="shared" si="1"/>
        <v>8.2467988549032345</v>
      </c>
      <c r="U16" s="7">
        <f t="shared" si="2"/>
        <v>7.7875476527167447</v>
      </c>
      <c r="V16" s="7">
        <v>24.8</v>
      </c>
      <c r="W16">
        <f>AVERAGE(AJ11:AJ13)</f>
        <v>16.321854976666668</v>
      </c>
    </row>
    <row r="17" spans="1:23" x14ac:dyDescent="0.3">
      <c r="A17" s="8" t="s">
        <v>176</v>
      </c>
      <c r="B17" s="7">
        <f t="shared" si="4"/>
        <v>42.21126963624237</v>
      </c>
      <c r="C17" s="7">
        <f t="shared" si="6"/>
        <v>42.686003370007711</v>
      </c>
      <c r="D17" s="7">
        <f t="shared" si="7"/>
        <v>38.136860904369904</v>
      </c>
      <c r="E17" s="7">
        <f t="shared" si="8"/>
        <v>41.650676343752842</v>
      </c>
      <c r="F17" s="7">
        <f t="shared" si="9"/>
        <v>41.914903291329558</v>
      </c>
      <c r="G17" s="7">
        <f t="shared" si="10"/>
        <v>40.529461748019706</v>
      </c>
      <c r="H17" s="7">
        <f t="shared" si="11"/>
        <v>44.90889191659182</v>
      </c>
      <c r="I17" s="7">
        <f t="shared" si="12"/>
        <v>37.826270176195621</v>
      </c>
      <c r="J17" s="7">
        <f t="shared" si="13"/>
        <v>40.205301073232185</v>
      </c>
      <c r="K17" s="7">
        <f t="shared" si="14"/>
        <v>35.071954505312171</v>
      </c>
      <c r="L17" s="7">
        <f t="shared" si="15"/>
        <v>52.630903963897509</v>
      </c>
      <c r="M17" s="7">
        <f t="shared" si="16"/>
        <v>51.784523345952749</v>
      </c>
      <c r="N17" s="7">
        <f t="shared" si="17"/>
        <v>42.099194370871075</v>
      </c>
      <c r="O17" s="7">
        <f t="shared" si="18"/>
        <v>45.37918839696156</v>
      </c>
      <c r="P17" s="7">
        <f t="shared" si="19"/>
        <v>56.069987593570005</v>
      </c>
      <c r="Q17" s="7">
        <f t="shared" si="20"/>
        <v>49.209623614563341</v>
      </c>
      <c r="R17" s="7">
        <f t="shared" si="5"/>
        <v>49.124840793694688</v>
      </c>
      <c r="S17" s="7">
        <f t="shared" si="0"/>
        <v>51.554886789592764</v>
      </c>
      <c r="T17" s="7">
        <f t="shared" si="1"/>
        <v>40.819942593786848</v>
      </c>
      <c r="U17" s="7">
        <f t="shared" si="2"/>
        <v>39.329839298933294</v>
      </c>
      <c r="V17" s="7">
        <v>86</v>
      </c>
      <c r="W17">
        <f>AVERAGE(AI11:AI13)</f>
        <v>35.747926041523101</v>
      </c>
    </row>
    <row r="18" spans="1:23" x14ac:dyDescent="0.3">
      <c r="A18" s="8" t="s">
        <v>177</v>
      </c>
      <c r="B18" s="7">
        <f t="shared" si="4"/>
        <v>108.67708830835736</v>
      </c>
      <c r="C18" s="7">
        <f t="shared" si="6"/>
        <v>53.963270714680533</v>
      </c>
      <c r="D18" s="7">
        <f t="shared" si="7"/>
        <v>63.219119313343668</v>
      </c>
      <c r="E18" s="7">
        <f t="shared" si="8"/>
        <v>41.913333664194106</v>
      </c>
      <c r="F18" s="7">
        <f t="shared" si="9"/>
        <v>53.914681506708916</v>
      </c>
      <c r="G18" s="7">
        <f t="shared" si="10"/>
        <v>64.318129274121702</v>
      </c>
      <c r="H18" s="7">
        <f t="shared" si="11"/>
        <v>33.457438894486309</v>
      </c>
      <c r="I18" s="7">
        <f t="shared" si="12"/>
        <v>36.53185828123361</v>
      </c>
      <c r="J18" s="7">
        <f t="shared" si="13"/>
        <v>64.406009175807895</v>
      </c>
      <c r="K18" s="7">
        <f t="shared" si="14"/>
        <v>63.729586019383163</v>
      </c>
      <c r="L18" s="7">
        <f t="shared" si="15"/>
        <v>163.22857326218724</v>
      </c>
      <c r="M18" s="7">
        <f t="shared" si="16"/>
        <v>150.65257608889948</v>
      </c>
      <c r="N18" s="7">
        <f t="shared" si="17"/>
        <v>140.30883279697508</v>
      </c>
      <c r="O18" s="7">
        <f t="shared" si="18"/>
        <v>140.77342212112404</v>
      </c>
      <c r="P18" s="7">
        <f t="shared" si="19"/>
        <v>58.434051426965816</v>
      </c>
      <c r="Q18" s="7">
        <f t="shared" si="20"/>
        <v>33.779068100920412</v>
      </c>
      <c r="R18" s="7">
        <f t="shared" si="5"/>
        <v>69.702043868643386</v>
      </c>
      <c r="S18" s="7">
        <f t="shared" si="0"/>
        <v>58.833359287352849</v>
      </c>
      <c r="T18" s="7">
        <f t="shared" si="1"/>
        <v>55.99584857218769</v>
      </c>
      <c r="U18" s="7">
        <f t="shared" si="2"/>
        <v>57.591670680722373</v>
      </c>
      <c r="V18" s="7">
        <f>V12-V13-V14-V15-V16-V17</f>
        <v>0</v>
      </c>
      <c r="W18" s="7">
        <f>W12-W13-W14-W15-W16-W17</f>
        <v>94.589246069246286</v>
      </c>
    </row>
    <row r="20" spans="1:23" x14ac:dyDescent="0.3">
      <c r="A20" t="s">
        <v>170</v>
      </c>
      <c r="B20" s="8" t="s">
        <v>113</v>
      </c>
      <c r="C20" s="8" t="s">
        <v>114</v>
      </c>
      <c r="D20" s="8" t="s">
        <v>115</v>
      </c>
      <c r="E20" s="8" t="s">
        <v>116</v>
      </c>
      <c r="F20" s="8" t="s">
        <v>117</v>
      </c>
      <c r="G20" s="8" t="s">
        <v>118</v>
      </c>
      <c r="H20" s="8" t="s">
        <v>119</v>
      </c>
      <c r="I20" s="8" t="s">
        <v>120</v>
      </c>
      <c r="J20" s="8" t="s">
        <v>121</v>
      </c>
      <c r="K20" s="8" t="s">
        <v>122</v>
      </c>
      <c r="L20" s="8" t="s">
        <v>123</v>
      </c>
      <c r="M20" s="8" t="s">
        <v>124</v>
      </c>
      <c r="N20" s="8" t="s">
        <v>125</v>
      </c>
      <c r="O20" s="8" t="s">
        <v>126</v>
      </c>
      <c r="P20" s="8" t="s">
        <v>127</v>
      </c>
      <c r="Q20" s="8" t="s">
        <v>128</v>
      </c>
      <c r="R20" s="8" t="s">
        <v>129</v>
      </c>
      <c r="S20" s="8" t="s">
        <v>130</v>
      </c>
      <c r="T20" s="8" t="s">
        <v>131</v>
      </c>
      <c r="U20" s="8" t="s">
        <v>132</v>
      </c>
      <c r="V20" s="8" t="s">
        <v>100</v>
      </c>
      <c r="W20" t="s">
        <v>178</v>
      </c>
    </row>
    <row r="21" spans="1:23" x14ac:dyDescent="0.3">
      <c r="A21" s="8" t="s">
        <v>110</v>
      </c>
      <c r="B21">
        <f>_xlfn.STDEV.P(B2:E2)</f>
        <v>53.141598231808182</v>
      </c>
      <c r="C21" s="8">
        <f>_xlfn.STDEV.P(F2:I2)</f>
        <v>12.564880898613692</v>
      </c>
      <c r="D21" s="8">
        <f>_xlfn.STDEV.P(J2:M2)</f>
        <v>30.013338827423638</v>
      </c>
      <c r="E21" s="8">
        <f>_xlfn.STDEV.P(N2:Q2)</f>
        <v>18.924811021462954</v>
      </c>
      <c r="F21" s="8">
        <f>_xlfn.STDEV.P(R2:U2)</f>
        <v>53.632240905808601</v>
      </c>
      <c r="G21" s="8">
        <f>_xlfn.STDEV.P(V2:Y2)</f>
        <v>29.499747306961776</v>
      </c>
      <c r="H21" s="8">
        <f>_xlfn.STDEV.P(Z2:AC2)</f>
        <v>44.226416123637854</v>
      </c>
      <c r="I21" s="8">
        <f>_xlfn.STDEV.P(AD2:AG2)</f>
        <v>6.3658480475286732</v>
      </c>
      <c r="J21" s="8">
        <f>_xlfn.STDEV.P(AH2:AK2)</f>
        <v>7.4944742225590044</v>
      </c>
      <c r="K21" s="8">
        <f>_xlfn.STDEV.P(AL2:AO2)</f>
        <v>5.4598332385053405</v>
      </c>
      <c r="L21" s="8">
        <f>_xlfn.STDEV.P(AP2:AS2)</f>
        <v>34.712580038019418</v>
      </c>
      <c r="M21" s="8">
        <f>_xlfn.STDEV.P(AT2:AW2)</f>
        <v>30.071494101602436</v>
      </c>
      <c r="N21" s="8">
        <f>_xlfn.STDEV.P(AX2:BA2)</f>
        <v>37.239447621074504</v>
      </c>
      <c r="O21" s="8">
        <f>_xlfn.STDEV.P(BB2:BE2)</f>
        <v>42.867654162004143</v>
      </c>
      <c r="P21" s="8">
        <f>_xlfn.STDEV.P(BF2:BI2)</f>
        <v>20.25197019328731</v>
      </c>
      <c r="Q21" s="8">
        <f>_xlfn.STDEV.P(BJ2:BM2)</f>
        <v>16.514208998329682</v>
      </c>
      <c r="R21" s="8">
        <f>_xlfn.STDEV.P(BN2:BQ2)</f>
        <v>4.0670827314947804</v>
      </c>
      <c r="S21" s="8">
        <f t="shared" ref="S21:S27" si="21">_xlfn.STDEV.P(BR2:BU2)</f>
        <v>11.758322000325418</v>
      </c>
      <c r="T21" s="8">
        <f t="shared" ref="T21:T27" si="22">_xlfn.STDEV.P(BV2:BY2)</f>
        <v>12.9892690944277</v>
      </c>
      <c r="U21" s="8">
        <f t="shared" ref="U21:U27" si="23">_xlfn.STDEV.P(BZ2:CC2)</f>
        <v>7.597430921994901</v>
      </c>
      <c r="V21">
        <v>1</v>
      </c>
      <c r="W21">
        <f>_xlfn.STDEV.P(AF11:AF13)</f>
        <v>8.8344691129843778</v>
      </c>
    </row>
    <row r="22" spans="1:23" x14ac:dyDescent="0.3">
      <c r="A22" s="8" t="s">
        <v>172</v>
      </c>
      <c r="B22" s="8">
        <f t="shared" ref="B22:B27" si="24">_xlfn.STDEV.P(B3:E3)</f>
        <v>21.883968970212166</v>
      </c>
      <c r="C22" s="8">
        <f>_xlfn.STDEV.P(F3:I3)</f>
        <v>9.5157834580127236</v>
      </c>
      <c r="D22" s="8">
        <f>_xlfn.STDEV.P(J3:M3)</f>
        <v>15.265116271363423</v>
      </c>
      <c r="E22" s="8">
        <f>_xlfn.STDEV.P(N3:Q3)</f>
        <v>10.732769660678819</v>
      </c>
      <c r="F22" s="8">
        <f>_xlfn.STDEV.P(R3:U3)</f>
        <v>14.281209107830817</v>
      </c>
      <c r="G22" s="8">
        <f>_xlfn.STDEV.P(V3:Y3)</f>
        <v>11.476274970602711</v>
      </c>
      <c r="H22" s="8">
        <f>_xlfn.STDEV.P(Z3:AC3)</f>
        <v>48.052089372720545</v>
      </c>
      <c r="I22" s="8">
        <f>_xlfn.STDEV.P(AD3:AG3)</f>
        <v>3.6748748649063412</v>
      </c>
      <c r="J22" s="8">
        <f>_xlfn.STDEV.P(AH3:AK3)</f>
        <v>2.7817919451673245</v>
      </c>
      <c r="K22" s="8">
        <f>_xlfn.STDEV.P(AL3:AO3)</f>
        <v>4.8022358868721087</v>
      </c>
      <c r="L22" s="8">
        <f>_xlfn.STDEV.P(AP3:AS3)</f>
        <v>35.862431588615408</v>
      </c>
      <c r="M22" s="8">
        <f>_xlfn.STDEV.P(AT3:AW3)</f>
        <v>25.765014032897081</v>
      </c>
      <c r="N22" s="8">
        <f>_xlfn.STDEV.P(AX3:BA3)</f>
        <v>51.473946034735285</v>
      </c>
      <c r="O22" s="8">
        <f>_xlfn.STDEV.P(BB3:BE3)</f>
        <v>40.363477158615801</v>
      </c>
      <c r="P22" s="8">
        <f>_xlfn.STDEV.P(BF3:BI3)</f>
        <v>26.700315896636074</v>
      </c>
      <c r="Q22" s="8">
        <f>_xlfn.STDEV.P(BJ3:BM3)</f>
        <v>27.14156881459872</v>
      </c>
      <c r="R22" s="8">
        <f>_xlfn.STDEV.P(BN3:BQ3)</f>
        <v>5.5486909232533455</v>
      </c>
      <c r="S22" s="8">
        <f t="shared" si="21"/>
        <v>42.257068615959135</v>
      </c>
      <c r="T22" s="8">
        <f t="shared" si="22"/>
        <v>15.529128285929964</v>
      </c>
      <c r="U22" s="8">
        <f t="shared" si="23"/>
        <v>4.7629087157356409</v>
      </c>
      <c r="V22">
        <v>1</v>
      </c>
      <c r="W22">
        <f>_xlfn.STDEV.P(AH11:AH13)</f>
        <v>4.8005929722592464</v>
      </c>
    </row>
    <row r="23" spans="1:23" x14ac:dyDescent="0.3">
      <c r="A23" s="8" t="s">
        <v>173</v>
      </c>
      <c r="B23" s="8">
        <f t="shared" si="24"/>
        <v>0.48533662873759098</v>
      </c>
      <c r="C23" s="8">
        <f>_xlfn.STDEV.P(F4:I4)</f>
        <v>0.22617865663044456</v>
      </c>
      <c r="D23" s="8">
        <f>_xlfn.STDEV.P(J4:M4)</f>
        <v>0.13699053286488999</v>
      </c>
      <c r="E23" s="8">
        <f>_xlfn.STDEV.P(N4:Q4)</f>
        <v>0.44116981247941778</v>
      </c>
      <c r="F23" s="8">
        <f>_xlfn.STDEV.P(R4:U4)</f>
        <v>0.4190458982454438</v>
      </c>
      <c r="G23" s="8">
        <f>_xlfn.STDEV.P(V4:Y4)</f>
        <v>0.44984586539277305</v>
      </c>
      <c r="H23" s="8">
        <f>_xlfn.STDEV.P(Z4:AC4)</f>
        <v>0.49362207064918673</v>
      </c>
      <c r="I23" s="8">
        <f>_xlfn.STDEV.P(AD4:AG4)</f>
        <v>0.39938208276229642</v>
      </c>
      <c r="J23" s="8">
        <f>_xlfn.STDEV.P(AH4:AK4)</f>
        <v>0.44376741633207722</v>
      </c>
      <c r="K23" s="8">
        <f>_xlfn.STDEV.P(AL4:AO4)</f>
        <v>0.33821465582122434</v>
      </c>
      <c r="L23" s="8">
        <f>_xlfn.STDEV.P(AP4:AS4)</f>
        <v>0.40718526991440129</v>
      </c>
      <c r="M23" s="8">
        <f>_xlfn.STDEV.P(AT4:AW4)</f>
        <v>0.3309848221814381</v>
      </c>
      <c r="N23" s="8">
        <f>_xlfn.STDEV.P(AX4:BA4)</f>
        <v>0.59439724225444823</v>
      </c>
      <c r="O23" s="8">
        <f>_xlfn.STDEV.P(BB4:BE4)</f>
        <v>0.27420164423846866</v>
      </c>
      <c r="P23" s="8">
        <f>_xlfn.STDEV.P(BF4:BI4)</f>
        <v>0.65142085844773423</v>
      </c>
      <c r="Q23" s="8">
        <f>_xlfn.STDEV.P(BJ4:BM4)</f>
        <v>0.47801245535346093</v>
      </c>
      <c r="R23" s="8">
        <f>_xlfn.STDEV.P(BN4:BQ4)</f>
        <v>0.45913775496033465</v>
      </c>
      <c r="S23" s="8">
        <f t="shared" si="21"/>
        <v>0.78128374756545493</v>
      </c>
      <c r="T23" s="8">
        <f t="shared" si="22"/>
        <v>0.63621899588219388</v>
      </c>
      <c r="U23" s="8">
        <f t="shared" si="23"/>
        <v>3.04134545781038</v>
      </c>
      <c r="V23">
        <v>1</v>
      </c>
      <c r="W23">
        <f>_xlfn.STDEV.P(AK11:AK13)</f>
        <v>0.28056515034222124</v>
      </c>
    </row>
    <row r="24" spans="1:23" x14ac:dyDescent="0.3">
      <c r="A24" s="8" t="s">
        <v>174</v>
      </c>
      <c r="B24" s="8">
        <f t="shared" si="24"/>
        <v>0.80412571078569661</v>
      </c>
      <c r="C24" s="8">
        <f>_xlfn.STDEV.P(F5:I5)</f>
        <v>0.47784135513080878</v>
      </c>
      <c r="D24" s="8">
        <f>_xlfn.STDEV.P(J5:M5)</f>
        <v>0.63424912120058996</v>
      </c>
      <c r="E24" s="8">
        <f>_xlfn.STDEV.P(N5:Q5)</f>
        <v>3.0464594309395867</v>
      </c>
      <c r="F24" s="8">
        <f>_xlfn.STDEV.P(R5:U5)</f>
        <v>0.41373356881271306</v>
      </c>
      <c r="G24" s="8">
        <f>_xlfn.STDEV.P(V5:Y5)</f>
        <v>1.0114559523468707</v>
      </c>
      <c r="H24" s="8">
        <f>_xlfn.STDEV.P(Z5:AC5)</f>
        <v>0.97018523405544888</v>
      </c>
      <c r="I24" s="8">
        <f>_xlfn.STDEV.P(AD5:AG5)</f>
        <v>2.2665164191331733</v>
      </c>
      <c r="J24" s="8">
        <f>_xlfn.STDEV.P(AH5:AK5)</f>
        <v>0.6572900691137662</v>
      </c>
      <c r="K24" s="8">
        <f>_xlfn.STDEV.P(AL5:AO5)</f>
        <v>0.71861491103338138</v>
      </c>
      <c r="L24" s="8">
        <f>_xlfn.STDEV.P(AP5:AS5)</f>
        <v>0.25068442401269264</v>
      </c>
      <c r="M24" s="8">
        <f>_xlfn.STDEV.P(AT5:AW5)</f>
        <v>0.18869894587738981</v>
      </c>
      <c r="N24" s="8">
        <f>_xlfn.STDEV.P(AX5:BA5)</f>
        <v>0.3782255889201061</v>
      </c>
      <c r="O24" s="8">
        <f>_xlfn.STDEV.P(BB5:BE5)</f>
        <v>1.2112294245455804</v>
      </c>
      <c r="P24" s="8">
        <f>_xlfn.STDEV.P(BF5:BI5)</f>
        <v>0.26050270137120379</v>
      </c>
      <c r="Q24" s="8">
        <f>_xlfn.STDEV.P(BJ5:BM5)</f>
        <v>0.49639227457638518</v>
      </c>
      <c r="R24" s="8">
        <f t="shared" ref="R24:R27" si="25">_xlfn.STDEV.P(BN5:BQ5)</f>
        <v>0.5296106899945171</v>
      </c>
      <c r="S24" s="8">
        <f t="shared" si="21"/>
        <v>0.67148118568967519</v>
      </c>
      <c r="T24" s="8">
        <f t="shared" si="22"/>
        <v>0.47683511585945981</v>
      </c>
      <c r="U24" s="8">
        <f t="shared" si="23"/>
        <v>0.28930289215273208</v>
      </c>
      <c r="V24">
        <v>1</v>
      </c>
      <c r="W24">
        <f>_xlfn.STDEV.P(AG11:AG13)</f>
        <v>0.47709004541299671</v>
      </c>
    </row>
    <row r="25" spans="1:23" x14ac:dyDescent="0.3">
      <c r="A25" s="8" t="s">
        <v>175</v>
      </c>
      <c r="B25" s="8">
        <f t="shared" si="24"/>
        <v>1.182207579886414</v>
      </c>
      <c r="C25" s="8">
        <f t="shared" ref="C25:C27" si="26">_xlfn.STDEV.P(F6:I6)</f>
        <v>0.50065048577946292</v>
      </c>
      <c r="D25" s="8">
        <f t="shared" ref="D25:D27" si="27">_xlfn.STDEV.P(J6:M6)</f>
        <v>2.0199034210796922</v>
      </c>
      <c r="E25" s="8">
        <f t="shared" ref="E25:E27" si="28">_xlfn.STDEV.P(N6:Q6)</f>
        <v>0.9284989954823144</v>
      </c>
      <c r="F25" s="8">
        <f t="shared" ref="F25:F27" si="29">_xlfn.STDEV.P(R6:U6)</f>
        <v>0.5547927390800157</v>
      </c>
      <c r="G25" s="8">
        <f t="shared" ref="G25:G27" si="30">_xlfn.STDEV.P(V6:Y6)</f>
        <v>2.2806578542373162</v>
      </c>
      <c r="H25" s="8">
        <f t="shared" ref="H25:H27" si="31">_xlfn.STDEV.P(Z6:AC6)</f>
        <v>1.5695145478429564</v>
      </c>
      <c r="I25" s="8">
        <f t="shared" ref="I25:I27" si="32">_xlfn.STDEV.P(AD6:AG6)</f>
        <v>1.596780978772286</v>
      </c>
      <c r="J25" s="8">
        <f t="shared" ref="J25:J27" si="33">_xlfn.STDEV.P(AH6:AK6)</f>
        <v>0.89189535183842061</v>
      </c>
      <c r="K25" s="8">
        <f t="shared" ref="K25:K27" si="34">_xlfn.STDEV.P(AL6:AO6)</f>
        <v>1.0814412670407645</v>
      </c>
      <c r="L25" s="8">
        <f t="shared" ref="L25:L27" si="35">_xlfn.STDEV.P(AP6:AS6)</f>
        <v>1.5750160004703848</v>
      </c>
      <c r="M25" s="8">
        <f t="shared" ref="M25:M27" si="36">_xlfn.STDEV.P(AT6:AW6)</f>
        <v>1.6063614386104121</v>
      </c>
      <c r="N25" s="8">
        <f t="shared" ref="N25:N27" si="37">_xlfn.STDEV.P(AX6:BA6)</f>
        <v>1.2667135331122641</v>
      </c>
      <c r="O25" s="8">
        <f t="shared" ref="O25:O27" si="38">_xlfn.STDEV.P(BB6:BE6)</f>
        <v>2.5178672588577728</v>
      </c>
      <c r="P25" s="8">
        <f t="shared" ref="P25:P27" si="39">_xlfn.STDEV.P(BF6:BI6)</f>
        <v>0.61541459931639164</v>
      </c>
      <c r="Q25" s="8">
        <f t="shared" ref="Q25:Q27" si="40">_xlfn.STDEV.P(BJ6:BM6)</f>
        <v>1.8273578197987195</v>
      </c>
      <c r="R25" s="8">
        <f t="shared" si="25"/>
        <v>1.3946844395498421</v>
      </c>
      <c r="S25" s="8">
        <f t="shared" si="21"/>
        <v>1.1127535056203444</v>
      </c>
      <c r="T25" s="8">
        <f t="shared" si="22"/>
        <v>0.84509349515746035</v>
      </c>
      <c r="U25" s="8">
        <f t="shared" si="23"/>
        <v>0.93474730024034081</v>
      </c>
      <c r="V25">
        <v>1</v>
      </c>
      <c r="W25">
        <f>_xlfn.STDEV.P(AJ11:AJ13)</f>
        <v>1.1181269647124814</v>
      </c>
    </row>
    <row r="26" spans="1:23" x14ac:dyDescent="0.3">
      <c r="A26" s="8" t="s">
        <v>176</v>
      </c>
      <c r="B26" s="8">
        <f t="shared" si="24"/>
        <v>0.92368752101768581</v>
      </c>
      <c r="C26" s="8">
        <f t="shared" si="26"/>
        <v>11.703389004122373</v>
      </c>
      <c r="D26" s="8">
        <f t="shared" si="27"/>
        <v>4.1072398604714602</v>
      </c>
      <c r="E26" s="8">
        <f t="shared" si="28"/>
        <v>3.4955100424706824</v>
      </c>
      <c r="F26" s="8">
        <f t="shared" si="29"/>
        <v>2.5051162325945144</v>
      </c>
      <c r="G26" s="8">
        <f t="shared" si="30"/>
        <v>1.8518369616482153</v>
      </c>
      <c r="H26" s="8">
        <f t="shared" si="31"/>
        <v>7.7588551236737766</v>
      </c>
      <c r="I26" s="8">
        <f t="shared" si="32"/>
        <v>1.9069461672718424</v>
      </c>
      <c r="J26" s="8">
        <f t="shared" si="33"/>
        <v>1.6218692063866278</v>
      </c>
      <c r="K26" s="8">
        <f t="shared" si="34"/>
        <v>1.0238443040541443</v>
      </c>
      <c r="L26" s="8">
        <f t="shared" si="35"/>
        <v>4.6727370241168407</v>
      </c>
      <c r="M26" s="8">
        <f t="shared" si="36"/>
        <v>5.328122134090421</v>
      </c>
      <c r="N26" s="8">
        <f t="shared" si="37"/>
        <v>1.4614201196552352</v>
      </c>
      <c r="O26" s="8">
        <f t="shared" si="38"/>
        <v>3.1816168653325128</v>
      </c>
      <c r="P26" s="8">
        <f t="shared" si="39"/>
        <v>3.0382479645907203</v>
      </c>
      <c r="Q26" s="8">
        <f t="shared" si="40"/>
        <v>3.5684757558048164</v>
      </c>
      <c r="R26" s="8">
        <f t="shared" si="25"/>
        <v>4.348010306650222</v>
      </c>
      <c r="S26" s="8">
        <f t="shared" si="21"/>
        <v>3.6486685826684155</v>
      </c>
      <c r="T26" s="8">
        <f t="shared" si="22"/>
        <v>4.06501960050202</v>
      </c>
      <c r="U26" s="8">
        <f t="shared" si="23"/>
        <v>5.1957382579387668</v>
      </c>
      <c r="V26">
        <v>1</v>
      </c>
      <c r="W26">
        <f>_xlfn.STDEV.P(AI11:AI13)</f>
        <v>1.8218052821223365</v>
      </c>
    </row>
    <row r="27" spans="1:23" x14ac:dyDescent="0.3">
      <c r="A27" s="8" t="s">
        <v>177</v>
      </c>
      <c r="B27" s="8">
        <f t="shared" si="24"/>
        <v>66.578230247333167</v>
      </c>
      <c r="C27" s="8">
        <f t="shared" si="26"/>
        <v>8.5690279345522651</v>
      </c>
      <c r="D27" s="8">
        <f t="shared" si="27"/>
        <v>12.05826809791326</v>
      </c>
      <c r="E27" s="8">
        <f t="shared" si="28"/>
        <v>9.0540148177321811</v>
      </c>
      <c r="F27" s="8">
        <f t="shared" si="29"/>
        <v>47.887895827298991</v>
      </c>
      <c r="G27" s="8">
        <f t="shared" si="30"/>
        <v>33.629973129910447</v>
      </c>
      <c r="H27" s="8">
        <f t="shared" si="31"/>
        <v>22.508862158446782</v>
      </c>
      <c r="I27" s="8">
        <f t="shared" si="32"/>
        <v>7.4274565529139602</v>
      </c>
      <c r="J27" s="8">
        <f t="shared" si="33"/>
        <v>8.171628151262297</v>
      </c>
      <c r="K27" s="8">
        <f t="shared" si="34"/>
        <v>9.2616088068219504</v>
      </c>
      <c r="L27" s="8">
        <f t="shared" si="35"/>
        <v>48.075699795705987</v>
      </c>
      <c r="M27" s="8">
        <f t="shared" si="36"/>
        <v>8.6945014819172606</v>
      </c>
      <c r="N27" s="8">
        <f t="shared" si="37"/>
        <v>68.434888513764434</v>
      </c>
      <c r="O27" s="8">
        <f t="shared" si="38"/>
        <v>78.410902443175786</v>
      </c>
      <c r="P27" s="8">
        <f t="shared" si="39"/>
        <v>5.9020047190436999</v>
      </c>
      <c r="Q27" s="8">
        <f t="shared" si="40"/>
        <v>27.748342184855129</v>
      </c>
      <c r="R27" s="8">
        <f t="shared" si="25"/>
        <v>6.0877818578804295</v>
      </c>
      <c r="S27" s="8">
        <f t="shared" si="21"/>
        <v>52.930442124228726</v>
      </c>
      <c r="T27" s="8">
        <f t="shared" si="22"/>
        <v>28.187360938795489</v>
      </c>
      <c r="U27" s="8">
        <f t="shared" si="23"/>
        <v>10.409513152418677</v>
      </c>
      <c r="V27">
        <v>1</v>
      </c>
      <c r="W27">
        <f>_xlfn.STDEV.P(AL11:AL13)</f>
        <v>6.3813212475590646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B12" sqref="B12"/>
    </sheetView>
  </sheetViews>
  <sheetFormatPr baseColWidth="10" defaultRowHeight="14.4" x14ac:dyDescent="0.3"/>
  <sheetData>
    <row r="1" spans="1:23" x14ac:dyDescent="0.3">
      <c r="A1" t="s">
        <v>138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100</v>
      </c>
      <c r="W1" t="s">
        <v>178</v>
      </c>
    </row>
    <row r="2" spans="1:23" x14ac:dyDescent="0.3">
      <c r="A2" t="s">
        <v>110</v>
      </c>
      <c r="B2">
        <v>369.29372680980009</v>
      </c>
      <c r="C2">
        <v>351.72760347532187</v>
      </c>
      <c r="D2">
        <v>354.75841682794436</v>
      </c>
      <c r="E2">
        <v>348.4814888440784</v>
      </c>
      <c r="F2">
        <v>367.91667782298589</v>
      </c>
      <c r="G2">
        <v>364.26984835534523</v>
      </c>
      <c r="H2">
        <v>342.14141893692829</v>
      </c>
      <c r="I2">
        <v>312.80185684895719</v>
      </c>
      <c r="J2">
        <v>287.20642713031526</v>
      </c>
      <c r="K2">
        <v>293.32838850481136</v>
      </c>
      <c r="L2">
        <v>489.47992718357045</v>
      </c>
      <c r="M2">
        <v>487.90254904885762</v>
      </c>
      <c r="N2">
        <v>425.7121618620958</v>
      </c>
      <c r="O2">
        <v>407.50360700919725</v>
      </c>
      <c r="P2">
        <v>378.98234017610747</v>
      </c>
      <c r="Q2">
        <v>382.48398106051604</v>
      </c>
      <c r="R2">
        <v>352.98742993073489</v>
      </c>
      <c r="S2">
        <v>350.09373845906987</v>
      </c>
      <c r="T2">
        <v>319.01213126054836</v>
      </c>
      <c r="U2">
        <v>295.21009068251942</v>
      </c>
      <c r="V2">
        <v>514</v>
      </c>
      <c r="W2">
        <v>293.10682906666671</v>
      </c>
    </row>
    <row r="3" spans="1:23" x14ac:dyDescent="0.3">
      <c r="A3" t="s">
        <v>172</v>
      </c>
      <c r="B3">
        <v>194.84326696617237</v>
      </c>
      <c r="C3">
        <v>236.31872190169506</v>
      </c>
      <c r="D3">
        <v>231.28292885070033</v>
      </c>
      <c r="E3">
        <v>241.14657460189107</v>
      </c>
      <c r="F3">
        <v>250.73145981255874</v>
      </c>
      <c r="G3">
        <v>236.38493186982612</v>
      </c>
      <c r="H3">
        <v>241.63923765822926</v>
      </c>
      <c r="I3">
        <v>217.89035749010102</v>
      </c>
      <c r="J3">
        <v>166.28188345757707</v>
      </c>
      <c r="K3">
        <v>177.13457870579805</v>
      </c>
      <c r="L3">
        <v>249.498950133362</v>
      </c>
      <c r="M3">
        <v>263.65423725302492</v>
      </c>
      <c r="N3">
        <v>225.0187587491734</v>
      </c>
      <c r="O3">
        <v>199.42452406701898</v>
      </c>
      <c r="P3">
        <v>244.29390717910843</v>
      </c>
      <c r="Q3">
        <v>277.04535913994152</v>
      </c>
      <c r="R3">
        <v>214.19041268416501</v>
      </c>
      <c r="S3">
        <v>217.96747930772378</v>
      </c>
      <c r="T3">
        <v>205.67752192235855</v>
      </c>
      <c r="U3">
        <v>182.35937071773381</v>
      </c>
      <c r="V3">
        <v>360.5</v>
      </c>
      <c r="W3">
        <v>134.34210012923066</v>
      </c>
    </row>
    <row r="4" spans="1:23" x14ac:dyDescent="0.3">
      <c r="A4" t="s">
        <v>176</v>
      </c>
      <c r="B4">
        <v>42.21126963624237</v>
      </c>
      <c r="C4">
        <v>42.686003370007711</v>
      </c>
      <c r="D4">
        <v>38.136860904369904</v>
      </c>
      <c r="E4">
        <v>41.650676343752842</v>
      </c>
      <c r="F4">
        <v>41.914903291329558</v>
      </c>
      <c r="G4">
        <v>40.529461748019706</v>
      </c>
      <c r="H4">
        <v>44.90889191659182</v>
      </c>
      <c r="I4">
        <v>37.826270176195621</v>
      </c>
      <c r="J4">
        <v>40.205301073232185</v>
      </c>
      <c r="K4">
        <v>35.071954505312171</v>
      </c>
      <c r="L4">
        <v>52.630903963897509</v>
      </c>
      <c r="M4">
        <v>51.784523345952749</v>
      </c>
      <c r="N4">
        <v>42.099194370871075</v>
      </c>
      <c r="O4">
        <v>45.37918839696156</v>
      </c>
      <c r="P4">
        <v>56.069987593570005</v>
      </c>
      <c r="Q4">
        <v>49.209623614563341</v>
      </c>
      <c r="R4">
        <v>49.124840793694688</v>
      </c>
      <c r="S4">
        <v>51.554886789592764</v>
      </c>
      <c r="T4">
        <v>40.819942593786848</v>
      </c>
      <c r="U4">
        <v>39.329839298933294</v>
      </c>
      <c r="V4">
        <v>86</v>
      </c>
      <c r="W4">
        <v>35.747926041523101</v>
      </c>
    </row>
    <row r="5" spans="1:23" x14ac:dyDescent="0.3">
      <c r="A5" t="s">
        <v>175</v>
      </c>
      <c r="B5">
        <v>14.767155698268162</v>
      </c>
      <c r="C5">
        <v>10.611199843133218</v>
      </c>
      <c r="D5">
        <v>12.96694765135403</v>
      </c>
      <c r="E5">
        <v>13.451715956363763</v>
      </c>
      <c r="F5">
        <v>13.487853318334579</v>
      </c>
      <c r="G5">
        <v>14.168772654451704</v>
      </c>
      <c r="H5">
        <v>13.208332395648561</v>
      </c>
      <c r="I5">
        <v>11.40284524849578</v>
      </c>
      <c r="J5">
        <v>9.1981201041380665</v>
      </c>
      <c r="K5">
        <v>10.166857826797919</v>
      </c>
      <c r="L5">
        <v>13.932693191614559</v>
      </c>
      <c r="M5">
        <v>13.111784306632043</v>
      </c>
      <c r="N5">
        <v>9.1848268539792919</v>
      </c>
      <c r="O5">
        <v>12.5346668469133</v>
      </c>
      <c r="P5">
        <v>10.893187864909226</v>
      </c>
      <c r="Q5">
        <v>12.072750479374911</v>
      </c>
      <c r="R5">
        <v>10.652852753711123</v>
      </c>
      <c r="S5">
        <v>11.085579095276401</v>
      </c>
      <c r="T5">
        <v>8.2467988549032345</v>
      </c>
      <c r="U5">
        <v>7.7875476527167447</v>
      </c>
      <c r="V5">
        <v>24.8</v>
      </c>
      <c r="W5">
        <v>16.321854976666668</v>
      </c>
    </row>
    <row r="6" spans="1:23" x14ac:dyDescent="0.3">
      <c r="A6" t="s">
        <v>174</v>
      </c>
      <c r="B6">
        <v>3.88679132951119</v>
      </c>
      <c r="C6">
        <v>3.26549250218424</v>
      </c>
      <c r="D6">
        <v>3.4137396997323868</v>
      </c>
      <c r="E6">
        <v>4.7406114711347094</v>
      </c>
      <c r="F6">
        <v>2.422880781291608</v>
      </c>
      <c r="G6">
        <v>3.5859658570271113</v>
      </c>
      <c r="H6">
        <v>4.641103031676634</v>
      </c>
      <c r="I6">
        <v>4.3341149759747486</v>
      </c>
      <c r="J6">
        <v>3.9652676408723999</v>
      </c>
      <c r="K6">
        <v>3.6899588006415973</v>
      </c>
      <c r="L6">
        <v>3.1989387748651166</v>
      </c>
      <c r="M6">
        <v>2.1500887365608552</v>
      </c>
      <c r="N6">
        <v>2.2186716661626087</v>
      </c>
      <c r="O6">
        <v>3.069746666564618</v>
      </c>
      <c r="P6">
        <v>2.401213569254002</v>
      </c>
      <c r="Q6">
        <v>2.9583700558671957</v>
      </c>
      <c r="R6">
        <v>2.6461594250418781</v>
      </c>
      <c r="S6">
        <v>2.68423227982551</v>
      </c>
      <c r="T6">
        <v>3.0475818992805683</v>
      </c>
      <c r="U6">
        <v>2.9416204729122208</v>
      </c>
      <c r="V6">
        <v>6.7</v>
      </c>
      <c r="W6">
        <v>7.8244020916666663</v>
      </c>
    </row>
    <row r="7" spans="1:23" x14ac:dyDescent="0.3">
      <c r="A7" t="s">
        <v>173</v>
      </c>
      <c r="B7">
        <v>4.9081548712486374</v>
      </c>
      <c r="C7">
        <v>4.8829151436211227</v>
      </c>
      <c r="D7">
        <v>5.7388204084440515</v>
      </c>
      <c r="E7">
        <v>5.5785768067419168</v>
      </c>
      <c r="F7">
        <v>5.4448991127625082</v>
      </c>
      <c r="G7">
        <v>5.282586951898895</v>
      </c>
      <c r="H7">
        <v>4.2864150402956689</v>
      </c>
      <c r="I7">
        <v>4.8164106769563642</v>
      </c>
      <c r="J7">
        <v>3.1498456786876119</v>
      </c>
      <c r="K7">
        <v>3.5354526468784528</v>
      </c>
      <c r="L7">
        <v>6.9898678576440458</v>
      </c>
      <c r="M7">
        <v>6.549339317787628</v>
      </c>
      <c r="N7">
        <v>6.8818774249343377</v>
      </c>
      <c r="O7">
        <v>6.3220589106146807</v>
      </c>
      <c r="P7">
        <v>6.8899925422999839</v>
      </c>
      <c r="Q7">
        <v>7.4188096698486472</v>
      </c>
      <c r="R7">
        <v>6.6711204054787583</v>
      </c>
      <c r="S7">
        <v>7.9682016992985876</v>
      </c>
      <c r="T7">
        <v>5.2244374180314956</v>
      </c>
      <c r="U7">
        <v>5.2000418595009608</v>
      </c>
      <c r="V7">
        <v>36</v>
      </c>
      <c r="W7">
        <v>4.2812997583333328</v>
      </c>
    </row>
    <row r="8" spans="1:23" x14ac:dyDescent="0.3">
      <c r="A8" t="s">
        <v>177</v>
      </c>
      <c r="B8">
        <v>108.67708830835736</v>
      </c>
      <c r="C8">
        <v>53.963270714680533</v>
      </c>
      <c r="D8">
        <v>63.219119313343668</v>
      </c>
      <c r="E8">
        <v>41.913333664194106</v>
      </c>
      <c r="F8">
        <v>53.914681506708916</v>
      </c>
      <c r="G8">
        <v>64.318129274121702</v>
      </c>
      <c r="H8">
        <v>33.457438894486309</v>
      </c>
      <c r="I8">
        <v>36.53185828123361</v>
      </c>
      <c r="J8">
        <v>64.406009175807895</v>
      </c>
      <c r="K8">
        <v>63.729586019383163</v>
      </c>
      <c r="L8">
        <v>163.22857326218724</v>
      </c>
      <c r="M8">
        <v>150.65257608889948</v>
      </c>
      <c r="N8">
        <v>140.30883279697508</v>
      </c>
      <c r="O8">
        <v>140.77342212112404</v>
      </c>
      <c r="P8">
        <v>58.434051426965816</v>
      </c>
      <c r="Q8">
        <v>33.779068100920412</v>
      </c>
      <c r="R8">
        <v>69.702043868643386</v>
      </c>
      <c r="S8">
        <v>58.833359287352849</v>
      </c>
      <c r="T8">
        <v>55.99584857218769</v>
      </c>
      <c r="U8">
        <v>57.591670680722373</v>
      </c>
      <c r="V8">
        <v>0</v>
      </c>
      <c r="W8">
        <v>94.589246069246286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B12" sqref="B12"/>
    </sheetView>
  </sheetViews>
  <sheetFormatPr baseColWidth="10" defaultRowHeight="14.4" x14ac:dyDescent="0.3"/>
  <sheetData>
    <row r="1" spans="1:23" x14ac:dyDescent="0.3">
      <c r="A1" t="s">
        <v>170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100</v>
      </c>
      <c r="W1" t="s">
        <v>178</v>
      </c>
    </row>
    <row r="2" spans="1:23" x14ac:dyDescent="0.3">
      <c r="A2" t="s">
        <v>110</v>
      </c>
      <c r="B2">
        <v>53.141598231808182</v>
      </c>
      <c r="C2">
        <v>12.564880898613692</v>
      </c>
      <c r="D2">
        <v>30.013338827423638</v>
      </c>
      <c r="E2">
        <v>18.924811021462954</v>
      </c>
      <c r="F2">
        <v>53.632240905808601</v>
      </c>
      <c r="G2">
        <v>29.499747306961776</v>
      </c>
      <c r="H2">
        <v>44.226416123637854</v>
      </c>
      <c r="I2">
        <v>6.3658480475286732</v>
      </c>
      <c r="J2">
        <v>7.4944742225590044</v>
      </c>
      <c r="K2">
        <v>5.4598332385053405</v>
      </c>
      <c r="L2">
        <v>34.712580038019418</v>
      </c>
      <c r="M2">
        <v>30.071494101602436</v>
      </c>
      <c r="N2">
        <v>37.239447621074504</v>
      </c>
      <c r="O2">
        <v>42.867654162004143</v>
      </c>
      <c r="P2">
        <v>20.25197019328731</v>
      </c>
      <c r="Q2">
        <v>16.514208998329682</v>
      </c>
      <c r="R2">
        <v>4.0670827314947804</v>
      </c>
      <c r="S2">
        <v>11.758322000325418</v>
      </c>
      <c r="T2">
        <v>12.9892690944277</v>
      </c>
      <c r="U2">
        <v>7.597430921994901</v>
      </c>
      <c r="V2">
        <v>1</v>
      </c>
      <c r="W2">
        <v>8.8344691129843778</v>
      </c>
    </row>
    <row r="3" spans="1:23" x14ac:dyDescent="0.3">
      <c r="A3" t="s">
        <v>172</v>
      </c>
      <c r="B3">
        <v>21.883968970212166</v>
      </c>
      <c r="C3">
        <v>9.5157834580127236</v>
      </c>
      <c r="D3">
        <v>15.265116271363423</v>
      </c>
      <c r="E3">
        <v>10.732769660678819</v>
      </c>
      <c r="F3">
        <v>14.281209107830817</v>
      </c>
      <c r="G3">
        <v>11.476274970602711</v>
      </c>
      <c r="H3">
        <v>48.052089372720545</v>
      </c>
      <c r="I3">
        <v>3.6748748649063412</v>
      </c>
      <c r="J3">
        <v>2.7817919451673245</v>
      </c>
      <c r="K3">
        <v>4.8022358868721087</v>
      </c>
      <c r="L3">
        <v>35.862431588615408</v>
      </c>
      <c r="M3">
        <v>25.765014032897081</v>
      </c>
      <c r="N3">
        <v>51.473946034735285</v>
      </c>
      <c r="O3">
        <v>40.363477158615801</v>
      </c>
      <c r="P3">
        <v>26.700315896636074</v>
      </c>
      <c r="Q3">
        <v>27.14156881459872</v>
      </c>
      <c r="R3">
        <v>5.5486909232533455</v>
      </c>
      <c r="S3">
        <v>42.257068615959135</v>
      </c>
      <c r="T3">
        <v>15.529128285929964</v>
      </c>
      <c r="U3">
        <v>4.7629087157356409</v>
      </c>
      <c r="V3">
        <v>1</v>
      </c>
      <c r="W3">
        <v>4.8005929722592464</v>
      </c>
    </row>
    <row r="4" spans="1:23" x14ac:dyDescent="0.3">
      <c r="A4" t="s">
        <v>176</v>
      </c>
      <c r="B4">
        <v>0.92368752101768581</v>
      </c>
      <c r="C4">
        <v>11.703389004122373</v>
      </c>
      <c r="D4">
        <v>4.1072398604714602</v>
      </c>
      <c r="E4">
        <v>3.4955100424706824</v>
      </c>
      <c r="F4">
        <v>2.5051162325945144</v>
      </c>
      <c r="G4">
        <v>1.8518369616482153</v>
      </c>
      <c r="H4">
        <v>7.7588551236737766</v>
      </c>
      <c r="I4">
        <v>1.9069461672718424</v>
      </c>
      <c r="J4">
        <v>1.6218692063866278</v>
      </c>
      <c r="K4">
        <v>1.0238443040541443</v>
      </c>
      <c r="L4">
        <v>4.6727370241168407</v>
      </c>
      <c r="M4">
        <v>5.328122134090421</v>
      </c>
      <c r="N4">
        <v>1.4614201196552352</v>
      </c>
      <c r="O4">
        <v>3.1816168653325128</v>
      </c>
      <c r="P4">
        <v>3.0382479645907203</v>
      </c>
      <c r="Q4">
        <v>3.5684757558048164</v>
      </c>
      <c r="R4">
        <v>4.348010306650222</v>
      </c>
      <c r="S4">
        <v>3.6486685826684155</v>
      </c>
      <c r="T4">
        <v>4.06501960050202</v>
      </c>
      <c r="U4">
        <v>5.1957382579387668</v>
      </c>
      <c r="V4">
        <v>1</v>
      </c>
      <c r="W4">
        <v>1.8218052821223365</v>
      </c>
    </row>
    <row r="5" spans="1:23" x14ac:dyDescent="0.3">
      <c r="A5" t="s">
        <v>175</v>
      </c>
      <c r="B5">
        <v>1.182207579886414</v>
      </c>
      <c r="C5">
        <v>0.50065048577946292</v>
      </c>
      <c r="D5">
        <v>2.0199034210796922</v>
      </c>
      <c r="E5">
        <v>0.9284989954823144</v>
      </c>
      <c r="F5">
        <v>0.5547927390800157</v>
      </c>
      <c r="G5">
        <v>2.2806578542373162</v>
      </c>
      <c r="H5">
        <v>1.5695145478429564</v>
      </c>
      <c r="I5">
        <v>1.596780978772286</v>
      </c>
      <c r="J5">
        <v>0.89189535183842061</v>
      </c>
      <c r="K5">
        <v>1.0814412670407645</v>
      </c>
      <c r="L5">
        <v>1.5750160004703848</v>
      </c>
      <c r="M5">
        <v>1.6063614386104121</v>
      </c>
      <c r="N5">
        <v>1.2667135331122641</v>
      </c>
      <c r="O5">
        <v>2.5178672588577728</v>
      </c>
      <c r="P5">
        <v>0.61541459931639164</v>
      </c>
      <c r="Q5">
        <v>1.8273578197987195</v>
      </c>
      <c r="R5">
        <v>1.3946844395498421</v>
      </c>
      <c r="S5">
        <v>1.1127535056203444</v>
      </c>
      <c r="T5">
        <v>0.84509349515746035</v>
      </c>
      <c r="U5">
        <v>0.93474730024034081</v>
      </c>
      <c r="V5">
        <v>1</v>
      </c>
      <c r="W5">
        <v>1.1181269647124814</v>
      </c>
    </row>
    <row r="6" spans="1:23" x14ac:dyDescent="0.3">
      <c r="A6" t="s">
        <v>174</v>
      </c>
      <c r="B6">
        <v>0.80412571078569661</v>
      </c>
      <c r="C6">
        <v>0.47784135513080878</v>
      </c>
      <c r="D6">
        <v>0.63424912120058996</v>
      </c>
      <c r="E6">
        <v>3.0464594309395867</v>
      </c>
      <c r="F6">
        <v>0.41373356881271306</v>
      </c>
      <c r="G6">
        <v>1.0114559523468707</v>
      </c>
      <c r="H6">
        <v>0.97018523405544888</v>
      </c>
      <c r="I6">
        <v>2.2665164191331733</v>
      </c>
      <c r="J6">
        <v>0.6572900691137662</v>
      </c>
      <c r="K6">
        <v>0.71861491103338138</v>
      </c>
      <c r="L6">
        <v>0.25068442401269264</v>
      </c>
      <c r="M6">
        <v>0.18869894587738981</v>
      </c>
      <c r="N6">
        <v>0.3782255889201061</v>
      </c>
      <c r="O6">
        <v>1.2112294245455804</v>
      </c>
      <c r="P6">
        <v>0.26050270137120379</v>
      </c>
      <c r="Q6">
        <v>0.49639227457638518</v>
      </c>
      <c r="R6">
        <v>0.5296106899945171</v>
      </c>
      <c r="S6">
        <v>0.67148118568967519</v>
      </c>
      <c r="T6">
        <v>0.47683511585945981</v>
      </c>
      <c r="U6">
        <v>0.28930289215273208</v>
      </c>
      <c r="V6">
        <v>1</v>
      </c>
      <c r="W6">
        <v>0.47709004541299671</v>
      </c>
    </row>
    <row r="7" spans="1:23" x14ac:dyDescent="0.3">
      <c r="A7" t="s">
        <v>173</v>
      </c>
      <c r="B7">
        <v>0.48533662873759098</v>
      </c>
      <c r="C7">
        <v>0.22617865663044456</v>
      </c>
      <c r="D7">
        <v>0.13699053286488999</v>
      </c>
      <c r="E7">
        <v>0.44116981247941778</v>
      </c>
      <c r="F7">
        <v>0.4190458982454438</v>
      </c>
      <c r="G7">
        <v>0.44984586539277305</v>
      </c>
      <c r="H7">
        <v>0.49362207064918673</v>
      </c>
      <c r="I7">
        <v>0.39938208276229642</v>
      </c>
      <c r="J7">
        <v>0.44376741633207722</v>
      </c>
      <c r="K7">
        <v>0.33821465582122434</v>
      </c>
      <c r="L7">
        <v>0.40718526991440129</v>
      </c>
      <c r="M7">
        <v>0.3309848221814381</v>
      </c>
      <c r="N7">
        <v>0.59439724225444823</v>
      </c>
      <c r="O7">
        <v>0.27420164423846866</v>
      </c>
      <c r="P7">
        <v>0.65142085844773423</v>
      </c>
      <c r="Q7">
        <v>0.47801245535346093</v>
      </c>
      <c r="R7">
        <v>0.45913775496033465</v>
      </c>
      <c r="S7">
        <v>0.78128374756545493</v>
      </c>
      <c r="T7">
        <v>0.63621899588219388</v>
      </c>
      <c r="U7">
        <v>3.04134545781038</v>
      </c>
      <c r="V7">
        <v>1</v>
      </c>
      <c r="W7">
        <v>0.28056515034222124</v>
      </c>
    </row>
    <row r="8" spans="1:23" x14ac:dyDescent="0.3">
      <c r="A8" t="s">
        <v>177</v>
      </c>
      <c r="B8">
        <v>66.578230247333167</v>
      </c>
      <c r="C8">
        <v>8.5690279345522651</v>
      </c>
      <c r="D8">
        <v>12.05826809791326</v>
      </c>
      <c r="E8">
        <v>9.0540148177321811</v>
      </c>
      <c r="F8">
        <v>47.887895827298991</v>
      </c>
      <c r="G8">
        <v>33.629973129910447</v>
      </c>
      <c r="H8">
        <v>22.508862158446782</v>
      </c>
      <c r="I8">
        <v>7.4274565529139602</v>
      </c>
      <c r="J8">
        <v>8.171628151262297</v>
      </c>
      <c r="K8">
        <v>9.2616088068219504</v>
      </c>
      <c r="L8">
        <v>48.075699795705987</v>
      </c>
      <c r="M8">
        <v>8.6945014819172606</v>
      </c>
      <c r="N8">
        <v>68.434888513764434</v>
      </c>
      <c r="O8">
        <v>78.410902443175786</v>
      </c>
      <c r="P8">
        <v>5.9020047190436999</v>
      </c>
      <c r="Q8">
        <v>27.748342184855129</v>
      </c>
      <c r="R8">
        <v>6.0877818578804295</v>
      </c>
      <c r="S8">
        <v>52.930442124228726</v>
      </c>
      <c r="T8">
        <v>28.187360938795489</v>
      </c>
      <c r="U8">
        <v>10.409513152418677</v>
      </c>
      <c r="V8">
        <v>1</v>
      </c>
      <c r="W8">
        <v>6.3813212475590646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U12" sqref="U12"/>
    </sheetView>
  </sheetViews>
  <sheetFormatPr baseColWidth="10" defaultRowHeight="14.4" x14ac:dyDescent="0.3"/>
  <sheetData>
    <row r="1" spans="1:23" s="8" customFormat="1" x14ac:dyDescent="0.3"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  <c r="J1" s="8" t="s">
        <v>121</v>
      </c>
      <c r="K1" s="8" t="s">
        <v>122</v>
      </c>
      <c r="L1" s="8" t="s">
        <v>123</v>
      </c>
      <c r="M1" s="8" t="s">
        <v>124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132</v>
      </c>
      <c r="V1" s="8" t="s">
        <v>140</v>
      </c>
      <c r="W1" s="8" t="s">
        <v>178</v>
      </c>
    </row>
    <row r="2" spans="1:23" x14ac:dyDescent="0.3">
      <c r="A2" t="s">
        <v>138</v>
      </c>
      <c r="B2">
        <v>2.5675424099848364E-2</v>
      </c>
      <c r="C2">
        <v>2.0661537745397744E-2</v>
      </c>
      <c r="D2">
        <v>2.4949596663427977E-2</v>
      </c>
      <c r="E2">
        <v>2.3165550053427915E-2</v>
      </c>
      <c r="F2">
        <v>2.1692124918556377E-2</v>
      </c>
      <c r="G2">
        <v>2.2449586833090496E-2</v>
      </c>
      <c r="H2">
        <v>1.8065799850408168E-2</v>
      </c>
      <c r="I2">
        <v>2.2116596536620275E-2</v>
      </c>
      <c r="J2">
        <v>1.8913906994651005E-2</v>
      </c>
      <c r="K2">
        <v>1.9987147740978616E-2</v>
      </c>
      <c r="L2">
        <v>2.8741624928766592E-2</v>
      </c>
      <c r="M2">
        <v>2.49973040229849E-2</v>
      </c>
      <c r="N2">
        <v>3.1816805444484383E-2</v>
      </c>
      <c r="O2">
        <v>3.364564632548795E-2</v>
      </c>
      <c r="P2">
        <v>2.8289277550771388E-2</v>
      </c>
      <c r="Q2">
        <v>2.6905938203724299E-2</v>
      </c>
      <c r="R2">
        <v>3.1195089201177785E-2</v>
      </c>
      <c r="S2">
        <v>3.8889616144838643E-2</v>
      </c>
      <c r="T2">
        <v>2.5705645775741859E-2</v>
      </c>
      <c r="U2">
        <v>2.8955668084691508E-2</v>
      </c>
      <c r="V2">
        <v>1.4999999999999999E-2</v>
      </c>
      <c r="W2">
        <f>4.3/135</f>
        <v>3.1851851851851853E-2</v>
      </c>
    </row>
    <row r="3" spans="1:23" x14ac:dyDescent="0.3">
      <c r="A3" t="s">
        <v>139</v>
      </c>
      <c r="B3">
        <v>4.6204325131204331E-3</v>
      </c>
      <c r="C3">
        <v>4.0154952368885613E-4</v>
      </c>
      <c r="D3">
        <v>2.1485895039975085E-3</v>
      </c>
      <c r="E3">
        <v>1.9562110435360756E-3</v>
      </c>
      <c r="F3">
        <v>5.083909143095976E-4</v>
      </c>
      <c r="G3">
        <v>2.5627689587435303E-3</v>
      </c>
      <c r="H3">
        <v>1.9116230263364464E-3</v>
      </c>
      <c r="I3">
        <v>1.9127820800529198E-3</v>
      </c>
      <c r="J3">
        <v>2.3985544928485088E-3</v>
      </c>
      <c r="K3">
        <v>2.0765999070060659E-3</v>
      </c>
      <c r="L3">
        <v>5.0536531303468401E-3</v>
      </c>
      <c r="M3">
        <v>1.8822855892837993E-3</v>
      </c>
      <c r="N3">
        <v>6.0784794731102562E-3</v>
      </c>
      <c r="O3">
        <v>9.7982207677072258E-3</v>
      </c>
      <c r="P3">
        <v>1.5564346929197405E-3</v>
      </c>
      <c r="Q3">
        <v>1.8112282504678845E-3</v>
      </c>
      <c r="R3">
        <v>2.6087800878691622E-3</v>
      </c>
      <c r="S3">
        <v>1.228319461057947E-2</v>
      </c>
      <c r="T3">
        <v>4.5378209171430851E-3</v>
      </c>
      <c r="U3">
        <v>1.6977182734517149E-2</v>
      </c>
      <c r="V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hek_data</vt:lpstr>
      <vt:lpstr>hek_data_raw</vt:lpstr>
      <vt:lpstr>cc_raw</vt:lpstr>
      <vt:lpstr>cc_raw_grouped</vt:lpstr>
      <vt:lpstr>Growth</vt:lpstr>
      <vt:lpstr>abs_bm_comp_raw</vt:lpstr>
      <vt:lpstr>abs_bm_comp_mean</vt:lpstr>
      <vt:lpstr>abs_bm_comp_std</vt:lpstr>
      <vt:lpstr>Glycome_per_prot</vt:lpstr>
      <vt:lpstr>Lip_per_prot</vt:lpstr>
      <vt:lpstr>Lip_raw</vt:lpstr>
      <vt:lpstr>Lip_abs_vs</vt:lpstr>
      <vt:lpstr>Lip_abs_mean_vs</vt:lpstr>
      <vt:lpstr>Lip_abs_stds_vs</vt:lpstr>
      <vt:lpstr>Lip_rel_mean_vs</vt:lpstr>
      <vt:lpstr>Lip_rel_stds_vs</vt:lpstr>
      <vt:lpstr>Lip_rel_mean_vs_sum</vt:lpstr>
      <vt:lpstr>Lip_rel_stds_vs_sum</vt:lpstr>
      <vt:lpstr>Lip_abs_mean</vt:lpstr>
      <vt:lpstr>Lip_abs_stds</vt:lpstr>
      <vt:lpstr>Lip_rel_means</vt:lpstr>
      <vt:lpstr>Lip_rel_stds</vt:lpstr>
      <vt:lpstr>Lip_rel_means_sum</vt:lpstr>
      <vt:lpstr>Lip_rel_stds_sum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</dc:creator>
  <cp:lastModifiedBy>Leopold</cp:lastModifiedBy>
  <dcterms:created xsi:type="dcterms:W3CDTF">2023-06-21T18:46:22Z</dcterms:created>
  <dcterms:modified xsi:type="dcterms:W3CDTF">2024-06-06T08:07:19Z</dcterms:modified>
</cp:coreProperties>
</file>