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razil\Scenarios\Git_hub\Input\Preliminary_Input\Economy\"/>
    </mc:Choice>
  </mc:AlternateContent>
  <xr:revisionPtr revIDLastSave="0" documentId="13_ncr:1_{40B46E58-6B88-4BA6-A23D-871E5CB5BA84}" xr6:coauthVersionLast="47" xr6:coauthVersionMax="47" xr10:uidLastSave="{00000000-0000-0000-0000-000000000000}"/>
  <bookViews>
    <workbookView minimized="1" xWindow="-5520" yWindow="0" windowWidth="43200" windowHeight="21900" firstSheet="2" activeTab="2" xr2:uid="{47B13CDF-C2E7-426F-A088-252452E8B52B}"/>
  </bookViews>
  <sheets>
    <sheet name="PRICE_CONAB" sheetId="1" r:id="rId1"/>
    <sheet name="Coffee" sheetId="2" r:id="rId2"/>
    <sheet name="Soybeans" sheetId="3" r:id="rId3"/>
    <sheet name="Sugar Cane" sheetId="5" r:id="rId4"/>
    <sheet name="Bovin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Y2" i="3"/>
  <c r="X2" i="3"/>
  <c r="J28" i="2"/>
  <c r="K28" i="2" s="1"/>
  <c r="L28" i="2" s="1"/>
  <c r="E28" i="2"/>
  <c r="H23" i="2"/>
  <c r="J23" i="2" s="1"/>
  <c r="K23" i="2" s="1"/>
  <c r="L23" i="2" s="1"/>
  <c r="E21" i="2"/>
  <c r="J21" i="2" s="1"/>
  <c r="K21" i="2" s="1"/>
  <c r="L21" i="2" s="1"/>
  <c r="E20" i="2"/>
  <c r="J20" i="2" s="1"/>
  <c r="K20" i="2" s="1"/>
  <c r="J18" i="2"/>
  <c r="K18" i="2" s="1"/>
  <c r="L18" i="2" s="1"/>
  <c r="E18" i="2"/>
  <c r="H15" i="2"/>
  <c r="J15" i="2" s="1"/>
  <c r="K15" i="2" s="1"/>
  <c r="L15" i="2" s="1"/>
  <c r="E14" i="2"/>
  <c r="J14" i="2" s="1"/>
  <c r="K14" i="2" s="1"/>
  <c r="L14" i="2" s="1"/>
  <c r="E13" i="2"/>
  <c r="J13" i="2" s="1"/>
  <c r="K13" i="2" s="1"/>
  <c r="L13" i="2" s="1"/>
  <c r="E11" i="2"/>
  <c r="J11" i="2" s="1"/>
  <c r="K11" i="2" s="1"/>
  <c r="L11" i="2" s="1"/>
  <c r="H10" i="2"/>
  <c r="J10" i="2" s="1"/>
  <c r="K10" i="2" s="1"/>
  <c r="L10" i="2" s="1"/>
  <c r="E10" i="2"/>
  <c r="E9" i="2"/>
  <c r="J9" i="2" s="1"/>
  <c r="K9" i="2" s="1"/>
  <c r="L9" i="2" s="1"/>
  <c r="E8" i="2"/>
  <c r="J8" i="2" s="1"/>
  <c r="K8" i="2" s="1"/>
  <c r="L8" i="2" s="1"/>
  <c r="J7" i="2"/>
  <c r="K7" i="2" s="1"/>
  <c r="H7" i="2"/>
  <c r="E7" i="2"/>
  <c r="H5" i="2"/>
  <c r="J5" i="2" s="1"/>
  <c r="K5" i="2" s="1"/>
  <c r="L5" i="2" s="1"/>
  <c r="H3" i="2"/>
  <c r="J3" i="2" s="1"/>
  <c r="K3" i="2" s="1"/>
  <c r="L26" i="2" l="1"/>
  <c r="L20" i="2"/>
  <c r="L25" i="2"/>
  <c r="L22" i="2"/>
  <c r="L17" i="2"/>
  <c r="L27" i="2"/>
  <c r="L12" i="2"/>
  <c r="L4" i="2"/>
  <c r="L19" i="2"/>
  <c r="L7" i="2"/>
  <c r="L29" i="2"/>
  <c r="L6" i="2"/>
  <c r="L16" i="2"/>
  <c r="L24" i="2"/>
  <c r="L3" i="2"/>
  <c r="F29" i="7"/>
  <c r="F28" i="7"/>
  <c r="F21" i="7"/>
  <c r="F20" i="7"/>
  <c r="F17" i="7"/>
  <c r="F14" i="7"/>
  <c r="F15" i="7"/>
  <c r="F13" i="7"/>
  <c r="F11" i="7"/>
  <c r="F10" i="7"/>
  <c r="F9" i="7"/>
  <c r="F7" i="7"/>
  <c r="F3" i="7"/>
  <c r="F4" i="7"/>
  <c r="F5" i="7"/>
  <c r="F6" i="7"/>
  <c r="F8" i="7"/>
  <c r="F12" i="7"/>
  <c r="F16" i="7"/>
  <c r="F18" i="7"/>
  <c r="F19" i="7"/>
  <c r="F22" i="7"/>
  <c r="F23" i="7"/>
  <c r="F24" i="7"/>
  <c r="F25" i="7"/>
  <c r="F26" i="7"/>
  <c r="F27" i="7"/>
  <c r="E7" i="7"/>
  <c r="E9" i="7"/>
  <c r="E10" i="7"/>
  <c r="E11" i="7"/>
  <c r="E13" i="7"/>
  <c r="E14" i="7"/>
  <c r="E15" i="7"/>
  <c r="E17" i="7"/>
  <c r="E20" i="7"/>
  <c r="E21" i="7"/>
  <c r="E28" i="7"/>
  <c r="E29" i="7"/>
  <c r="E3" i="7"/>
  <c r="G28" i="5"/>
  <c r="G27" i="5"/>
  <c r="G22" i="5"/>
  <c r="G21" i="5"/>
  <c r="G19" i="5"/>
  <c r="G18" i="5"/>
  <c r="G17" i="5"/>
  <c r="G13" i="5"/>
  <c r="G12" i="5"/>
  <c r="G10" i="5"/>
  <c r="G8" i="5"/>
  <c r="G7" i="5"/>
  <c r="G4" i="5"/>
  <c r="G5" i="5"/>
  <c r="G6" i="5"/>
  <c r="G9" i="5"/>
  <c r="G11" i="5"/>
  <c r="G14" i="5"/>
  <c r="G15" i="5"/>
  <c r="G16" i="5"/>
  <c r="G20" i="5"/>
  <c r="G23" i="5"/>
  <c r="G24" i="5"/>
  <c r="G25" i="5"/>
  <c r="G26" i="5"/>
  <c r="G29" i="5"/>
  <c r="G3" i="5"/>
  <c r="G3" i="3"/>
  <c r="E4" i="5"/>
  <c r="E7" i="5"/>
  <c r="E8" i="5"/>
  <c r="E10" i="5"/>
  <c r="E12" i="5"/>
  <c r="E13" i="5"/>
  <c r="E17" i="5"/>
  <c r="E18" i="5"/>
  <c r="E19" i="5"/>
  <c r="E21" i="5"/>
  <c r="E22" i="5"/>
  <c r="E27" i="5"/>
  <c r="E28" i="5"/>
  <c r="E9" i="3"/>
  <c r="G9" i="3" s="1"/>
  <c r="G10" i="3"/>
  <c r="E11" i="3"/>
  <c r="E12" i="3"/>
  <c r="E13" i="3"/>
  <c r="E14" i="3"/>
  <c r="E15" i="3"/>
  <c r="E16" i="3"/>
  <c r="E19" i="3"/>
  <c r="G19" i="3" s="1"/>
  <c r="E20" i="3"/>
  <c r="G20" i="3" s="1"/>
  <c r="E23" i="3"/>
  <c r="E24" i="3"/>
  <c r="E25" i="3"/>
  <c r="E26" i="3"/>
  <c r="E28" i="3"/>
  <c r="E29" i="3"/>
  <c r="E7" i="3"/>
  <c r="G29" i="3"/>
  <c r="G28" i="3"/>
  <c r="G24" i="3"/>
  <c r="G25" i="3"/>
  <c r="G26" i="3"/>
  <c r="G12" i="3"/>
  <c r="G13" i="3"/>
  <c r="G14" i="3"/>
  <c r="G15" i="3"/>
  <c r="G16" i="3"/>
  <c r="G11" i="3"/>
  <c r="G21" i="3" l="1"/>
  <c r="G6" i="3"/>
  <c r="G23" i="3"/>
  <c r="G5" i="3"/>
  <c r="G17" i="3"/>
  <c r="G4" i="3"/>
  <c r="G7" i="3"/>
  <c r="G27" i="3"/>
  <c r="G22" i="3"/>
  <c r="G8" i="3"/>
  <c r="G18" i="3"/>
</calcChain>
</file>

<file path=xl/sharedStrings.xml><?xml version="1.0" encoding="utf-8"?>
<sst xmlns="http://schemas.openxmlformats.org/spreadsheetml/2006/main" count="383" uniqueCount="74">
  <si>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</si>
  <si>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</si>
  <si>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</si>
  <si>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</si>
  <si>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</si>
  <si>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</si>
  <si>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</si>
  <si>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</si>
  <si>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</si>
  <si>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</si>
  <si>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</si>
  <si>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</si>
  <si>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</si>
  <si>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</si>
  <si>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</si>
  <si>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</si>
  <si>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</si>
  <si>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</si>
  <si>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</si>
  <si>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</si>
  <si>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</si>
  <si>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</si>
  <si>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</si>
  <si>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</si>
  <si>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</si>
  <si>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</si>
  <si>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</si>
  <si>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State</t>
  </si>
  <si>
    <t>ID_State</t>
  </si>
  <si>
    <t>Exchange rate (R$ per $) FAO 2020</t>
  </si>
  <si>
    <t>Region</t>
  </si>
  <si>
    <t>Exchange rate (R$ per $) FAO 2015</t>
  </si>
  <si>
    <t>Data from CONAB</t>
  </si>
  <si>
    <t>State ID</t>
  </si>
  <si>
    <t>Exchange rate (R$ per USD) FAO 2015</t>
  </si>
  <si>
    <t>North</t>
  </si>
  <si>
    <t>North-east</t>
  </si>
  <si>
    <t>Center-west</t>
  </si>
  <si>
    <t>South-east</t>
  </si>
  <si>
    <t>South</t>
  </si>
  <si>
    <t>No data filled-up with regional average</t>
  </si>
  <si>
    <t>Price Café arabica (USD/ton)</t>
  </si>
  <si>
    <t xml:space="preserve"> </t>
  </si>
  <si>
    <t>Average Price of Soybeans  in 2015 ($R/ton)</t>
  </si>
  <si>
    <t>Average Price of Soybeans in  2015 (USD/ton)</t>
  </si>
  <si>
    <t>Production of soybeans in 2015(Em mil toneladas)</t>
  </si>
  <si>
    <t>PriceSoybeans (USD/ton)</t>
  </si>
  <si>
    <t>Average Price of SugarCane  in 2015 ($R/ton)</t>
  </si>
  <si>
    <t>Average Price of SugarCane  in  2015 (USD/ton)</t>
  </si>
  <si>
    <t>Production of SugarCane  in 2015 (Em mil toneladas)</t>
  </si>
  <si>
    <t>Price  SugarCane (USD/ton)</t>
  </si>
  <si>
    <t>No data filled-up with national average</t>
  </si>
  <si>
    <t>Average Price of caracass Boi Gordo   in  2015 (USD/ton)</t>
  </si>
  <si>
    <t>Average Price of carcass Boi Gordo  in 2015 ($R/15Kg)</t>
  </si>
  <si>
    <t>Price Soybeans  (USD/ton)</t>
  </si>
  <si>
    <t>Price SugarCane  (USD/ton)</t>
  </si>
  <si>
    <t>Price Coffee  (USD/ton)</t>
  </si>
  <si>
    <t>Price Caracass Boi Gordo  (USD/ton)</t>
  </si>
  <si>
    <t>Average price in 2015 of café Arabica ($R/60Kg)</t>
  </si>
  <si>
    <t>Average price in 2015 of café Arabica ($R/ton)</t>
  </si>
  <si>
    <t>Production of café arabica in 2015 (Em mil sacas beneficiadas)</t>
  </si>
  <si>
    <t>Average price in 2015 of café Conillon ($R/60Kg)</t>
  </si>
  <si>
    <t>Average price in 2015 of café Connillon ($R/ton)</t>
  </si>
  <si>
    <t>Production of café Connillon in 2015 (Em mil sacas beneficiadas)</t>
  </si>
  <si>
    <t>Average price in 2015 of café  ($R/ton)</t>
  </si>
  <si>
    <t>Average price in 2015 of café  (USD/ton)</t>
  </si>
  <si>
    <t>2015/16</t>
  </si>
  <si>
    <t>2020/21</t>
  </si>
  <si>
    <t>REGIÃO/UF</t>
  </si>
  <si>
    <t>NORTE</t>
  </si>
  <si>
    <t>NORDESTE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</si>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</sst>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_);_(* \(#,##0.0\);_(* \-?_);_(@_)"/>
    <numFmt numFmtId="165" formatCode="_(* #,##0.0_);_(* \(#,##0.0\);_(* \-_);_(@_)"/>
    <numFmt numFmtId="166" formatCode="_ * #,##0.0_ ;_ * \-#,##0.0_ ;_ * &quot;-&quot;?_ ;_ @_ "/>
    <numFmt numFmtId="167" formatCode="_(* #,##0.00_);_(* \(#,##0.00\);_(* \-?_);_(@_)"/>
    <numFmt numFmtId="169" formatCode="_(* #,##0_);_(* \(#,##0\);_(* &quot;-&quot;?_);_(@_)"/>
    <numFmt numFmtId="170" formatCode="_(* #,##0_);_(* \(#,##0\);_(* \-?_);_(@_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666666"/>
      <name val="Lucida Console"/>
      <family val="3"/>
    </font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sz val="9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medium">
        <color indexed="8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9" borderId="12">
      <alignment horizontal="left"/>
    </xf>
  </cellStyleXfs>
  <cellXfs count="103">
    <xf numFmtId="0" fontId="0" fillId="0" borderId="0" xfId="0"/>
    <xf numFmtId="0" fontId="0" fillId="2" borderId="0" xfId="0" applyFill="1" applyAlignment="1">
      <alignment wrapText="1"/>
    </xf>
    <xf numFmtId="0" fontId="0" fillId="8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10" borderId="13" xfId="0" applyFont="1" applyFill="1" applyBorder="1" applyAlignment="1">
      <alignment horizontal="right" vertical="top" wrapText="1"/>
    </xf>
    <xf numFmtId="2" fontId="0" fillId="0" borderId="0" xfId="1" applyNumberFormat="1" applyFont="1" applyFill="1" applyBorder="1" applyAlignment="1" applyProtection="1">
      <alignment vertical="center"/>
    </xf>
    <xf numFmtId="0" fontId="5" fillId="11" borderId="0" xfId="0" applyFont="1" applyFill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5" fillId="11" borderId="6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10" borderId="15" xfId="0" applyFont="1" applyFill="1" applyBorder="1" applyAlignment="1">
      <alignment horizontal="right" vertical="top" wrapText="1"/>
    </xf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5" fillId="12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Border="1" applyAlignment="1">
      <alignment horizontal="right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3" borderId="8" xfId="0" applyFill="1" applyBorder="1"/>
    <xf numFmtId="0" fontId="1" fillId="0" borderId="9" xfId="0" applyFont="1" applyBorder="1" applyAlignment="1">
      <alignment horizontal="right" wrapText="1"/>
    </xf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3" borderId="10" xfId="0" applyFill="1" applyBorder="1"/>
    <xf numFmtId="0" fontId="0" fillId="0" borderId="6" xfId="0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 wrapText="1"/>
    </xf>
    <xf numFmtId="165" fontId="0" fillId="0" borderId="9" xfId="1" applyNumberFormat="1" applyFont="1" applyFill="1" applyBorder="1" applyAlignment="1" applyProtection="1">
      <alignment vertical="center"/>
    </xf>
    <xf numFmtId="0" fontId="5" fillId="1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0" xfId="1" applyNumberFormat="1" applyFont="1" applyFill="1" applyBorder="1" applyAlignment="1" applyProtection="1">
      <alignment horizontal="center" vertical="center"/>
    </xf>
    <xf numFmtId="0" fontId="0" fillId="0" borderId="4" xfId="0" applyBorder="1"/>
    <xf numFmtId="0" fontId="0" fillId="0" borderId="1" xfId="0" applyBorder="1"/>
    <xf numFmtId="2" fontId="0" fillId="0" borderId="2" xfId="0" applyNumberFormat="1" applyBorder="1"/>
    <xf numFmtId="0" fontId="5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applyFill="1" applyAlignment="1">
      <alignment horizontal="center" vertical="center" wrapText="1"/>
    </xf>
    <xf numFmtId="164" fontId="0" fillId="0" borderId="9" xfId="1" applyNumberFormat="1" applyFont="1" applyFill="1" applyBorder="1" applyAlignment="1" applyProtection="1">
      <alignment vertical="center"/>
    </xf>
    <xf numFmtId="167" fontId="0" fillId="0" borderId="9" xfId="1" applyNumberFormat="1" applyFont="1" applyFill="1" applyBorder="1" applyAlignment="1" applyProtection="1">
      <alignment vertical="center"/>
    </xf>
    <xf numFmtId="164" fontId="0" fillId="0" borderId="11" xfId="1" applyNumberFormat="1" applyFont="1" applyFill="1" applyBorder="1" applyAlignment="1" applyProtection="1">
      <alignment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2" fontId="0" fillId="0" borderId="3" xfId="0" applyNumberFormat="1" applyBorder="1"/>
    <xf numFmtId="2" fontId="0" fillId="0" borderId="1" xfId="1" applyNumberFormat="1" applyFont="1" applyFill="1" applyBorder="1" applyAlignment="1" applyProtection="1">
      <alignment vertical="center"/>
    </xf>
    <xf numFmtId="164" fontId="0" fillId="0" borderId="4" xfId="1" applyNumberFormat="1" applyFont="1" applyFill="1" applyBorder="1" applyAlignment="1" applyProtection="1">
      <alignment vertical="center"/>
    </xf>
    <xf numFmtId="2" fontId="0" fillId="0" borderId="9" xfId="1" applyNumberFormat="1" applyFont="1" applyFill="1" applyBorder="1" applyAlignment="1" applyProtection="1">
      <alignment vertical="center"/>
    </xf>
    <xf numFmtId="2" fontId="0" fillId="0" borderId="2" xfId="1" applyNumberFormat="1" applyFont="1" applyFill="1" applyBorder="1" applyAlignment="1" applyProtection="1">
      <alignment vertical="center"/>
    </xf>
    <xf numFmtId="166" fontId="0" fillId="0" borderId="17" xfId="0" applyNumberFormat="1" applyBorder="1"/>
    <xf numFmtId="166" fontId="0" fillId="0" borderId="18" xfId="0" applyNumberFormat="1" applyBorder="1"/>
    <xf numFmtId="0" fontId="0" fillId="12" borderId="5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6" fillId="13" borderId="19" xfId="1" applyNumberFormat="1" applyFont="1" applyFill="1" applyBorder="1" applyAlignment="1" applyProtection="1">
      <alignment horizontal="center" vertical="center" wrapText="1"/>
    </xf>
    <xf numFmtId="169" fontId="6" fillId="13" borderId="20" xfId="1" applyNumberFormat="1" applyFont="1" applyFill="1" applyBorder="1" applyAlignment="1" applyProtection="1">
      <alignment horizontal="center" vertical="center"/>
    </xf>
    <xf numFmtId="169" fontId="7" fillId="13" borderId="21" xfId="1" applyNumberFormat="1" applyFont="1" applyFill="1" applyBorder="1" applyAlignment="1" applyProtection="1">
      <alignment vertical="center"/>
    </xf>
    <xf numFmtId="169" fontId="6" fillId="13" borderId="21" xfId="1" applyNumberFormat="1" applyFont="1" applyFill="1" applyBorder="1" applyAlignment="1" applyProtection="1">
      <alignment horizontal="center" vertical="center"/>
    </xf>
    <xf numFmtId="169" fontId="7" fillId="13" borderId="22" xfId="1" applyNumberFormat="1" applyFont="1" applyFill="1" applyBorder="1" applyAlignment="1" applyProtection="1">
      <alignment vertical="center"/>
    </xf>
    <xf numFmtId="49" fontId="6" fillId="0" borderId="23" xfId="1" applyNumberFormat="1" applyFont="1" applyFill="1" applyBorder="1" applyAlignment="1" applyProtection="1">
      <alignment horizontal="center" vertical="center" wrapText="1"/>
    </xf>
    <xf numFmtId="170" fontId="6" fillId="0" borderId="24" xfId="1" applyNumberFormat="1" applyFont="1" applyFill="1" applyBorder="1" applyAlignment="1" applyProtection="1">
      <alignment vertical="center"/>
    </xf>
    <xf numFmtId="170" fontId="0" fillId="0" borderId="24" xfId="1" applyNumberFormat="1" applyFont="1" applyFill="1" applyBorder="1" applyAlignment="1" applyProtection="1">
      <alignment vertical="center"/>
    </xf>
    <xf numFmtId="170" fontId="6" fillId="0" borderId="24" xfId="1" applyNumberFormat="1" applyFont="1" applyFill="1" applyBorder="1" applyAlignment="1" applyProtection="1">
      <alignment horizontal="center" vertical="center"/>
    </xf>
    <xf numFmtId="170" fontId="0" fillId="0" borderId="25" xfId="1" applyNumberFormat="1" applyFont="1" applyFill="1" applyBorder="1" applyAlignment="1" applyProtection="1">
      <alignment vertical="center"/>
    </xf>
  </cellXfs>
  <cellStyles count="3">
    <cellStyle name="Comma" xfId="1" builtinId="3"/>
    <cellStyle name="Normal" xfId="0" builtinId="0"/>
    <cellStyle name="Style0" xfId="2" xr:uid="{E29A61F1-F40C-49A2-A090-BFC6DA93E6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E599-9AD9-4700-83EC-7710485A0CCE}">
  <dimension ref="A1:F28"/>
  <sheetViews>
    <sheetView zoomScale="110" zoomScaleNormal="110" workbookViewId="0">
      <selection activeCell="G1" sqref="G1"/>
    </sheetView>
  </sheetViews>
  <sheetFormatPr defaultRowHeight="15" x14ac:dyDescent="0.25"/>
  <cols>
    <col min="2" max="2" width="8.42578125" customWidth="1"/>
    <col min="3" max="3" width="11.5703125" customWidth="1"/>
    <col min="4" max="4" width="14.28515625" customWidth="1"/>
    <col min="5" max="5" width="12.140625" customWidth="1"/>
    <col min="6" max="6" width="15.140625" customWidth="1"/>
    <col min="11" max="11" width="12.42578125" customWidth="1"/>
  </cols>
  <sheetData>
    <row r="1" spans="1:6" ht="53.1" customHeight="1" x14ac:dyDescent="0.25">
      <c r="A1" s="77" t="s">
        <v>27</v>
      </c>
      <c r="B1" s="78" t="s">
        <v>28</v>
      </c>
      <c r="C1" s="77" t="s">
        <v>54</v>
      </c>
      <c r="D1" s="77" t="s">
        <v>55</v>
      </c>
      <c r="E1" s="77" t="s">
        <v>56</v>
      </c>
      <c r="F1" s="79" t="s">
        <v>57</v>
      </c>
    </row>
    <row r="2" spans="1:6" x14ac:dyDescent="0.25">
      <c r="A2" s="4" t="s">
        <v>1</v>
      </c>
      <c r="B2" s="75">
        <v>1</v>
      </c>
      <c r="C2" s="4">
        <v>306.84806330895174</v>
      </c>
      <c r="D2" s="8">
        <v>20.056875706411024</v>
      </c>
      <c r="E2" s="8">
        <v>1192.2995704990594</v>
      </c>
      <c r="F2" s="5">
        <v>2413.6551809514572</v>
      </c>
    </row>
    <row r="3" spans="1:6" x14ac:dyDescent="0.25">
      <c r="A3" s="4" t="s">
        <v>13</v>
      </c>
      <c r="B3" s="5">
        <v>2</v>
      </c>
      <c r="C3" s="4">
        <v>311.96835540705075</v>
      </c>
      <c r="D3" s="8">
        <v>19.469049667355019</v>
      </c>
      <c r="E3" s="8">
        <v>1880.3082107369501</v>
      </c>
      <c r="F3" s="5">
        <v>2823.0781623169469</v>
      </c>
    </row>
    <row r="4" spans="1:6" x14ac:dyDescent="0.25">
      <c r="A4" s="4" t="s">
        <v>2</v>
      </c>
      <c r="B4" s="5">
        <v>3</v>
      </c>
      <c r="C4" s="4">
        <v>306.84806330895174</v>
      </c>
      <c r="D4" s="8">
        <v>20.056875706411024</v>
      </c>
      <c r="E4" s="8">
        <v>943.82033227740669</v>
      </c>
      <c r="F4" s="5">
        <v>2529.4117723057916</v>
      </c>
    </row>
    <row r="5" spans="1:6" ht="12.75" customHeight="1" x14ac:dyDescent="0.25">
      <c r="A5" s="4" t="s">
        <v>5</v>
      </c>
      <c r="B5" s="5">
        <v>4</v>
      </c>
      <c r="C5" s="4">
        <v>306.84806330895174</v>
      </c>
      <c r="D5" s="8">
        <v>20.056875706411024</v>
      </c>
      <c r="E5" s="8">
        <v>1163.0347946265158</v>
      </c>
      <c r="F5" s="5">
        <v>2529.4117723057916</v>
      </c>
    </row>
    <row r="6" spans="1:6" x14ac:dyDescent="0.25">
      <c r="A6" s="4" t="s">
        <v>15</v>
      </c>
      <c r="B6" s="5">
        <v>5</v>
      </c>
      <c r="C6" s="4">
        <v>307.12568208149446</v>
      </c>
      <c r="D6" s="8">
        <v>20.322570840984337</v>
      </c>
      <c r="E6" s="8">
        <v>1866.6327113582549</v>
      </c>
      <c r="F6" s="5">
        <v>2939.2689243832274</v>
      </c>
    </row>
    <row r="7" spans="1:6" x14ac:dyDescent="0.25">
      <c r="A7" s="4" t="s">
        <v>9</v>
      </c>
      <c r="B7" s="5">
        <v>6</v>
      </c>
      <c r="C7" s="4">
        <v>311.96835540705075</v>
      </c>
      <c r="D7" s="8">
        <v>24.541082020933899</v>
      </c>
      <c r="E7" s="8">
        <v>2063.0706804914789</v>
      </c>
      <c r="F7" s="5">
        <v>2823.0781623169469</v>
      </c>
    </row>
    <row r="8" spans="1:6" x14ac:dyDescent="0.25">
      <c r="A8" s="4" t="s">
        <v>26</v>
      </c>
      <c r="B8" s="5">
        <v>7</v>
      </c>
      <c r="C8" s="4">
        <v>323.56572307808153</v>
      </c>
      <c r="D8" s="8">
        <v>20.056875706411024</v>
      </c>
      <c r="E8" s="8">
        <v>2254.3479274141882</v>
      </c>
      <c r="F8" s="5">
        <v>2825.4494023591155</v>
      </c>
    </row>
    <row r="9" spans="1:6" x14ac:dyDescent="0.25">
      <c r="A9" s="4" t="s">
        <v>17</v>
      </c>
      <c r="B9" s="5">
        <v>8</v>
      </c>
      <c r="C9" s="4">
        <v>317.67310807892397</v>
      </c>
      <c r="D9" s="8">
        <v>13.839441926395699</v>
      </c>
      <c r="E9" s="8">
        <v>1709.3693395964524</v>
      </c>
      <c r="F9" s="5">
        <v>2644.1330335008693</v>
      </c>
    </row>
    <row r="10" spans="1:6" x14ac:dyDescent="0.25">
      <c r="A10" s="4" t="s">
        <v>25</v>
      </c>
      <c r="B10" s="5">
        <v>9</v>
      </c>
      <c r="C10" s="4">
        <v>302.50844354867951</v>
      </c>
      <c r="D10" s="8">
        <v>20.056875706411024</v>
      </c>
      <c r="E10" s="8">
        <v>2118.468000671809</v>
      </c>
      <c r="F10" s="5">
        <v>2765.7342305929446</v>
      </c>
    </row>
    <row r="11" spans="1:6" x14ac:dyDescent="0.25">
      <c r="A11" s="4" t="s">
        <v>7</v>
      </c>
      <c r="B11" s="5">
        <v>10</v>
      </c>
      <c r="C11" s="4">
        <v>314.2853241102265</v>
      </c>
      <c r="D11" s="8">
        <v>19.513134693491121</v>
      </c>
      <c r="E11" s="8">
        <v>1880.3082107369501</v>
      </c>
      <c r="F11" s="5">
        <v>2823.0781623169469</v>
      </c>
    </row>
    <row r="12" spans="1:6" x14ac:dyDescent="0.25">
      <c r="A12" s="4" t="s">
        <v>16</v>
      </c>
      <c r="B12" s="5">
        <v>11</v>
      </c>
      <c r="C12" s="4">
        <v>322.38427777538124</v>
      </c>
      <c r="D12" s="8">
        <v>18.295285846481367</v>
      </c>
      <c r="E12" s="8">
        <v>2256.8133968141697</v>
      </c>
      <c r="F12" s="5">
        <v>2702.8462728548575</v>
      </c>
    </row>
    <row r="13" spans="1:6" x14ac:dyDescent="0.25">
      <c r="A13" s="4" t="s">
        <v>23</v>
      </c>
      <c r="B13" s="5">
        <v>12</v>
      </c>
      <c r="C13" s="4">
        <v>307.77276343102994</v>
      </c>
      <c r="D13" s="8">
        <v>20.056875706411024</v>
      </c>
      <c r="E13" s="8">
        <v>1887.8076532901775</v>
      </c>
      <c r="F13" s="5">
        <v>2753.7945360144172</v>
      </c>
    </row>
    <row r="14" spans="1:6" x14ac:dyDescent="0.25">
      <c r="A14" s="4" t="s">
        <v>24</v>
      </c>
      <c r="B14" s="5">
        <v>13</v>
      </c>
      <c r="C14" s="4">
        <v>294.09221128633317</v>
      </c>
      <c r="D14" s="8">
        <v>20.056875706411024</v>
      </c>
      <c r="E14" s="8">
        <v>1253.4174476422886</v>
      </c>
      <c r="F14" s="5">
        <v>2626.1483467021653</v>
      </c>
    </row>
    <row r="15" spans="1:6" ht="12" customHeight="1" x14ac:dyDescent="0.25">
      <c r="A15" s="4" t="s">
        <v>4</v>
      </c>
      <c r="B15" s="5">
        <v>14</v>
      </c>
      <c r="C15" s="4">
        <v>305.48919247492705</v>
      </c>
      <c r="D15" s="8">
        <v>20.056875706411024</v>
      </c>
      <c r="E15" s="8">
        <v>1163.0347946265158</v>
      </c>
      <c r="F15" s="5">
        <v>2529.4117723057916</v>
      </c>
    </row>
    <row r="16" spans="1:6" ht="15.75" customHeight="1" x14ac:dyDescent="0.25">
      <c r="A16" s="4" t="s">
        <v>11</v>
      </c>
      <c r="B16" s="5">
        <v>15</v>
      </c>
      <c r="C16" s="4">
        <v>311.96835540705075</v>
      </c>
      <c r="D16" s="8">
        <v>21.087921962341458</v>
      </c>
      <c r="E16" s="8">
        <v>1880.3082107369501</v>
      </c>
      <c r="F16" s="5">
        <v>2706.8874002506659</v>
      </c>
    </row>
    <row r="17" spans="1:6" ht="15" customHeight="1" x14ac:dyDescent="0.25">
      <c r="A17" s="4" t="s">
        <v>12</v>
      </c>
      <c r="B17" s="5">
        <v>16</v>
      </c>
      <c r="C17" s="4">
        <v>311.96835540705075</v>
      </c>
      <c r="D17" s="8">
        <v>21.113972205058236</v>
      </c>
      <c r="E17" s="8">
        <v>1711.2212403611168</v>
      </c>
      <c r="F17" s="5">
        <v>2823.0781623169469</v>
      </c>
    </row>
    <row r="18" spans="1:6" ht="12.75" customHeight="1" x14ac:dyDescent="0.25">
      <c r="A18" s="4" t="s">
        <v>8</v>
      </c>
      <c r="B18" s="5">
        <v>17</v>
      </c>
      <c r="C18" s="4">
        <v>314.49406002943141</v>
      </c>
      <c r="D18" s="8">
        <v>26.206794656189935</v>
      </c>
      <c r="E18" s="8">
        <v>1880.3082107369501</v>
      </c>
      <c r="F18" s="5">
        <v>2823.0781623169469</v>
      </c>
    </row>
    <row r="19" spans="1:6" x14ac:dyDescent="0.25">
      <c r="A19" s="4" t="s">
        <v>20</v>
      </c>
      <c r="B19" s="5">
        <v>18</v>
      </c>
      <c r="C19" s="4">
        <v>318.51848855170431</v>
      </c>
      <c r="D19" s="8">
        <v>20.056875706411024</v>
      </c>
      <c r="E19" s="8">
        <v>1971.5090870040358</v>
      </c>
      <c r="F19" s="5">
        <v>2940.9388117368671</v>
      </c>
    </row>
    <row r="20" spans="1:6" x14ac:dyDescent="0.25">
      <c r="A20" s="4" t="s">
        <v>18</v>
      </c>
      <c r="B20" s="5">
        <v>19</v>
      </c>
      <c r="C20" s="4">
        <v>317.67310807892397</v>
      </c>
      <c r="D20" s="8">
        <v>16.839728534680937</v>
      </c>
      <c r="E20" s="8">
        <v>2042.0134009620758</v>
      </c>
      <c r="F20" s="5">
        <v>3005.7972365522505</v>
      </c>
    </row>
    <row r="21" spans="1:6" ht="14.25" customHeight="1" x14ac:dyDescent="0.25">
      <c r="A21" s="4" t="s">
        <v>10</v>
      </c>
      <c r="B21" s="5">
        <v>20</v>
      </c>
      <c r="C21" s="4">
        <v>311.96835540705075</v>
      </c>
      <c r="D21" s="8">
        <v>20.928364225701138</v>
      </c>
      <c r="E21" s="8">
        <v>1880.3082107369501</v>
      </c>
      <c r="F21" s="5">
        <v>2823.0781623169469</v>
      </c>
    </row>
    <row r="22" spans="1:6" x14ac:dyDescent="0.25">
      <c r="A22" s="4" t="s">
        <v>0</v>
      </c>
      <c r="B22" s="5">
        <v>21</v>
      </c>
      <c r="C22" s="4">
        <v>277.11780633658111</v>
      </c>
      <c r="D22" s="8">
        <v>20.056875706411024</v>
      </c>
      <c r="E22" s="8">
        <v>1352.9844811030819</v>
      </c>
      <c r="F22" s="5">
        <v>2529.4117723057916</v>
      </c>
    </row>
    <row r="23" spans="1:6" x14ac:dyDescent="0.25">
      <c r="A23" s="4" t="s">
        <v>3</v>
      </c>
      <c r="B23" s="5">
        <v>22</v>
      </c>
      <c r="C23" s="4">
        <v>328.92606148326638</v>
      </c>
      <c r="D23" s="8">
        <v>20.056875706411024</v>
      </c>
      <c r="E23" s="8">
        <v>1163.0347946265158</v>
      </c>
      <c r="F23" s="5">
        <v>2529.4117723057916</v>
      </c>
    </row>
    <row r="24" spans="1:6" x14ac:dyDescent="0.25">
      <c r="A24" s="4" t="s">
        <v>22</v>
      </c>
      <c r="B24" s="5">
        <v>23</v>
      </c>
      <c r="C24" s="4">
        <v>320.59749830698621</v>
      </c>
      <c r="D24" s="8">
        <v>20.056875706411024</v>
      </c>
      <c r="E24" s="8">
        <v>1971.5090870040358</v>
      </c>
      <c r="F24" s="5">
        <v>2940.9388117368671</v>
      </c>
    </row>
    <row r="25" spans="1:6" x14ac:dyDescent="0.25">
      <c r="A25" s="4" t="s">
        <v>21</v>
      </c>
      <c r="B25" s="5">
        <v>24</v>
      </c>
      <c r="C25" s="4">
        <v>313.57979670331355</v>
      </c>
      <c r="D25" s="8">
        <v>20.056875706411024</v>
      </c>
      <c r="E25" s="8">
        <v>1971.5090870040358</v>
      </c>
      <c r="F25" s="5">
        <v>2940.9388117368671</v>
      </c>
    </row>
    <row r="26" spans="1:6" x14ac:dyDescent="0.25">
      <c r="A26" s="4" t="s">
        <v>14</v>
      </c>
      <c r="B26" s="5">
        <v>25</v>
      </c>
      <c r="C26" s="4">
        <v>311.96835540705075</v>
      </c>
      <c r="D26" s="8">
        <v>21.151419428963621</v>
      </c>
      <c r="E26" s="8">
        <v>1880.3082107369501</v>
      </c>
      <c r="F26" s="5">
        <v>2823.0781623169469</v>
      </c>
    </row>
    <row r="27" spans="1:6" x14ac:dyDescent="0.25">
      <c r="A27" s="4" t="s">
        <v>19</v>
      </c>
      <c r="B27" s="5">
        <v>26</v>
      </c>
      <c r="C27" s="4">
        <v>312.96193838246677</v>
      </c>
      <c r="D27" s="8">
        <v>17.430618174766504</v>
      </c>
      <c r="E27" s="8">
        <v>2252.1822119693907</v>
      </c>
      <c r="F27" s="5">
        <v>2918.1448493596808</v>
      </c>
    </row>
    <row r="28" spans="1:6" x14ac:dyDescent="0.25">
      <c r="A28" s="6" t="s">
        <v>6</v>
      </c>
      <c r="B28" s="7">
        <v>27</v>
      </c>
      <c r="C28" s="6">
        <v>315.8591929410324</v>
      </c>
      <c r="D28" s="76">
        <v>20.056875706411024</v>
      </c>
      <c r="E28" s="76">
        <v>1163.0347946265158</v>
      </c>
      <c r="F28" s="7">
        <v>2645.1683636601265</v>
      </c>
    </row>
  </sheetData>
  <sortState xmlns:xlrd2="http://schemas.microsoft.com/office/spreadsheetml/2017/richdata2" ref="A2:E28">
    <sortCondition ref="B2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AB7C-3286-4168-82E7-968F938D30A0}">
  <dimension ref="A1:M29"/>
  <sheetViews>
    <sheetView zoomScale="68" zoomScaleNormal="6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U2" sqref="U2"/>
    </sheetView>
  </sheetViews>
  <sheetFormatPr defaultRowHeight="15" x14ac:dyDescent="0.25"/>
  <cols>
    <col min="4" max="4" width="16.140625" customWidth="1"/>
    <col min="5" max="5" width="18.42578125" customWidth="1"/>
    <col min="6" max="8" width="17.140625" customWidth="1"/>
    <col min="9" max="9" width="21" customWidth="1"/>
    <col min="10" max="11" width="16.7109375" customWidth="1"/>
    <col min="12" max="12" width="40.85546875" customWidth="1"/>
    <col min="13" max="13" width="16.42578125" customWidth="1"/>
    <col min="23" max="23" width="16.42578125" customWidth="1"/>
  </cols>
  <sheetData>
    <row r="1" spans="1:13" ht="42.6" customHeight="1" x14ac:dyDescent="0.25">
      <c r="D1" s="86" t="s">
        <v>32</v>
      </c>
      <c r="E1" s="87"/>
      <c r="F1" s="87"/>
      <c r="G1" s="87"/>
      <c r="H1" s="87"/>
      <c r="I1" s="87"/>
      <c r="J1" s="88"/>
      <c r="K1" s="89"/>
      <c r="L1" s="43" t="s">
        <v>40</v>
      </c>
    </row>
    <row r="2" spans="1:13" ht="38.1" customHeight="1" x14ac:dyDescent="0.25">
      <c r="A2" s="81" t="s">
        <v>30</v>
      </c>
      <c r="B2" s="82" t="s">
        <v>27</v>
      </c>
      <c r="C2" s="83" t="s">
        <v>33</v>
      </c>
      <c r="D2" s="18" t="s">
        <v>58</v>
      </c>
      <c r="E2" s="18" t="s">
        <v>59</v>
      </c>
      <c r="F2" s="42" t="s">
        <v>60</v>
      </c>
      <c r="G2" s="48" t="s">
        <v>61</v>
      </c>
      <c r="H2" s="48" t="s">
        <v>62</v>
      </c>
      <c r="I2" s="49" t="s">
        <v>63</v>
      </c>
      <c r="J2" s="26" t="s">
        <v>64</v>
      </c>
      <c r="K2" s="19" t="s">
        <v>65</v>
      </c>
      <c r="L2" s="40" t="s">
        <v>41</v>
      </c>
      <c r="M2" s="11" t="s">
        <v>34</v>
      </c>
    </row>
    <row r="3" spans="1:13" ht="15.75" thickBot="1" x14ac:dyDescent="0.3">
      <c r="A3" s="32" t="s">
        <v>35</v>
      </c>
      <c r="B3" s="84" t="s">
        <v>1</v>
      </c>
      <c r="C3" s="33">
        <v>1</v>
      </c>
      <c r="F3" s="46"/>
      <c r="G3" s="30">
        <v>238</v>
      </c>
      <c r="H3" s="46">
        <f t="shared" ref="H3:H23" si="0">G3*1000/60</f>
        <v>3966.6666666666665</v>
      </c>
      <c r="I3" s="45"/>
      <c r="J3" s="85">
        <f>H3</f>
        <v>3966.6666666666665</v>
      </c>
      <c r="K3" s="24">
        <f>J3/M$3</f>
        <v>1192.2995704990594</v>
      </c>
      <c r="L3" s="50">
        <f>K3</f>
        <v>1192.2995704990594</v>
      </c>
      <c r="M3" s="22">
        <v>3.3269043827687899</v>
      </c>
    </row>
    <row r="4" spans="1:13" x14ac:dyDescent="0.25">
      <c r="A4" s="34" t="s">
        <v>36</v>
      </c>
      <c r="B4" s="84" t="s">
        <v>13</v>
      </c>
      <c r="C4" s="14">
        <v>2</v>
      </c>
      <c r="G4" s="12"/>
      <c r="I4" s="14"/>
      <c r="J4" s="85"/>
      <c r="K4" s="24"/>
      <c r="L4" s="51">
        <f ca="1">AVERAGEIF($A$3:$A$30,A4,$K$3:$K$29)</f>
        <v>1880.3082107369501</v>
      </c>
    </row>
    <row r="5" spans="1:13" x14ac:dyDescent="0.25">
      <c r="A5" s="32" t="s">
        <v>35</v>
      </c>
      <c r="B5" s="84" t="s">
        <v>2</v>
      </c>
      <c r="C5" s="14">
        <v>3</v>
      </c>
      <c r="G5" s="12">
        <v>188.4</v>
      </c>
      <c r="H5">
        <f t="shared" si="0"/>
        <v>3140</v>
      </c>
      <c r="I5" s="14"/>
      <c r="J5" s="85">
        <f>H5</f>
        <v>3140</v>
      </c>
      <c r="K5" s="24">
        <f>J5/M$3</f>
        <v>943.82033227740669</v>
      </c>
      <c r="L5" s="51">
        <f t="shared" ref="L5:L23" si="1">K5</f>
        <v>943.82033227740669</v>
      </c>
    </row>
    <row r="6" spans="1:13" ht="15" customHeight="1" x14ac:dyDescent="0.25">
      <c r="A6" s="32" t="s">
        <v>35</v>
      </c>
      <c r="B6" s="84" t="s">
        <v>5</v>
      </c>
      <c r="C6" s="14">
        <v>4</v>
      </c>
      <c r="G6" s="12"/>
      <c r="I6" s="14"/>
      <c r="J6" s="85"/>
      <c r="K6" s="24"/>
      <c r="L6" s="51">
        <f ca="1">AVERAGEIF($A$3:$A$30,A6,$K$3:$K$29)</f>
        <v>1163.0347946265158</v>
      </c>
    </row>
    <row r="7" spans="1:13" x14ac:dyDescent="0.25">
      <c r="A7" s="34" t="s">
        <v>36</v>
      </c>
      <c r="B7" s="84" t="s">
        <v>15</v>
      </c>
      <c r="C7" s="14">
        <v>5</v>
      </c>
      <c r="D7">
        <v>424.38</v>
      </c>
      <c r="E7">
        <f>D7*1000/60</f>
        <v>7073</v>
      </c>
      <c r="F7" s="44">
        <v>2345.6999999999998</v>
      </c>
      <c r="G7" s="12">
        <v>270</v>
      </c>
      <c r="H7">
        <f>G7*1000/60</f>
        <v>4500</v>
      </c>
      <c r="I7" s="41">
        <v>1183.5999999999999</v>
      </c>
      <c r="J7" s="85">
        <f>((E7*F7)+(H7*I7))/(F7+I7)</f>
        <v>6210.108548437368</v>
      </c>
      <c r="K7" s="24">
        <f>J7/M$3</f>
        <v>1866.6327113582549</v>
      </c>
      <c r="L7" s="51">
        <f t="shared" si="1"/>
        <v>1866.6327113582549</v>
      </c>
    </row>
    <row r="8" spans="1:13" x14ac:dyDescent="0.25">
      <c r="A8" s="34" t="s">
        <v>36</v>
      </c>
      <c r="B8" s="84" t="s">
        <v>9</v>
      </c>
      <c r="C8" s="14">
        <v>6</v>
      </c>
      <c r="D8">
        <v>411.81833333333344</v>
      </c>
      <c r="E8">
        <f t="shared" ref="E8:E28" si="2">D8*1000/60</f>
        <v>6863.6388888888905</v>
      </c>
      <c r="G8" s="12"/>
      <c r="I8" s="14"/>
      <c r="J8" s="85">
        <f>E8</f>
        <v>6863.6388888888905</v>
      </c>
      <c r="K8" s="24">
        <f>J8/M$3</f>
        <v>2063.0706804914789</v>
      </c>
      <c r="L8" s="51">
        <f t="shared" si="1"/>
        <v>2063.0706804914789</v>
      </c>
    </row>
    <row r="9" spans="1:13" x14ac:dyDescent="0.25">
      <c r="A9" s="35" t="s">
        <v>37</v>
      </c>
      <c r="B9" s="84" t="s">
        <v>26</v>
      </c>
      <c r="C9" s="14">
        <v>7</v>
      </c>
      <c r="D9">
        <v>450</v>
      </c>
      <c r="E9">
        <f t="shared" si="2"/>
        <v>7500</v>
      </c>
      <c r="G9" s="12"/>
      <c r="I9" s="14"/>
      <c r="J9" s="85">
        <f>E9</f>
        <v>7500</v>
      </c>
      <c r="K9" s="24">
        <f>J9/M$3</f>
        <v>2254.3479274141882</v>
      </c>
      <c r="L9" s="51">
        <f t="shared" si="1"/>
        <v>2254.3479274141882</v>
      </c>
    </row>
    <row r="10" spans="1:13" x14ac:dyDescent="0.25">
      <c r="A10" s="36" t="s">
        <v>38</v>
      </c>
      <c r="B10" s="84" t="s">
        <v>17</v>
      </c>
      <c r="C10" s="14">
        <v>8</v>
      </c>
      <c r="D10">
        <v>362.27038461538461</v>
      </c>
      <c r="E10">
        <f t="shared" si="2"/>
        <v>6037.8397435897441</v>
      </c>
      <c r="F10" s="44">
        <v>10700</v>
      </c>
      <c r="G10" s="12">
        <v>312.185</v>
      </c>
      <c r="H10">
        <f t="shared" si="0"/>
        <v>5203.083333333333</v>
      </c>
      <c r="I10" s="41">
        <v>7761</v>
      </c>
      <c r="J10" s="85">
        <f>((E10*F10)+(H10*I10))/(F10+I10)</f>
        <v>5686.9083476740298</v>
      </c>
      <c r="K10" s="24">
        <f>J10/M$3</f>
        <v>1709.3693395964524</v>
      </c>
      <c r="L10" s="51">
        <f t="shared" si="1"/>
        <v>1709.3693395964524</v>
      </c>
    </row>
    <row r="11" spans="1:13" x14ac:dyDescent="0.25">
      <c r="A11" s="35" t="s">
        <v>37</v>
      </c>
      <c r="B11" s="84" t="s">
        <v>25</v>
      </c>
      <c r="C11" s="14">
        <v>9</v>
      </c>
      <c r="D11">
        <v>422.87642857142862</v>
      </c>
      <c r="E11">
        <f t="shared" si="2"/>
        <v>7047.9404761904771</v>
      </c>
      <c r="F11" s="44">
        <v>226.2</v>
      </c>
      <c r="G11" s="12"/>
      <c r="I11" s="41"/>
      <c r="J11" s="85">
        <f>E11</f>
        <v>7047.9404761904771</v>
      </c>
      <c r="K11" s="24">
        <f>J11/M$3</f>
        <v>2118.468000671809</v>
      </c>
      <c r="L11" s="51">
        <f t="shared" si="1"/>
        <v>2118.468000671809</v>
      </c>
    </row>
    <row r="12" spans="1:13" x14ac:dyDescent="0.25">
      <c r="A12" s="34" t="s">
        <v>36</v>
      </c>
      <c r="B12" s="84" t="s">
        <v>7</v>
      </c>
      <c r="C12" s="14">
        <v>10</v>
      </c>
      <c r="G12" s="12"/>
      <c r="I12" s="14"/>
      <c r="J12" s="85"/>
      <c r="K12" s="24"/>
      <c r="L12" s="51">
        <f ca="1">AVERAGEIF($A$3:$A$30,A12,$K$3:$K$29)</f>
        <v>1880.3082107369501</v>
      </c>
    </row>
    <row r="13" spans="1:13" x14ac:dyDescent="0.25">
      <c r="A13" s="36" t="s">
        <v>38</v>
      </c>
      <c r="B13" s="84" t="s">
        <v>16</v>
      </c>
      <c r="C13" s="14">
        <v>11</v>
      </c>
      <c r="D13">
        <v>450.49214285714282</v>
      </c>
      <c r="E13">
        <f t="shared" si="2"/>
        <v>7508.2023809523807</v>
      </c>
      <c r="F13" s="44">
        <v>22302.9</v>
      </c>
      <c r="G13" s="12"/>
      <c r="I13" s="41">
        <v>337.2</v>
      </c>
      <c r="J13" s="85">
        <f>E13</f>
        <v>7508.2023809523807</v>
      </c>
      <c r="K13" s="24">
        <f>J13/M$3</f>
        <v>2256.8133968141697</v>
      </c>
      <c r="L13" s="51">
        <f t="shared" si="1"/>
        <v>2256.8133968141697</v>
      </c>
    </row>
    <row r="14" spans="1:13" x14ac:dyDescent="0.25">
      <c r="A14" s="35" t="s">
        <v>37</v>
      </c>
      <c r="B14" s="84" t="s">
        <v>23</v>
      </c>
      <c r="C14" s="14">
        <v>12</v>
      </c>
      <c r="D14">
        <v>376.83333333333331</v>
      </c>
      <c r="E14">
        <f t="shared" si="2"/>
        <v>6280.5555555555557</v>
      </c>
      <c r="G14" s="12"/>
      <c r="I14" s="14"/>
      <c r="J14" s="85">
        <f>E14</f>
        <v>6280.5555555555557</v>
      </c>
      <c r="K14" s="24">
        <f>J14/M$3</f>
        <v>1887.8076532901775</v>
      </c>
      <c r="L14" s="51">
        <f t="shared" si="1"/>
        <v>1887.8076532901775</v>
      </c>
    </row>
    <row r="15" spans="1:13" x14ac:dyDescent="0.25">
      <c r="A15" s="35" t="s">
        <v>37</v>
      </c>
      <c r="B15" s="84" t="s">
        <v>24</v>
      </c>
      <c r="C15" s="14">
        <v>13</v>
      </c>
      <c r="F15" s="44">
        <v>127.9</v>
      </c>
      <c r="G15" s="12">
        <v>250.2</v>
      </c>
      <c r="H15">
        <f t="shared" si="0"/>
        <v>4170</v>
      </c>
      <c r="I15" s="41">
        <v>126.2</v>
      </c>
      <c r="J15" s="85">
        <f>H15</f>
        <v>4170</v>
      </c>
      <c r="K15" s="24">
        <f>J15/M$3</f>
        <v>1253.4174476422886</v>
      </c>
      <c r="L15" s="51">
        <f t="shared" si="1"/>
        <v>1253.4174476422886</v>
      </c>
    </row>
    <row r="16" spans="1:13" ht="15.75" customHeight="1" x14ac:dyDescent="0.25">
      <c r="A16" s="32" t="s">
        <v>35</v>
      </c>
      <c r="B16" s="84" t="s">
        <v>4</v>
      </c>
      <c r="C16" s="14">
        <v>14</v>
      </c>
      <c r="F16" s="44">
        <v>16.600000000000001</v>
      </c>
      <c r="G16" s="12"/>
      <c r="I16" s="41">
        <v>16.600000000000001</v>
      </c>
      <c r="J16" s="85"/>
      <c r="K16" s="24"/>
      <c r="L16" s="51">
        <f ca="1">AVERAGEIF($A$3:$A$30,A16,$K$3:$K$29)</f>
        <v>1163.0347946265158</v>
      </c>
    </row>
    <row r="17" spans="1:12" ht="13.5" customHeight="1" x14ac:dyDescent="0.25">
      <c r="A17" s="34" t="s">
        <v>36</v>
      </c>
      <c r="B17" s="84" t="s">
        <v>11</v>
      </c>
      <c r="C17" s="14">
        <v>15</v>
      </c>
      <c r="G17" s="12"/>
      <c r="I17" s="14"/>
      <c r="J17" s="85"/>
      <c r="K17" s="24"/>
      <c r="L17" s="51">
        <f ca="1">AVERAGEIF($A$3:$A$30,A17,$K$3:$K$29)</f>
        <v>1880.3082107369501</v>
      </c>
    </row>
    <row r="18" spans="1:12" ht="15.75" customHeight="1" x14ac:dyDescent="0.25">
      <c r="A18" s="34" t="s">
        <v>36</v>
      </c>
      <c r="B18" s="84" t="s">
        <v>12</v>
      </c>
      <c r="C18" s="14">
        <v>16</v>
      </c>
      <c r="D18">
        <v>341.5841666666667</v>
      </c>
      <c r="E18">
        <f t="shared" si="2"/>
        <v>5693.0694444444443</v>
      </c>
      <c r="G18" s="12"/>
      <c r="I18" s="14"/>
      <c r="J18" s="85">
        <f>E18</f>
        <v>5693.0694444444443</v>
      </c>
      <c r="K18" s="24">
        <f>J18/M$3</f>
        <v>1711.2212403611168</v>
      </c>
      <c r="L18" s="51">
        <f t="shared" si="1"/>
        <v>1711.2212403611168</v>
      </c>
    </row>
    <row r="19" spans="1:12" ht="18.75" customHeight="1" x14ac:dyDescent="0.25">
      <c r="A19" s="34" t="s">
        <v>36</v>
      </c>
      <c r="B19" s="84" t="s">
        <v>8</v>
      </c>
      <c r="C19" s="14">
        <v>17</v>
      </c>
      <c r="G19" s="12"/>
      <c r="I19" s="14"/>
      <c r="J19" s="85"/>
      <c r="K19" s="24"/>
      <c r="L19" s="51">
        <f>AVERAGEIF($A$3:$A$29,A19,$K$3:$K$29)</f>
        <v>1880.3082107369501</v>
      </c>
    </row>
    <row r="20" spans="1:12" x14ac:dyDescent="0.25">
      <c r="A20" s="37" t="s">
        <v>39</v>
      </c>
      <c r="B20" s="84" t="s">
        <v>20</v>
      </c>
      <c r="C20" s="14">
        <v>18</v>
      </c>
      <c r="D20">
        <v>393.54133333333334</v>
      </c>
      <c r="E20">
        <f t="shared" si="2"/>
        <v>6559.0222222222219</v>
      </c>
      <c r="F20" s="44">
        <v>1290</v>
      </c>
      <c r="G20" s="12"/>
      <c r="I20" s="41"/>
      <c r="J20" s="85">
        <f>E20</f>
        <v>6559.0222222222219</v>
      </c>
      <c r="K20" s="24">
        <f>J20/M$3</f>
        <v>1971.5090870040358</v>
      </c>
      <c r="L20" s="51">
        <f t="shared" si="1"/>
        <v>1971.5090870040358</v>
      </c>
    </row>
    <row r="21" spans="1:12" x14ac:dyDescent="0.25">
      <c r="A21" s="36" t="s">
        <v>38</v>
      </c>
      <c r="B21" s="84" t="s">
        <v>18</v>
      </c>
      <c r="C21" s="14">
        <v>19</v>
      </c>
      <c r="D21">
        <v>407.61499999999995</v>
      </c>
      <c r="E21">
        <f t="shared" si="2"/>
        <v>6793.5833333333321</v>
      </c>
      <c r="F21" s="44">
        <v>309.60000000000002</v>
      </c>
      <c r="G21" s="12"/>
      <c r="I21" s="41"/>
      <c r="J21" s="85">
        <f>E21</f>
        <v>6793.5833333333321</v>
      </c>
      <c r="K21" s="24">
        <f>J21/M$3</f>
        <v>2042.0134009620758</v>
      </c>
      <c r="L21" s="51">
        <f t="shared" si="1"/>
        <v>2042.0134009620758</v>
      </c>
    </row>
    <row r="22" spans="1:12" ht="16.5" customHeight="1" x14ac:dyDescent="0.25">
      <c r="A22" s="34" t="s">
        <v>36</v>
      </c>
      <c r="B22" s="84" t="s">
        <v>10</v>
      </c>
      <c r="C22" s="14">
        <v>20</v>
      </c>
      <c r="G22" s="12"/>
      <c r="I22" s="14"/>
      <c r="J22" s="85"/>
      <c r="K22" s="24"/>
      <c r="L22" s="51">
        <f ca="1">AVERAGEIF($A$3:$A$30,A22,$K$3:$K$29)</f>
        <v>1880.3082107369501</v>
      </c>
    </row>
    <row r="23" spans="1:12" x14ac:dyDescent="0.25">
      <c r="A23" s="32" t="s">
        <v>35</v>
      </c>
      <c r="B23" s="84" t="s">
        <v>0</v>
      </c>
      <c r="C23" s="14">
        <v>21</v>
      </c>
      <c r="F23" s="44">
        <v>1723.9</v>
      </c>
      <c r="G23" s="12">
        <v>270.07499999999999</v>
      </c>
      <c r="H23">
        <f t="shared" si="0"/>
        <v>4501.25</v>
      </c>
      <c r="I23" s="41">
        <v>1723.9</v>
      </c>
      <c r="J23" s="85">
        <f>H23</f>
        <v>4501.25</v>
      </c>
      <c r="K23" s="24">
        <f>J23/M$3</f>
        <v>1352.9844811030819</v>
      </c>
      <c r="L23" s="51">
        <f t="shared" si="1"/>
        <v>1352.9844811030819</v>
      </c>
    </row>
    <row r="24" spans="1:12" x14ac:dyDescent="0.25">
      <c r="A24" s="32" t="s">
        <v>35</v>
      </c>
      <c r="B24" s="84" t="s">
        <v>3</v>
      </c>
      <c r="C24" s="14">
        <v>22</v>
      </c>
      <c r="G24" s="12"/>
      <c r="I24" s="14"/>
      <c r="J24" s="85"/>
      <c r="K24" s="24"/>
      <c r="L24" s="51">
        <f ca="1">AVERAGEIF($A$3:$A$30,A24,$K$3:$K$29)</f>
        <v>1163.0347946265158</v>
      </c>
    </row>
    <row r="25" spans="1:12" x14ac:dyDescent="0.25">
      <c r="A25" s="37" t="s">
        <v>39</v>
      </c>
      <c r="B25" s="84" t="s">
        <v>22</v>
      </c>
      <c r="C25" s="14">
        <v>23</v>
      </c>
      <c r="G25" s="12"/>
      <c r="I25" s="14"/>
      <c r="J25" s="85"/>
      <c r="K25" s="24"/>
      <c r="L25" s="51">
        <f ca="1">AVERAGEIF($A$3:$A$30,A25,$K$3:$K$29)</f>
        <v>1971.5090870040358</v>
      </c>
    </row>
    <row r="26" spans="1:12" x14ac:dyDescent="0.25">
      <c r="A26" s="37" t="s">
        <v>39</v>
      </c>
      <c r="B26" s="84" t="s">
        <v>21</v>
      </c>
      <c r="C26" s="14">
        <v>24</v>
      </c>
      <c r="G26" s="12"/>
      <c r="I26" s="14"/>
      <c r="J26" s="85"/>
      <c r="K26" s="24"/>
      <c r="L26" s="51">
        <f ca="1">AVERAGEIF($A$3:$A$30,A26,$K$3:$K$29)</f>
        <v>1971.5090870040358</v>
      </c>
    </row>
    <row r="27" spans="1:12" x14ac:dyDescent="0.25">
      <c r="A27" s="34" t="s">
        <v>36</v>
      </c>
      <c r="B27" s="84" t="s">
        <v>14</v>
      </c>
      <c r="C27" s="14">
        <v>25</v>
      </c>
      <c r="G27" s="12"/>
      <c r="I27" s="14"/>
      <c r="J27" s="85"/>
      <c r="K27" s="24"/>
      <c r="L27" s="51">
        <f ca="1">AVERAGEIF($A$3:$A$30,A27,$K$3:$K$29)</f>
        <v>1880.3082107369501</v>
      </c>
    </row>
    <row r="28" spans="1:12" x14ac:dyDescent="0.25">
      <c r="A28" s="36" t="s">
        <v>38</v>
      </c>
      <c r="B28" s="84" t="s">
        <v>19</v>
      </c>
      <c r="C28" s="14">
        <v>26</v>
      </c>
      <c r="D28">
        <v>449.56769230769237</v>
      </c>
      <c r="E28">
        <f t="shared" si="2"/>
        <v>7492.794871794873</v>
      </c>
      <c r="F28" s="44">
        <v>4063.9</v>
      </c>
      <c r="G28" s="12"/>
      <c r="I28" s="41"/>
      <c r="J28" s="85">
        <f>E28</f>
        <v>7492.794871794873</v>
      </c>
      <c r="K28" s="24">
        <f>J28/M$3</f>
        <v>2252.1822119693907</v>
      </c>
      <c r="L28" s="51">
        <f>K28</f>
        <v>2252.1822119693907</v>
      </c>
    </row>
    <row r="29" spans="1:12" x14ac:dyDescent="0.25">
      <c r="A29" s="38" t="s">
        <v>35</v>
      </c>
      <c r="B29" s="80" t="s">
        <v>6</v>
      </c>
      <c r="C29" s="17">
        <v>27</v>
      </c>
      <c r="D29" s="16"/>
      <c r="E29" s="16"/>
      <c r="F29" s="16"/>
      <c r="G29" s="15"/>
      <c r="H29" s="16"/>
      <c r="I29" s="17"/>
      <c r="J29" s="47" t="s">
        <v>42</v>
      </c>
      <c r="K29" s="17"/>
      <c r="L29" s="52">
        <f>AVERAGEIF($A$3:$A$29,A29,$K$3:$K$29)</f>
        <v>1163.0347946265158</v>
      </c>
    </row>
  </sheetData>
  <mergeCells count="1">
    <mergeCell ref="D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CE81-598F-4FEF-A63F-987BD5658B24}">
  <dimension ref="A1:Y33"/>
  <sheetViews>
    <sheetView tabSelected="1" zoomScale="80" zoomScaleNormal="80" workbookViewId="0">
      <selection activeCell="AB11" sqref="AB11"/>
    </sheetView>
  </sheetViews>
  <sheetFormatPr defaultRowHeight="15" x14ac:dyDescent="0.25"/>
  <cols>
    <col min="4" max="4" width="18.28515625" customWidth="1"/>
    <col min="5" max="5" width="16.140625" customWidth="1"/>
    <col min="6" max="6" width="17.28515625" customWidth="1"/>
    <col min="7" max="7" width="28.5703125" customWidth="1"/>
    <col min="14" max="14" width="10.85546875" customWidth="1"/>
    <col min="15" max="15" width="28" customWidth="1"/>
  </cols>
  <sheetData>
    <row r="1" spans="1:25" ht="51" customHeight="1" thickBot="1" x14ac:dyDescent="0.3">
      <c r="D1" s="90" t="s">
        <v>32</v>
      </c>
      <c r="E1" s="91"/>
      <c r="F1" s="92"/>
      <c r="G1" s="60" t="s">
        <v>40</v>
      </c>
      <c r="O1" t="s">
        <v>68</v>
      </c>
      <c r="P1" s="93" t="s">
        <v>66</v>
      </c>
      <c r="Q1" s="98" t="s">
        <v>67</v>
      </c>
      <c r="V1">
        <v>2015</v>
      </c>
      <c r="W1">
        <v>2020</v>
      </c>
      <c r="X1">
        <v>2015</v>
      </c>
      <c r="Y1">
        <v>2020</v>
      </c>
    </row>
    <row r="2" spans="1:25" ht="60" x14ac:dyDescent="0.25">
      <c r="A2" s="20" t="s">
        <v>30</v>
      </c>
      <c r="B2" s="39" t="s">
        <v>27</v>
      </c>
      <c r="C2" s="39" t="s">
        <v>33</v>
      </c>
      <c r="D2" s="57" t="s">
        <v>43</v>
      </c>
      <c r="E2" s="58" t="s">
        <v>44</v>
      </c>
      <c r="F2" s="59" t="s">
        <v>45</v>
      </c>
      <c r="G2" s="61" t="s">
        <v>46</v>
      </c>
      <c r="I2" s="1" t="s">
        <v>29</v>
      </c>
      <c r="J2" s="1"/>
      <c r="O2" t="s">
        <v>69</v>
      </c>
      <c r="P2" s="94">
        <v>2422.6988136775994</v>
      </c>
      <c r="Q2" s="99">
        <v>3164.3576260001651</v>
      </c>
      <c r="T2" s="32" t="s">
        <v>35</v>
      </c>
      <c r="U2" s="27" t="s">
        <v>1</v>
      </c>
      <c r="V2">
        <v>0</v>
      </c>
      <c r="W2">
        <v>2688</v>
      </c>
      <c r="X2">
        <f>V2/1000</f>
        <v>0</v>
      </c>
      <c r="Y2">
        <f>W2/1000</f>
        <v>2.6880000000000002</v>
      </c>
    </row>
    <row r="3" spans="1:25" ht="15.75" thickBot="1" x14ac:dyDescent="0.3">
      <c r="A3" s="32" t="s">
        <v>35</v>
      </c>
      <c r="B3" s="27" t="s">
        <v>1</v>
      </c>
      <c r="C3" s="29">
        <v>1</v>
      </c>
      <c r="D3" s="12"/>
      <c r="E3" s="13"/>
      <c r="F3" s="14"/>
      <c r="G3" s="51">
        <f ca="1">AVERAGEIF($A$3:$A$30,A3,$E$3:$E$29)</f>
        <v>306.84806330895174</v>
      </c>
      <c r="I3" s="9">
        <v>3.3269043827687899</v>
      </c>
      <c r="O3" t="s">
        <v>3</v>
      </c>
      <c r="P3" s="95">
        <v>3300</v>
      </c>
      <c r="Q3" s="100">
        <v>3000</v>
      </c>
      <c r="T3" s="34" t="s">
        <v>36</v>
      </c>
      <c r="U3" s="27" t="s">
        <v>13</v>
      </c>
      <c r="V3" s="95">
        <v>0</v>
      </c>
      <c r="W3" s="100">
        <v>3130</v>
      </c>
      <c r="X3">
        <f t="shared" ref="X3:X28" si="0">V3/1000</f>
        <v>0</v>
      </c>
      <c r="Y3">
        <f t="shared" ref="Y3:Y28" si="1">W3/1000</f>
        <v>3.13</v>
      </c>
    </row>
    <row r="4" spans="1:25" x14ac:dyDescent="0.25">
      <c r="A4" s="34" t="s">
        <v>36</v>
      </c>
      <c r="B4" s="27" t="s">
        <v>13</v>
      </c>
      <c r="C4" s="13">
        <v>2</v>
      </c>
      <c r="D4" s="12"/>
      <c r="E4" s="13"/>
      <c r="F4" s="14"/>
      <c r="G4" s="51">
        <f t="shared" ref="G4:G27" ca="1" si="2">AVERAGEIF($A$3:$A$30,A4,$E$3:$E$29)</f>
        <v>311.96835540705075</v>
      </c>
      <c r="O4" t="s">
        <v>0</v>
      </c>
      <c r="P4" s="95">
        <v>3028.4</v>
      </c>
      <c r="Q4" s="100">
        <v>3468</v>
      </c>
      <c r="T4" s="32" t="s">
        <v>35</v>
      </c>
      <c r="U4" s="27" t="s">
        <v>2</v>
      </c>
      <c r="V4">
        <v>0</v>
      </c>
      <c r="W4">
        <v>3000</v>
      </c>
      <c r="X4">
        <f t="shared" si="0"/>
        <v>0</v>
      </c>
      <c r="Y4">
        <f t="shared" si="1"/>
        <v>3</v>
      </c>
    </row>
    <row r="5" spans="1:25" ht="18" customHeight="1" x14ac:dyDescent="0.25">
      <c r="A5" s="32" t="s">
        <v>35</v>
      </c>
      <c r="B5" s="27" t="s">
        <v>2</v>
      </c>
      <c r="C5" s="13">
        <v>3</v>
      </c>
      <c r="D5" s="12"/>
      <c r="E5" s="13"/>
      <c r="F5" s="14"/>
      <c r="G5" s="51">
        <f t="shared" ca="1" si="2"/>
        <v>306.84806330895174</v>
      </c>
      <c r="O5" t="s">
        <v>1</v>
      </c>
      <c r="P5" s="95">
        <v>0</v>
      </c>
      <c r="Q5" s="100">
        <v>2688</v>
      </c>
      <c r="T5" s="32" t="s">
        <v>35</v>
      </c>
      <c r="U5" s="27" t="s">
        <v>5</v>
      </c>
      <c r="V5">
        <v>0</v>
      </c>
      <c r="W5">
        <v>2420</v>
      </c>
      <c r="X5">
        <f t="shared" si="0"/>
        <v>0</v>
      </c>
      <c r="Y5">
        <f t="shared" si="1"/>
        <v>2.42</v>
      </c>
    </row>
    <row r="6" spans="1:25" x14ac:dyDescent="0.25">
      <c r="A6" s="32" t="s">
        <v>35</v>
      </c>
      <c r="B6" s="27" t="s">
        <v>5</v>
      </c>
      <c r="C6" s="13">
        <v>4</v>
      </c>
      <c r="D6" s="12"/>
      <c r="E6" s="13"/>
      <c r="F6" s="14"/>
      <c r="G6" s="51">
        <f t="shared" ca="1" si="2"/>
        <v>306.84806330895174</v>
      </c>
      <c r="O6" t="s">
        <v>2</v>
      </c>
      <c r="P6" s="95">
        <v>0</v>
      </c>
      <c r="Q6" s="100">
        <v>3000</v>
      </c>
      <c r="T6" s="34" t="s">
        <v>36</v>
      </c>
      <c r="U6" s="27" t="s">
        <v>15</v>
      </c>
      <c r="V6" s="95">
        <v>2103</v>
      </c>
      <c r="W6" s="100">
        <v>4020</v>
      </c>
      <c r="X6">
        <f t="shared" si="0"/>
        <v>2.1030000000000002</v>
      </c>
      <c r="Y6">
        <f t="shared" si="1"/>
        <v>4.0199999999999996</v>
      </c>
    </row>
    <row r="7" spans="1:25" x14ac:dyDescent="0.25">
      <c r="A7" s="34" t="s">
        <v>36</v>
      </c>
      <c r="B7" s="27" t="s">
        <v>15</v>
      </c>
      <c r="C7" s="13">
        <v>5</v>
      </c>
      <c r="D7" s="12">
        <v>1021.7777777777779</v>
      </c>
      <c r="E7" s="13">
        <f>D7/I$3</f>
        <v>307.12568208149446</v>
      </c>
      <c r="F7" s="54">
        <v>3211.0707000000002</v>
      </c>
      <c r="G7" s="51">
        <f>E7</f>
        <v>307.12568208149446</v>
      </c>
      <c r="O7" t="s">
        <v>5</v>
      </c>
      <c r="P7" s="95">
        <v>0</v>
      </c>
      <c r="Q7" s="100">
        <v>2420</v>
      </c>
      <c r="T7" s="34" t="s">
        <v>36</v>
      </c>
      <c r="U7" s="27" t="s">
        <v>9</v>
      </c>
      <c r="X7">
        <f t="shared" si="0"/>
        <v>0</v>
      </c>
      <c r="Y7">
        <f t="shared" si="1"/>
        <v>0</v>
      </c>
    </row>
    <row r="8" spans="1:25" x14ac:dyDescent="0.25">
      <c r="A8" s="34" t="s">
        <v>36</v>
      </c>
      <c r="B8" s="27" t="s">
        <v>9</v>
      </c>
      <c r="C8" s="13">
        <v>6</v>
      </c>
      <c r="D8" s="12"/>
      <c r="E8" s="13"/>
      <c r="F8" s="14"/>
      <c r="G8" s="51">
        <f t="shared" ca="1" si="2"/>
        <v>311.96835540705075</v>
      </c>
      <c r="O8" t="s">
        <v>4</v>
      </c>
      <c r="P8" s="95">
        <v>3003</v>
      </c>
      <c r="Q8" s="100">
        <v>3048</v>
      </c>
      <c r="T8" s="35" t="s">
        <v>37</v>
      </c>
      <c r="U8" s="27" t="s">
        <v>26</v>
      </c>
      <c r="V8" s="95">
        <v>3300</v>
      </c>
      <c r="W8" s="100">
        <v>3720</v>
      </c>
      <c r="X8">
        <f t="shared" si="0"/>
        <v>3.3</v>
      </c>
      <c r="Y8">
        <f t="shared" si="1"/>
        <v>3.72</v>
      </c>
    </row>
    <row r="9" spans="1:25" x14ac:dyDescent="0.25">
      <c r="A9" s="35" t="s">
        <v>37</v>
      </c>
      <c r="B9" s="27" t="s">
        <v>26</v>
      </c>
      <c r="C9" s="13">
        <v>7</v>
      </c>
      <c r="D9" s="12">
        <v>1076.4722222222219</v>
      </c>
      <c r="E9" s="13">
        <f t="shared" ref="E9:E29" si="3">D9/I$3</f>
        <v>323.56572307808153</v>
      </c>
      <c r="F9" s="55">
        <v>231</v>
      </c>
      <c r="G9" s="51">
        <f>E9</f>
        <v>323.56572307808153</v>
      </c>
      <c r="O9" t="s">
        <v>6</v>
      </c>
      <c r="P9" s="95">
        <v>1937</v>
      </c>
      <c r="Q9" s="100">
        <v>3151</v>
      </c>
      <c r="T9" s="36" t="s">
        <v>38</v>
      </c>
      <c r="U9" s="27" t="s">
        <v>17</v>
      </c>
      <c r="X9">
        <f t="shared" si="0"/>
        <v>0</v>
      </c>
      <c r="Y9">
        <f t="shared" si="1"/>
        <v>0</v>
      </c>
    </row>
    <row r="10" spans="1:25" x14ac:dyDescent="0.25">
      <c r="A10" s="36" t="s">
        <v>38</v>
      </c>
      <c r="B10" s="27" t="s">
        <v>17</v>
      </c>
      <c r="C10" s="13">
        <v>8</v>
      </c>
      <c r="D10" s="12"/>
      <c r="E10" s="13"/>
      <c r="F10" s="14"/>
      <c r="G10" s="51">
        <f t="shared" ca="1" si="2"/>
        <v>317.67310807892397</v>
      </c>
      <c r="O10" t="s">
        <v>70</v>
      </c>
      <c r="P10" s="96">
        <v>1774.4016051698984</v>
      </c>
      <c r="Q10" s="101">
        <v>3626.15588409559</v>
      </c>
      <c r="T10" s="35" t="s">
        <v>37</v>
      </c>
      <c r="U10" s="27" t="s">
        <v>25</v>
      </c>
      <c r="V10" s="95">
        <v>3120</v>
      </c>
      <c r="W10" s="100">
        <v>3672</v>
      </c>
      <c r="X10">
        <f t="shared" si="0"/>
        <v>3.12</v>
      </c>
      <c r="Y10">
        <f t="shared" si="1"/>
        <v>3.6720000000000002</v>
      </c>
    </row>
    <row r="11" spans="1:25" x14ac:dyDescent="0.25">
      <c r="A11" s="35" t="s">
        <v>37</v>
      </c>
      <c r="B11" s="27" t="s">
        <v>25</v>
      </c>
      <c r="C11" s="13">
        <v>9</v>
      </c>
      <c r="D11" s="12">
        <v>1006.416666666667</v>
      </c>
      <c r="E11" s="13">
        <f t="shared" si="3"/>
        <v>302.50844354867951</v>
      </c>
      <c r="F11" s="54">
        <v>10249.512000000001</v>
      </c>
      <c r="G11" s="51">
        <f>E11</f>
        <v>302.50844354867951</v>
      </c>
      <c r="O11" t="s">
        <v>7</v>
      </c>
      <c r="P11" s="95">
        <v>1590</v>
      </c>
      <c r="Q11" s="100">
        <v>3267</v>
      </c>
      <c r="T11" s="34" t="s">
        <v>36</v>
      </c>
      <c r="U11" s="27" t="s">
        <v>7</v>
      </c>
      <c r="V11" s="95">
        <v>1590</v>
      </c>
      <c r="W11" s="100">
        <v>3267</v>
      </c>
      <c r="X11">
        <f t="shared" si="0"/>
        <v>1.59</v>
      </c>
      <c r="Y11">
        <f t="shared" si="1"/>
        <v>3.2669999999999999</v>
      </c>
    </row>
    <row r="12" spans="1:25" x14ac:dyDescent="0.25">
      <c r="A12" s="34" t="s">
        <v>36</v>
      </c>
      <c r="B12" s="27" t="s">
        <v>7</v>
      </c>
      <c r="C12" s="13">
        <v>10</v>
      </c>
      <c r="D12" s="12">
        <v>1045.5972222222222</v>
      </c>
      <c r="E12" s="13">
        <f t="shared" si="3"/>
        <v>314.2853241102265</v>
      </c>
      <c r="F12" s="54">
        <v>1250.2170000000001</v>
      </c>
      <c r="G12" s="51">
        <f t="shared" ref="G12:G16" si="4">E12</f>
        <v>314.2853241102265</v>
      </c>
      <c r="O12" t="s">
        <v>8</v>
      </c>
      <c r="P12" s="95">
        <v>1143</v>
      </c>
      <c r="Q12" s="100">
        <v>3258</v>
      </c>
      <c r="T12" s="36" t="s">
        <v>38</v>
      </c>
      <c r="U12" s="27" t="s">
        <v>16</v>
      </c>
      <c r="V12" s="95">
        <v>3231</v>
      </c>
      <c r="W12" s="100">
        <v>3697</v>
      </c>
      <c r="X12">
        <f t="shared" si="0"/>
        <v>3.2309999999999999</v>
      </c>
      <c r="Y12">
        <f t="shared" si="1"/>
        <v>3.6970000000000001</v>
      </c>
    </row>
    <row r="13" spans="1:25" x14ac:dyDescent="0.25">
      <c r="A13" s="36" t="s">
        <v>38</v>
      </c>
      <c r="B13" s="27" t="s">
        <v>16</v>
      </c>
      <c r="C13" s="13">
        <v>11</v>
      </c>
      <c r="D13" s="12">
        <v>1072.5416666666667</v>
      </c>
      <c r="E13" s="13">
        <f t="shared" si="3"/>
        <v>322.38427777538124</v>
      </c>
      <c r="F13" s="54">
        <v>4747.3082999999997</v>
      </c>
      <c r="G13" s="51">
        <f t="shared" si="4"/>
        <v>322.38427777538124</v>
      </c>
      <c r="O13" t="s">
        <v>9</v>
      </c>
      <c r="P13" s="95">
        <v>0</v>
      </c>
      <c r="Q13" s="100">
        <v>0</v>
      </c>
      <c r="T13" s="35" t="s">
        <v>37</v>
      </c>
      <c r="U13" s="27" t="s">
        <v>23</v>
      </c>
      <c r="V13" s="95">
        <v>2980</v>
      </c>
      <c r="W13" s="100">
        <v>3630</v>
      </c>
      <c r="X13">
        <f t="shared" si="0"/>
        <v>2.98</v>
      </c>
      <c r="Y13">
        <f t="shared" si="1"/>
        <v>3.63</v>
      </c>
    </row>
    <row r="14" spans="1:25" x14ac:dyDescent="0.25">
      <c r="A14" s="35" t="s">
        <v>37</v>
      </c>
      <c r="B14" s="27" t="s">
        <v>23</v>
      </c>
      <c r="C14" s="13">
        <v>12</v>
      </c>
      <c r="D14" s="12">
        <v>1023.9305555555555</v>
      </c>
      <c r="E14" s="13">
        <f t="shared" si="3"/>
        <v>307.77276343102994</v>
      </c>
      <c r="F14" s="54">
        <v>7241.4</v>
      </c>
      <c r="G14" s="51">
        <f t="shared" si="4"/>
        <v>307.77276343102994</v>
      </c>
      <c r="O14" t="s">
        <v>10</v>
      </c>
      <c r="P14" s="95">
        <v>0</v>
      </c>
      <c r="Q14" s="100"/>
      <c r="T14" s="35" t="s">
        <v>37</v>
      </c>
      <c r="U14" s="27" t="s">
        <v>24</v>
      </c>
      <c r="V14" s="95">
        <v>2875</v>
      </c>
      <c r="W14" s="100">
        <v>3485</v>
      </c>
      <c r="X14">
        <f t="shared" si="0"/>
        <v>2.875</v>
      </c>
      <c r="Y14">
        <f t="shared" si="1"/>
        <v>3.4849999999999999</v>
      </c>
    </row>
    <row r="15" spans="1:25" x14ac:dyDescent="0.25">
      <c r="A15" s="35" t="s">
        <v>37</v>
      </c>
      <c r="B15" s="27" t="s">
        <v>24</v>
      </c>
      <c r="C15" s="13">
        <v>13</v>
      </c>
      <c r="D15" s="12">
        <v>978.41666666666686</v>
      </c>
      <c r="E15" s="13">
        <f t="shared" si="3"/>
        <v>294.09221128633317</v>
      </c>
      <c r="F15" s="54">
        <v>26277.5</v>
      </c>
      <c r="G15" s="51">
        <f t="shared" si="4"/>
        <v>294.09221128633317</v>
      </c>
      <c r="O15" t="s">
        <v>11</v>
      </c>
      <c r="P15" s="95">
        <v>0</v>
      </c>
      <c r="Q15" s="100"/>
      <c r="T15" s="32" t="s">
        <v>35</v>
      </c>
      <c r="U15" s="27" t="s">
        <v>4</v>
      </c>
      <c r="V15">
        <v>3003</v>
      </c>
      <c r="W15">
        <v>3048</v>
      </c>
      <c r="X15">
        <f t="shared" si="0"/>
        <v>3.0030000000000001</v>
      </c>
      <c r="Y15">
        <f t="shared" si="1"/>
        <v>3.048</v>
      </c>
    </row>
    <row r="16" spans="1:25" x14ac:dyDescent="0.25">
      <c r="A16" s="32" t="s">
        <v>35</v>
      </c>
      <c r="B16" s="27" t="s">
        <v>4</v>
      </c>
      <c r="C16" s="13">
        <v>14</v>
      </c>
      <c r="D16" s="12">
        <v>1016.3333333333333</v>
      </c>
      <c r="E16" s="13">
        <f t="shared" si="3"/>
        <v>305.48919247492705</v>
      </c>
      <c r="F16" s="54">
        <v>1287.9866999999999</v>
      </c>
      <c r="G16" s="51">
        <f t="shared" si="4"/>
        <v>305.48919247492705</v>
      </c>
      <c r="O16" t="s">
        <v>12</v>
      </c>
      <c r="P16" s="95">
        <v>0</v>
      </c>
      <c r="Q16" s="100"/>
      <c r="T16" s="34" t="s">
        <v>36</v>
      </c>
      <c r="U16" s="27" t="s">
        <v>11</v>
      </c>
      <c r="X16">
        <f t="shared" si="0"/>
        <v>0</v>
      </c>
      <c r="Y16">
        <f t="shared" si="1"/>
        <v>0</v>
      </c>
    </row>
    <row r="17" spans="1:25" x14ac:dyDescent="0.25">
      <c r="A17" s="34" t="s">
        <v>36</v>
      </c>
      <c r="B17" s="27" t="s">
        <v>11</v>
      </c>
      <c r="C17" s="13">
        <v>15</v>
      </c>
      <c r="D17" s="12"/>
      <c r="E17" s="13"/>
      <c r="F17" s="14"/>
      <c r="G17" s="51">
        <f t="shared" ca="1" si="2"/>
        <v>311.96835540705075</v>
      </c>
      <c r="O17" t="s">
        <v>13</v>
      </c>
      <c r="P17" s="95">
        <v>0</v>
      </c>
      <c r="Q17" s="100">
        <v>3130</v>
      </c>
      <c r="T17" s="34" t="s">
        <v>36</v>
      </c>
      <c r="U17" s="27" t="s">
        <v>12</v>
      </c>
      <c r="X17">
        <f t="shared" si="0"/>
        <v>0</v>
      </c>
      <c r="Y17">
        <f t="shared" si="1"/>
        <v>0</v>
      </c>
    </row>
    <row r="18" spans="1:25" x14ac:dyDescent="0.25">
      <c r="A18" s="34" t="s">
        <v>36</v>
      </c>
      <c r="B18" s="27" t="s">
        <v>12</v>
      </c>
      <c r="C18" s="13">
        <v>16</v>
      </c>
      <c r="D18" s="12"/>
      <c r="E18" s="13"/>
      <c r="F18" s="14"/>
      <c r="G18" s="51">
        <f t="shared" ca="1" si="2"/>
        <v>311.96835540705075</v>
      </c>
      <c r="O18" t="s">
        <v>14</v>
      </c>
      <c r="P18" s="95">
        <v>0</v>
      </c>
      <c r="Q18" s="100"/>
      <c r="T18" s="34" t="s">
        <v>36</v>
      </c>
      <c r="U18" s="27" t="s">
        <v>8</v>
      </c>
      <c r="V18" s="95">
        <v>1143</v>
      </c>
      <c r="W18" s="100">
        <v>3258</v>
      </c>
      <c r="X18">
        <f t="shared" si="0"/>
        <v>1.143</v>
      </c>
      <c r="Y18">
        <f t="shared" si="1"/>
        <v>3.258</v>
      </c>
    </row>
    <row r="19" spans="1:25" x14ac:dyDescent="0.25">
      <c r="A19" s="34" t="s">
        <v>36</v>
      </c>
      <c r="B19" s="27" t="s">
        <v>8</v>
      </c>
      <c r="C19" s="13">
        <v>17</v>
      </c>
      <c r="D19" s="12">
        <v>1046.2916666666663</v>
      </c>
      <c r="E19" s="13">
        <f t="shared" si="3"/>
        <v>314.49406002943141</v>
      </c>
      <c r="F19" s="54">
        <v>645.79499999999996</v>
      </c>
      <c r="G19" s="51">
        <f>E19</f>
        <v>314.49406002943141</v>
      </c>
      <c r="O19" t="s">
        <v>15</v>
      </c>
      <c r="P19" s="95">
        <v>2103</v>
      </c>
      <c r="Q19" s="100">
        <v>4020</v>
      </c>
      <c r="T19" s="37" t="s">
        <v>39</v>
      </c>
      <c r="U19" s="27" t="s">
        <v>20</v>
      </c>
      <c r="V19" s="95">
        <v>3090</v>
      </c>
      <c r="W19" s="100">
        <v>3535</v>
      </c>
      <c r="X19">
        <f t="shared" si="0"/>
        <v>3.09</v>
      </c>
      <c r="Y19">
        <f t="shared" si="1"/>
        <v>3.5350000000000001</v>
      </c>
    </row>
    <row r="20" spans="1:25" x14ac:dyDescent="0.25">
      <c r="A20" s="37" t="s">
        <v>39</v>
      </c>
      <c r="B20" s="27" t="s">
        <v>20</v>
      </c>
      <c r="C20" s="13">
        <v>18</v>
      </c>
      <c r="D20" s="12">
        <v>1059.6805555555557</v>
      </c>
      <c r="E20" s="13">
        <f t="shared" si="3"/>
        <v>318.51848855170431</v>
      </c>
      <c r="F20" s="54">
        <v>16844.517</v>
      </c>
      <c r="G20" s="51">
        <f>E20</f>
        <v>318.51848855170431</v>
      </c>
      <c r="O20" t="s">
        <v>71</v>
      </c>
      <c r="P20" s="96">
        <v>2948.0145526663141</v>
      </c>
      <c r="Q20" s="101">
        <v>3556.8859374656918</v>
      </c>
      <c r="T20" s="36" t="s">
        <v>38</v>
      </c>
      <c r="U20" s="27" t="s">
        <v>18</v>
      </c>
      <c r="X20">
        <f t="shared" si="0"/>
        <v>0</v>
      </c>
      <c r="Y20">
        <f t="shared" si="1"/>
        <v>0</v>
      </c>
    </row>
    <row r="21" spans="1:25" x14ac:dyDescent="0.25">
      <c r="A21" s="36" t="s">
        <v>38</v>
      </c>
      <c r="B21" s="27" t="s">
        <v>18</v>
      </c>
      <c r="C21" s="13">
        <v>19</v>
      </c>
      <c r="D21" s="12"/>
      <c r="E21" s="13"/>
      <c r="F21" s="14"/>
      <c r="G21" s="51">
        <f t="shared" ca="1" si="2"/>
        <v>317.67310807892397</v>
      </c>
      <c r="O21" t="s">
        <v>24</v>
      </c>
      <c r="P21" s="95">
        <v>2875</v>
      </c>
      <c r="Q21" s="100">
        <v>3485</v>
      </c>
      <c r="T21" s="34" t="s">
        <v>36</v>
      </c>
      <c r="U21" s="27" t="s">
        <v>10</v>
      </c>
      <c r="X21">
        <f t="shared" si="0"/>
        <v>0</v>
      </c>
      <c r="Y21">
        <f t="shared" si="1"/>
        <v>0</v>
      </c>
    </row>
    <row r="22" spans="1:25" x14ac:dyDescent="0.25">
      <c r="A22" s="34" t="s">
        <v>36</v>
      </c>
      <c r="B22" s="27" t="s">
        <v>10</v>
      </c>
      <c r="C22" s="13">
        <v>20</v>
      </c>
      <c r="D22" s="12"/>
      <c r="E22" s="13"/>
      <c r="F22" s="14"/>
      <c r="G22" s="51">
        <f t="shared" ca="1" si="2"/>
        <v>311.96835540705075</v>
      </c>
      <c r="O22" t="s">
        <v>23</v>
      </c>
      <c r="P22" s="95">
        <v>2980</v>
      </c>
      <c r="Q22" s="100">
        <v>3630</v>
      </c>
      <c r="T22" s="32" t="s">
        <v>35</v>
      </c>
      <c r="U22" s="27" t="s">
        <v>0</v>
      </c>
      <c r="V22">
        <v>3028.4</v>
      </c>
      <c r="W22">
        <v>3468</v>
      </c>
      <c r="X22">
        <f t="shared" si="0"/>
        <v>3.0284</v>
      </c>
      <c r="Y22">
        <f t="shared" si="1"/>
        <v>3.468</v>
      </c>
    </row>
    <row r="23" spans="1:25" x14ac:dyDescent="0.25">
      <c r="A23" s="32" t="s">
        <v>35</v>
      </c>
      <c r="B23" s="27" t="s">
        <v>0</v>
      </c>
      <c r="C23" s="13">
        <v>21</v>
      </c>
      <c r="D23" s="12">
        <v>921.94444444444434</v>
      </c>
      <c r="E23" s="13">
        <f t="shared" si="3"/>
        <v>277.11780633658111</v>
      </c>
      <c r="F23" s="54">
        <v>764.97384</v>
      </c>
      <c r="G23" s="51">
        <f>E23</f>
        <v>277.11780633658111</v>
      </c>
      <c r="O23" t="s">
        <v>25</v>
      </c>
      <c r="P23" s="95">
        <v>3120</v>
      </c>
      <c r="Q23" s="100">
        <v>3672</v>
      </c>
      <c r="T23" s="32" t="s">
        <v>35</v>
      </c>
      <c r="U23" s="27" t="s">
        <v>3</v>
      </c>
      <c r="V23">
        <v>3300</v>
      </c>
      <c r="W23">
        <v>3000</v>
      </c>
      <c r="X23">
        <f t="shared" si="0"/>
        <v>3.3</v>
      </c>
      <c r="Y23">
        <f t="shared" si="1"/>
        <v>3</v>
      </c>
    </row>
    <row r="24" spans="1:25" ht="15.75" thickBot="1" x14ac:dyDescent="0.3">
      <c r="A24" s="32" t="s">
        <v>35</v>
      </c>
      <c r="B24" s="27" t="s">
        <v>3</v>
      </c>
      <c r="C24" s="13">
        <v>22</v>
      </c>
      <c r="D24" s="12">
        <v>1094.3055555555554</v>
      </c>
      <c r="E24" s="13">
        <f t="shared" si="3"/>
        <v>328.92606148326638</v>
      </c>
      <c r="F24" s="54">
        <v>79.2</v>
      </c>
      <c r="G24" s="51">
        <f t="shared" ref="G24:G26" si="5">E24</f>
        <v>328.92606148326638</v>
      </c>
      <c r="O24" t="s">
        <v>26</v>
      </c>
      <c r="P24" s="95">
        <v>3300</v>
      </c>
      <c r="Q24" s="100">
        <v>3720</v>
      </c>
      <c r="T24" s="37" t="s">
        <v>39</v>
      </c>
      <c r="U24" s="27" t="s">
        <v>22</v>
      </c>
      <c r="V24" s="97">
        <v>2970</v>
      </c>
      <c r="W24" s="102">
        <v>3433</v>
      </c>
      <c r="X24">
        <f t="shared" si="0"/>
        <v>2.97</v>
      </c>
      <c r="Y24">
        <f t="shared" si="1"/>
        <v>3.4329999999999998</v>
      </c>
    </row>
    <row r="25" spans="1:25" x14ac:dyDescent="0.25">
      <c r="A25" s="37" t="s">
        <v>39</v>
      </c>
      <c r="B25" s="27" t="s">
        <v>22</v>
      </c>
      <c r="C25" s="13">
        <v>23</v>
      </c>
      <c r="D25" s="12">
        <v>1066.5972222222222</v>
      </c>
      <c r="E25" s="13">
        <f t="shared" si="3"/>
        <v>320.59749830698621</v>
      </c>
      <c r="F25" s="54">
        <v>16201.35</v>
      </c>
      <c r="G25" s="51">
        <f t="shared" si="5"/>
        <v>320.59749830698621</v>
      </c>
      <c r="O25" t="s">
        <v>72</v>
      </c>
      <c r="P25" s="96">
        <v>3262.3275172976919</v>
      </c>
      <c r="Q25" s="101">
        <v>3698.1387319112791</v>
      </c>
      <c r="T25" s="37" t="s">
        <v>39</v>
      </c>
      <c r="U25" s="27" t="s">
        <v>21</v>
      </c>
      <c r="V25" s="95">
        <v>3341</v>
      </c>
      <c r="W25" s="100">
        <v>3395</v>
      </c>
      <c r="X25">
        <f t="shared" si="0"/>
        <v>3.3410000000000002</v>
      </c>
      <c r="Y25">
        <f t="shared" si="1"/>
        <v>3.395</v>
      </c>
    </row>
    <row r="26" spans="1:25" x14ac:dyDescent="0.25">
      <c r="A26" s="37" t="s">
        <v>39</v>
      </c>
      <c r="B26" s="27" t="s">
        <v>21</v>
      </c>
      <c r="C26" s="13">
        <v>24</v>
      </c>
      <c r="D26" s="12">
        <v>1043.25</v>
      </c>
      <c r="E26" s="13">
        <f t="shared" si="3"/>
        <v>313.57979670331355</v>
      </c>
      <c r="F26" s="54">
        <v>2135.2330999999999</v>
      </c>
      <c r="G26" s="51">
        <f t="shared" si="5"/>
        <v>313.57979670331355</v>
      </c>
      <c r="O26" t="s">
        <v>16</v>
      </c>
      <c r="P26" s="95">
        <v>3231</v>
      </c>
      <c r="Q26" s="100">
        <v>3697</v>
      </c>
      <c r="T26" s="34" t="s">
        <v>36</v>
      </c>
      <c r="U26" s="27" t="s">
        <v>14</v>
      </c>
      <c r="X26">
        <f t="shared" si="0"/>
        <v>0</v>
      </c>
      <c r="Y26">
        <f t="shared" si="1"/>
        <v>0</v>
      </c>
    </row>
    <row r="27" spans="1:25" x14ac:dyDescent="0.25">
      <c r="A27" s="34" t="s">
        <v>36</v>
      </c>
      <c r="B27" s="27" t="s">
        <v>14</v>
      </c>
      <c r="C27" s="13">
        <v>25</v>
      </c>
      <c r="D27" s="12"/>
      <c r="E27" s="13"/>
      <c r="F27" s="14"/>
      <c r="G27" s="51">
        <f t="shared" ca="1" si="2"/>
        <v>311.96835540705075</v>
      </c>
      <c r="O27" t="s">
        <v>17</v>
      </c>
      <c r="P27" s="95">
        <v>0</v>
      </c>
      <c r="Q27" s="100"/>
      <c r="T27" s="36" t="s">
        <v>38</v>
      </c>
      <c r="U27" s="27" t="s">
        <v>19</v>
      </c>
      <c r="V27" s="95">
        <v>3316</v>
      </c>
      <c r="W27" s="100">
        <v>3700</v>
      </c>
      <c r="X27">
        <f t="shared" si="0"/>
        <v>3.3159999999999998</v>
      </c>
      <c r="Y27">
        <f t="shared" si="1"/>
        <v>3.7</v>
      </c>
    </row>
    <row r="28" spans="1:25" x14ac:dyDescent="0.25">
      <c r="A28" s="36" t="s">
        <v>38</v>
      </c>
      <c r="B28" s="27" t="s">
        <v>19</v>
      </c>
      <c r="C28" s="13">
        <v>26</v>
      </c>
      <c r="D28" s="12">
        <v>1041.1944444444446</v>
      </c>
      <c r="E28" s="13">
        <f t="shared" si="3"/>
        <v>312.96193838246677</v>
      </c>
      <c r="F28" s="54">
        <v>2843.8016000000002</v>
      </c>
      <c r="G28" s="51">
        <f>E28</f>
        <v>312.96193838246677</v>
      </c>
      <c r="O28" t="s">
        <v>18</v>
      </c>
      <c r="P28" s="95">
        <v>0</v>
      </c>
      <c r="Q28" s="100"/>
      <c r="T28" s="38" t="s">
        <v>35</v>
      </c>
      <c r="U28" s="28" t="s">
        <v>6</v>
      </c>
      <c r="V28" s="95">
        <v>1937</v>
      </c>
      <c r="W28" s="100">
        <v>3151</v>
      </c>
      <c r="X28">
        <f t="shared" si="0"/>
        <v>1.9370000000000001</v>
      </c>
      <c r="Y28">
        <f t="shared" si="1"/>
        <v>3.1509999999999998</v>
      </c>
    </row>
    <row r="29" spans="1:25" x14ac:dyDescent="0.25">
      <c r="A29" s="38" t="s">
        <v>35</v>
      </c>
      <c r="B29" s="28" t="s">
        <v>6</v>
      </c>
      <c r="C29" s="16">
        <v>27</v>
      </c>
      <c r="D29" s="15">
        <v>1050.8333333333335</v>
      </c>
      <c r="E29" s="16">
        <f t="shared" si="3"/>
        <v>315.8591929410324</v>
      </c>
      <c r="F29" s="56">
        <v>1686.7395999999999</v>
      </c>
      <c r="G29" s="52">
        <f>E29</f>
        <v>315.8591929410324</v>
      </c>
      <c r="O29" t="s">
        <v>19</v>
      </c>
      <c r="P29" s="95">
        <v>3316</v>
      </c>
      <c r="Q29" s="100">
        <v>3700</v>
      </c>
    </row>
    <row r="30" spans="1:25" x14ac:dyDescent="0.25">
      <c r="F30" s="53"/>
      <c r="O30" t="s">
        <v>73</v>
      </c>
      <c r="P30" s="96">
        <v>3047.1962946281642</v>
      </c>
      <c r="Q30" s="101">
        <v>3477.2145402535693</v>
      </c>
    </row>
    <row r="31" spans="1:25" x14ac:dyDescent="0.25">
      <c r="F31" s="53"/>
      <c r="O31" t="s">
        <v>20</v>
      </c>
      <c r="P31" s="95">
        <v>3090</v>
      </c>
      <c r="Q31" s="100">
        <v>3535</v>
      </c>
    </row>
    <row r="32" spans="1:25" x14ac:dyDescent="0.25">
      <c r="O32" t="s">
        <v>21</v>
      </c>
      <c r="P32" s="95">
        <v>3341</v>
      </c>
      <c r="Q32" s="100">
        <v>3395</v>
      </c>
    </row>
    <row r="33" spans="15:17" ht="15.75" thickBot="1" x14ac:dyDescent="0.3">
      <c r="O33" t="s">
        <v>22</v>
      </c>
      <c r="P33" s="97">
        <v>2970</v>
      </c>
      <c r="Q33" s="102">
        <v>3433</v>
      </c>
    </row>
  </sheetData>
  <mergeCells count="1"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3AE-4B65-4425-9FB4-3EA8356B9D4E}">
  <dimension ref="A1:I29"/>
  <sheetViews>
    <sheetView zoomScale="72" workbookViewId="0">
      <selection activeCell="T13" sqref="T13"/>
    </sheetView>
  </sheetViews>
  <sheetFormatPr defaultRowHeight="15" x14ac:dyDescent="0.25"/>
  <cols>
    <col min="4" max="4" width="17.28515625" customWidth="1"/>
    <col min="5" max="6" width="14.140625" customWidth="1"/>
    <col min="7" max="7" width="30.42578125" customWidth="1"/>
    <col min="9" max="9" width="14.42578125" customWidth="1"/>
    <col min="14" max="14" width="15.5703125" customWidth="1"/>
  </cols>
  <sheetData>
    <row r="1" spans="1:9" ht="30" x14ac:dyDescent="0.25">
      <c r="D1" s="90" t="s">
        <v>32</v>
      </c>
      <c r="E1" s="91"/>
      <c r="F1" s="92"/>
      <c r="G1" s="60" t="s">
        <v>51</v>
      </c>
    </row>
    <row r="2" spans="1:9" ht="60" x14ac:dyDescent="0.25">
      <c r="A2" s="20" t="s">
        <v>30</v>
      </c>
      <c r="B2" s="39" t="s">
        <v>27</v>
      </c>
      <c r="C2" s="21" t="s">
        <v>33</v>
      </c>
      <c r="D2" s="62" t="s">
        <v>47</v>
      </c>
      <c r="E2" s="62" t="s">
        <v>48</v>
      </c>
      <c r="F2" s="63" t="s">
        <v>49</v>
      </c>
      <c r="G2" s="61" t="s">
        <v>50</v>
      </c>
      <c r="I2" s="1" t="s">
        <v>29</v>
      </c>
    </row>
    <row r="3" spans="1:9" ht="15.75" thickBot="1" x14ac:dyDescent="0.3">
      <c r="A3" s="32" t="s">
        <v>35</v>
      </c>
      <c r="B3" s="27" t="s">
        <v>1</v>
      </c>
      <c r="C3" s="29">
        <v>1</v>
      </c>
      <c r="D3" s="64"/>
      <c r="E3" s="65"/>
      <c r="F3" s="66">
        <v>86.1</v>
      </c>
      <c r="G3" s="69">
        <f>AVERAGE(E$3:E$29)</f>
        <v>20.056875706411024</v>
      </c>
      <c r="I3" s="9">
        <v>3.3269043827687899</v>
      </c>
    </row>
    <row r="4" spans="1:9" x14ac:dyDescent="0.25">
      <c r="A4" s="34" t="s">
        <v>36</v>
      </c>
      <c r="B4" s="27" t="s">
        <v>13</v>
      </c>
      <c r="C4" s="13">
        <v>2</v>
      </c>
      <c r="D4" s="23">
        <v>64.771666666666661</v>
      </c>
      <c r="E4" s="10">
        <f t="shared" ref="E4:E28" si="0">D4/I$3</f>
        <v>19.469049667355019</v>
      </c>
      <c r="F4" s="54">
        <v>16193.4</v>
      </c>
      <c r="G4" s="69">
        <f>E4</f>
        <v>19.469049667355019</v>
      </c>
    </row>
    <row r="5" spans="1:9" x14ac:dyDescent="0.25">
      <c r="A5" s="32" t="s">
        <v>35</v>
      </c>
      <c r="B5" s="27" t="s">
        <v>2</v>
      </c>
      <c r="C5" s="13">
        <v>3</v>
      </c>
      <c r="D5" s="23"/>
      <c r="E5" s="10"/>
      <c r="F5" s="54">
        <v>216.3</v>
      </c>
      <c r="G5" s="69">
        <f t="shared" ref="G5:G29" si="1">AVERAGE(E$3:E$29)</f>
        <v>20.056875706411024</v>
      </c>
    </row>
    <row r="6" spans="1:9" ht="18.75" customHeight="1" x14ac:dyDescent="0.25">
      <c r="A6" s="32" t="s">
        <v>35</v>
      </c>
      <c r="B6" s="27" t="s">
        <v>5</v>
      </c>
      <c r="C6" s="13">
        <v>4</v>
      </c>
      <c r="D6" s="23"/>
      <c r="E6" s="10"/>
      <c r="F6" s="67"/>
      <c r="G6" s="69">
        <f t="shared" si="1"/>
        <v>20.056875706411024</v>
      </c>
    </row>
    <row r="7" spans="1:9" x14ac:dyDescent="0.25">
      <c r="A7" s="34" t="s">
        <v>36</v>
      </c>
      <c r="B7" s="27" t="s">
        <v>15</v>
      </c>
      <c r="C7" s="13">
        <v>5</v>
      </c>
      <c r="D7" s="23">
        <v>67.611249999999998</v>
      </c>
      <c r="E7" s="10">
        <f t="shared" si="0"/>
        <v>20.322570840984337</v>
      </c>
      <c r="F7" s="54">
        <v>3816.4</v>
      </c>
      <c r="G7" s="69">
        <f>E7</f>
        <v>20.322570840984337</v>
      </c>
    </row>
    <row r="8" spans="1:9" x14ac:dyDescent="0.25">
      <c r="A8" s="34" t="s">
        <v>36</v>
      </c>
      <c r="B8" s="27" t="s">
        <v>9</v>
      </c>
      <c r="C8" s="13">
        <v>6</v>
      </c>
      <c r="D8" s="23">
        <v>81.645833333333343</v>
      </c>
      <c r="E8" s="10">
        <f t="shared" si="0"/>
        <v>24.541082020933899</v>
      </c>
      <c r="F8" s="54">
        <v>208.6</v>
      </c>
      <c r="G8" s="69">
        <f>E8</f>
        <v>24.541082020933899</v>
      </c>
    </row>
    <row r="9" spans="1:9" x14ac:dyDescent="0.25">
      <c r="A9" s="35" t="s">
        <v>37</v>
      </c>
      <c r="B9" s="27" t="s">
        <v>26</v>
      </c>
      <c r="C9" s="13">
        <v>7</v>
      </c>
      <c r="D9" s="23"/>
      <c r="E9" s="10"/>
      <c r="F9" s="67"/>
      <c r="G9" s="69">
        <f t="shared" si="1"/>
        <v>20.056875706411024</v>
      </c>
    </row>
    <row r="10" spans="1:9" x14ac:dyDescent="0.25">
      <c r="A10" s="36" t="s">
        <v>38</v>
      </c>
      <c r="B10" s="27" t="s">
        <v>17</v>
      </c>
      <c r="C10" s="13">
        <v>8</v>
      </c>
      <c r="D10" s="23">
        <v>46.042499999999997</v>
      </c>
      <c r="E10" s="10">
        <f t="shared" si="0"/>
        <v>13.839441926395699</v>
      </c>
      <c r="F10" s="54">
        <v>2809.6</v>
      </c>
      <c r="G10" s="69">
        <f>E10</f>
        <v>13.839441926395699</v>
      </c>
    </row>
    <row r="11" spans="1:9" x14ac:dyDescent="0.25">
      <c r="A11" s="35" t="s">
        <v>37</v>
      </c>
      <c r="B11" s="27" t="s">
        <v>25</v>
      </c>
      <c r="C11" s="13">
        <v>9</v>
      </c>
      <c r="D11" s="23"/>
      <c r="E11" s="10"/>
      <c r="F11" s="54">
        <v>73190.5</v>
      </c>
      <c r="G11" s="69">
        <f t="shared" si="1"/>
        <v>20.056875706411024</v>
      </c>
    </row>
    <row r="12" spans="1:9" x14ac:dyDescent="0.25">
      <c r="A12" s="34" t="s">
        <v>36</v>
      </c>
      <c r="B12" s="27" t="s">
        <v>7</v>
      </c>
      <c r="C12" s="13">
        <v>10</v>
      </c>
      <c r="D12" s="23">
        <v>64.918333333333337</v>
      </c>
      <c r="E12" s="10">
        <f t="shared" si="0"/>
        <v>19.513134693491121</v>
      </c>
      <c r="F12" s="54">
        <v>2455.1</v>
      </c>
      <c r="G12" s="69">
        <f>E12</f>
        <v>19.513134693491121</v>
      </c>
    </row>
    <row r="13" spans="1:9" x14ac:dyDescent="0.25">
      <c r="A13" s="36" t="s">
        <v>38</v>
      </c>
      <c r="B13" s="27" t="s">
        <v>16</v>
      </c>
      <c r="C13" s="13">
        <v>11</v>
      </c>
      <c r="D13" s="23">
        <v>60.866666666666667</v>
      </c>
      <c r="E13" s="10">
        <f t="shared" si="0"/>
        <v>18.295285846481367</v>
      </c>
      <c r="F13" s="54">
        <v>64932.4</v>
      </c>
      <c r="G13" s="69">
        <f>E13</f>
        <v>18.295285846481367</v>
      </c>
    </row>
    <row r="14" spans="1:9" x14ac:dyDescent="0.25">
      <c r="A14" s="35" t="s">
        <v>37</v>
      </c>
      <c r="B14" s="27" t="s">
        <v>23</v>
      </c>
      <c r="C14" s="13">
        <v>12</v>
      </c>
      <c r="D14" s="23"/>
      <c r="E14" s="10"/>
      <c r="F14" s="54">
        <v>48685.4</v>
      </c>
      <c r="G14" s="69">
        <f t="shared" si="1"/>
        <v>20.056875706411024</v>
      </c>
    </row>
    <row r="15" spans="1:9" x14ac:dyDescent="0.25">
      <c r="A15" s="35" t="s">
        <v>37</v>
      </c>
      <c r="B15" s="27" t="s">
        <v>24</v>
      </c>
      <c r="C15" s="13">
        <v>13</v>
      </c>
      <c r="D15" s="23"/>
      <c r="E15" s="10"/>
      <c r="F15" s="54">
        <v>17150.5</v>
      </c>
      <c r="G15" s="69">
        <f t="shared" si="1"/>
        <v>20.056875706411024</v>
      </c>
    </row>
    <row r="16" spans="1:9" x14ac:dyDescent="0.25">
      <c r="A16" s="32" t="s">
        <v>35</v>
      </c>
      <c r="B16" s="27" t="s">
        <v>4</v>
      </c>
      <c r="C16" s="13">
        <v>14</v>
      </c>
      <c r="D16" s="23"/>
      <c r="E16" s="10"/>
      <c r="F16" s="54">
        <v>682.3</v>
      </c>
      <c r="G16" s="69">
        <f t="shared" si="1"/>
        <v>20.056875706411024</v>
      </c>
    </row>
    <row r="17" spans="1:7" x14ac:dyDescent="0.25">
      <c r="A17" s="34" t="s">
        <v>36</v>
      </c>
      <c r="B17" s="27" t="s">
        <v>11</v>
      </c>
      <c r="C17" s="13">
        <v>15</v>
      </c>
      <c r="D17" s="23">
        <v>70.157500000000013</v>
      </c>
      <c r="E17" s="10">
        <f t="shared" si="0"/>
        <v>21.087921962341458</v>
      </c>
      <c r="F17" s="54">
        <v>5532.5</v>
      </c>
      <c r="G17" s="69">
        <f>E17</f>
        <v>21.087921962341458</v>
      </c>
    </row>
    <row r="18" spans="1:7" x14ac:dyDescent="0.25">
      <c r="A18" s="34" t="s">
        <v>36</v>
      </c>
      <c r="B18" s="27" t="s">
        <v>12</v>
      </c>
      <c r="C18" s="13">
        <v>16</v>
      </c>
      <c r="D18" s="23">
        <v>70.244166666666658</v>
      </c>
      <c r="E18" s="10">
        <f t="shared" si="0"/>
        <v>21.113972205058236</v>
      </c>
      <c r="F18" s="54">
        <v>11349</v>
      </c>
      <c r="G18" s="69">
        <f>E18</f>
        <v>21.113972205058236</v>
      </c>
    </row>
    <row r="19" spans="1:7" x14ac:dyDescent="0.25">
      <c r="A19" s="34" t="s">
        <v>36</v>
      </c>
      <c r="B19" s="27" t="s">
        <v>8</v>
      </c>
      <c r="C19" s="13">
        <v>17</v>
      </c>
      <c r="D19" s="23">
        <v>87.1875</v>
      </c>
      <c r="E19" s="10">
        <f t="shared" si="0"/>
        <v>26.206794656189935</v>
      </c>
      <c r="F19" s="54">
        <v>967.4</v>
      </c>
      <c r="G19" s="69">
        <f>E19</f>
        <v>26.206794656189935</v>
      </c>
    </row>
    <row r="20" spans="1:7" x14ac:dyDescent="0.25">
      <c r="A20" s="37" t="s">
        <v>39</v>
      </c>
      <c r="B20" s="27" t="s">
        <v>20</v>
      </c>
      <c r="C20" s="13">
        <v>18</v>
      </c>
      <c r="D20" s="23"/>
      <c r="E20" s="10"/>
      <c r="F20" s="54">
        <v>41286.1</v>
      </c>
      <c r="G20" s="69">
        <f t="shared" si="1"/>
        <v>20.056875706411024</v>
      </c>
    </row>
    <row r="21" spans="1:7" x14ac:dyDescent="0.25">
      <c r="A21" s="36" t="s">
        <v>38</v>
      </c>
      <c r="B21" s="27" t="s">
        <v>18</v>
      </c>
      <c r="C21" s="13">
        <v>19</v>
      </c>
      <c r="D21" s="23">
        <v>56.024166666666666</v>
      </c>
      <c r="E21" s="10">
        <f t="shared" si="0"/>
        <v>16.839728534680937</v>
      </c>
      <c r="F21" s="54">
        <v>1066.2</v>
      </c>
      <c r="G21" s="69">
        <f>E21</f>
        <v>16.839728534680937</v>
      </c>
    </row>
    <row r="22" spans="1:7" x14ac:dyDescent="0.25">
      <c r="A22" s="34" t="s">
        <v>36</v>
      </c>
      <c r="B22" s="27" t="s">
        <v>10</v>
      </c>
      <c r="C22" s="13">
        <v>20</v>
      </c>
      <c r="D22" s="23">
        <v>69.626666666666665</v>
      </c>
      <c r="E22" s="10">
        <f t="shared" si="0"/>
        <v>20.928364225701138</v>
      </c>
      <c r="F22" s="54">
        <v>2467.6999999999998</v>
      </c>
      <c r="G22" s="69">
        <f>E22</f>
        <v>20.928364225701138</v>
      </c>
    </row>
    <row r="23" spans="1:7" x14ac:dyDescent="0.25">
      <c r="A23" s="32" t="s">
        <v>35</v>
      </c>
      <c r="B23" s="27" t="s">
        <v>0</v>
      </c>
      <c r="C23" s="13">
        <v>21</v>
      </c>
      <c r="D23" s="23"/>
      <c r="E23" s="10"/>
      <c r="F23" s="54">
        <v>191</v>
      </c>
      <c r="G23" s="69">
        <f t="shared" si="1"/>
        <v>20.056875706411024</v>
      </c>
    </row>
    <row r="24" spans="1:7" x14ac:dyDescent="0.25">
      <c r="A24" s="32" t="s">
        <v>35</v>
      </c>
      <c r="B24" s="27" t="s">
        <v>3</v>
      </c>
      <c r="C24" s="13">
        <v>22</v>
      </c>
      <c r="D24" s="23"/>
      <c r="E24" s="10"/>
      <c r="F24" s="67"/>
      <c r="G24" s="69">
        <f t="shared" si="1"/>
        <v>20.056875706411024</v>
      </c>
    </row>
    <row r="25" spans="1:7" x14ac:dyDescent="0.25">
      <c r="A25" s="37" t="s">
        <v>39</v>
      </c>
      <c r="B25" s="27" t="s">
        <v>22</v>
      </c>
      <c r="C25" s="13">
        <v>23</v>
      </c>
      <c r="D25" s="23"/>
      <c r="E25" s="10"/>
      <c r="F25" s="67"/>
      <c r="G25" s="69">
        <f t="shared" si="1"/>
        <v>20.056875706411024</v>
      </c>
    </row>
    <row r="26" spans="1:7" x14ac:dyDescent="0.25">
      <c r="A26" s="37" t="s">
        <v>39</v>
      </c>
      <c r="B26" s="27" t="s">
        <v>21</v>
      </c>
      <c r="C26" s="13">
        <v>24</v>
      </c>
      <c r="D26" s="23"/>
      <c r="E26" s="10"/>
      <c r="F26" s="67"/>
      <c r="G26" s="69">
        <f t="shared" si="1"/>
        <v>20.056875706411024</v>
      </c>
    </row>
    <row r="27" spans="1:7" x14ac:dyDescent="0.25">
      <c r="A27" s="34" t="s">
        <v>36</v>
      </c>
      <c r="B27" s="27" t="s">
        <v>14</v>
      </c>
      <c r="C27" s="13">
        <v>25</v>
      </c>
      <c r="D27" s="23">
        <v>70.368750000000006</v>
      </c>
      <c r="E27" s="10">
        <f t="shared" si="0"/>
        <v>21.151419428963621</v>
      </c>
      <c r="F27" s="54">
        <v>2284.6999999999998</v>
      </c>
      <c r="G27" s="69">
        <f>E27</f>
        <v>21.151419428963621</v>
      </c>
    </row>
    <row r="28" spans="1:7" x14ac:dyDescent="0.25">
      <c r="A28" s="36" t="s">
        <v>38</v>
      </c>
      <c r="B28" s="27" t="s">
        <v>19</v>
      </c>
      <c r="C28" s="13">
        <v>26</v>
      </c>
      <c r="D28" s="23">
        <v>57.99</v>
      </c>
      <c r="E28" s="10">
        <f t="shared" si="0"/>
        <v>17.430618174766504</v>
      </c>
      <c r="F28" s="54">
        <v>367587.6</v>
      </c>
      <c r="G28" s="69">
        <f>E28</f>
        <v>17.430618174766504</v>
      </c>
    </row>
    <row r="29" spans="1:7" x14ac:dyDescent="0.25">
      <c r="A29" s="38" t="s">
        <v>35</v>
      </c>
      <c r="B29" s="28" t="s">
        <v>6</v>
      </c>
      <c r="C29" s="16">
        <v>27</v>
      </c>
      <c r="D29" s="25"/>
      <c r="E29" s="68"/>
      <c r="F29" s="56">
        <v>2366.1999999999998</v>
      </c>
      <c r="G29" s="70">
        <f t="shared" si="1"/>
        <v>20.056875706411024</v>
      </c>
    </row>
  </sheetData>
  <sortState xmlns:xlrd2="http://schemas.microsoft.com/office/spreadsheetml/2017/richdata2" ref="T6:U32">
    <sortCondition ref="T6:T32"/>
  </sortState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567B-C11A-42EF-9B59-73E648F89D58}">
  <dimension ref="A1:H29"/>
  <sheetViews>
    <sheetView zoomScale="70" zoomScaleNormal="70" workbookViewId="0">
      <selection activeCell="P24" sqref="P24"/>
    </sheetView>
  </sheetViews>
  <sheetFormatPr defaultRowHeight="15" x14ac:dyDescent="0.25"/>
  <cols>
    <col min="4" max="4" width="19.140625" customWidth="1"/>
    <col min="5" max="5" width="15.85546875" customWidth="1"/>
    <col min="6" max="6" width="28.5703125" customWidth="1"/>
    <col min="8" max="8" width="11.85546875" bestFit="1" customWidth="1"/>
  </cols>
  <sheetData>
    <row r="1" spans="1:8" ht="45.95" customHeight="1" x14ac:dyDescent="0.25">
      <c r="D1" s="90" t="s">
        <v>32</v>
      </c>
      <c r="E1" s="92"/>
      <c r="F1" s="60" t="s">
        <v>40</v>
      </c>
    </row>
    <row r="2" spans="1:8" ht="60" x14ac:dyDescent="0.25">
      <c r="A2" s="20" t="s">
        <v>30</v>
      </c>
      <c r="B2" s="39" t="s">
        <v>27</v>
      </c>
      <c r="C2" s="39" t="s">
        <v>33</v>
      </c>
      <c r="D2" s="71" t="s">
        <v>53</v>
      </c>
      <c r="E2" s="72" t="s">
        <v>52</v>
      </c>
      <c r="F2" s="61" t="s">
        <v>46</v>
      </c>
      <c r="H2" s="2" t="s">
        <v>31</v>
      </c>
    </row>
    <row r="3" spans="1:8" ht="15.75" thickBot="1" x14ac:dyDescent="0.3">
      <c r="A3" s="32" t="s">
        <v>35</v>
      </c>
      <c r="B3" s="27" t="s">
        <v>1</v>
      </c>
      <c r="C3" s="29">
        <v>1</v>
      </c>
      <c r="D3" s="3">
        <v>120.45</v>
      </c>
      <c r="E3" s="31">
        <f>(D3*1000/15)/H$3</f>
        <v>2413.6551809514572</v>
      </c>
      <c r="F3" s="73">
        <f>E3</f>
        <v>2413.6551809514572</v>
      </c>
      <c r="H3" s="9">
        <v>3.3269043827687899</v>
      </c>
    </row>
    <row r="4" spans="1:8" x14ac:dyDescent="0.25">
      <c r="A4" s="34" t="s">
        <v>36</v>
      </c>
      <c r="B4" s="27" t="s">
        <v>13</v>
      </c>
      <c r="C4" s="13">
        <v>2</v>
      </c>
      <c r="D4" s="4"/>
      <c r="E4" s="5"/>
      <c r="F4" s="73">
        <f t="shared" ref="F4:F27" ca="1" si="0">AVERAGEIF($A$3:$A$30,A4,$E$3:$E$29)</f>
        <v>2823.0781623169469</v>
      </c>
    </row>
    <row r="5" spans="1:8" x14ac:dyDescent="0.25">
      <c r="A5" s="32" t="s">
        <v>35</v>
      </c>
      <c r="B5" s="27" t="s">
        <v>2</v>
      </c>
      <c r="C5" s="13">
        <v>3</v>
      </c>
      <c r="D5" s="4"/>
      <c r="E5" s="5"/>
      <c r="F5" s="73">
        <f t="shared" ca="1" si="0"/>
        <v>2529.4117723057916</v>
      </c>
    </row>
    <row r="6" spans="1:8" x14ac:dyDescent="0.25">
      <c r="A6" s="32" t="s">
        <v>35</v>
      </c>
      <c r="B6" s="27" t="s">
        <v>5</v>
      </c>
      <c r="C6" s="13">
        <v>4</v>
      </c>
      <c r="D6" s="4"/>
      <c r="E6" s="5"/>
      <c r="F6" s="73">
        <f t="shared" ca="1" si="0"/>
        <v>2529.4117723057916</v>
      </c>
    </row>
    <row r="7" spans="1:8" x14ac:dyDescent="0.25">
      <c r="A7" s="34" t="s">
        <v>36</v>
      </c>
      <c r="B7" s="27" t="s">
        <v>15</v>
      </c>
      <c r="C7" s="13">
        <v>5</v>
      </c>
      <c r="D7" s="4">
        <v>146.68</v>
      </c>
      <c r="E7" s="5">
        <f>(D7*1000/15)/H$3</f>
        <v>2939.2689243832274</v>
      </c>
      <c r="F7" s="73">
        <f>E7</f>
        <v>2939.2689243832274</v>
      </c>
    </row>
    <row r="8" spans="1:8" x14ac:dyDescent="0.25">
      <c r="A8" s="34" t="s">
        <v>36</v>
      </c>
      <c r="B8" s="27" t="s">
        <v>9</v>
      </c>
      <c r="C8" s="13">
        <v>6</v>
      </c>
      <c r="D8" s="4"/>
      <c r="E8" s="5"/>
      <c r="F8" s="73">
        <f t="shared" ca="1" si="0"/>
        <v>2823.0781623169469</v>
      </c>
    </row>
    <row r="9" spans="1:8" x14ac:dyDescent="0.25">
      <c r="A9" s="35" t="s">
        <v>37</v>
      </c>
      <c r="B9" s="27" t="s">
        <v>26</v>
      </c>
      <c r="C9" s="13">
        <v>7</v>
      </c>
      <c r="D9" s="4">
        <v>141</v>
      </c>
      <c r="E9" s="5">
        <f>(D9*1000/15)/H$3</f>
        <v>2825.4494023591155</v>
      </c>
      <c r="F9" s="73">
        <f>E9</f>
        <v>2825.4494023591155</v>
      </c>
    </row>
    <row r="10" spans="1:8" x14ac:dyDescent="0.25">
      <c r="A10" s="36" t="s">
        <v>38</v>
      </c>
      <c r="B10" s="27" t="s">
        <v>17</v>
      </c>
      <c r="C10" s="13">
        <v>8</v>
      </c>
      <c r="D10" s="4">
        <v>131.95166666666665</v>
      </c>
      <c r="E10" s="5">
        <f>(D10*1000/15)/H$3</f>
        <v>2644.1330335008693</v>
      </c>
      <c r="F10" s="73">
        <f>E10</f>
        <v>2644.1330335008693</v>
      </c>
    </row>
    <row r="11" spans="1:8" x14ac:dyDescent="0.25">
      <c r="A11" s="35" t="s">
        <v>37</v>
      </c>
      <c r="B11" s="27" t="s">
        <v>25</v>
      </c>
      <c r="C11" s="13">
        <v>9</v>
      </c>
      <c r="D11" s="4">
        <v>138.02000000000001</v>
      </c>
      <c r="E11" s="5">
        <f>(D11*1000/15)/H$3</f>
        <v>2765.7342305929446</v>
      </c>
      <c r="F11" s="73">
        <f>E11</f>
        <v>2765.7342305929446</v>
      </c>
    </row>
    <row r="12" spans="1:8" x14ac:dyDescent="0.25">
      <c r="A12" s="34" t="s">
        <v>36</v>
      </c>
      <c r="B12" s="27" t="s">
        <v>7</v>
      </c>
      <c r="C12" s="13">
        <v>10</v>
      </c>
      <c r="D12" s="4"/>
      <c r="E12" s="5"/>
      <c r="F12" s="73">
        <f t="shared" ca="1" si="0"/>
        <v>2823.0781623169469</v>
      </c>
    </row>
    <row r="13" spans="1:8" x14ac:dyDescent="0.25">
      <c r="A13" s="36" t="s">
        <v>38</v>
      </c>
      <c r="B13" s="27" t="s">
        <v>16</v>
      </c>
      <c r="C13" s="13">
        <v>11</v>
      </c>
      <c r="D13" s="4">
        <v>134.88166666666669</v>
      </c>
      <c r="E13" s="5">
        <f>(D13*1000/15)/H$3</f>
        <v>2702.8462728548575</v>
      </c>
      <c r="F13" s="73">
        <f>E13</f>
        <v>2702.8462728548575</v>
      </c>
    </row>
    <row r="14" spans="1:8" x14ac:dyDescent="0.25">
      <c r="A14" s="35" t="s">
        <v>37</v>
      </c>
      <c r="B14" s="27" t="s">
        <v>23</v>
      </c>
      <c r="C14" s="13">
        <v>12</v>
      </c>
      <c r="D14" s="4">
        <v>137.42416666666665</v>
      </c>
      <c r="E14" s="5">
        <f>(D14*1000/15)/H$3</f>
        <v>2753.7945360144172</v>
      </c>
      <c r="F14" s="73">
        <f t="shared" ref="F14:F15" si="1">E14</f>
        <v>2753.7945360144172</v>
      </c>
    </row>
    <row r="15" spans="1:8" x14ac:dyDescent="0.25">
      <c r="A15" s="35" t="s">
        <v>37</v>
      </c>
      <c r="B15" s="27" t="s">
        <v>24</v>
      </c>
      <c r="C15" s="13">
        <v>13</v>
      </c>
      <c r="D15" s="4">
        <v>131.05416666666667</v>
      </c>
      <c r="E15" s="5">
        <f>(D15*1000/15)/H$3</f>
        <v>2626.1483467021653</v>
      </c>
      <c r="F15" s="73">
        <f t="shared" si="1"/>
        <v>2626.1483467021653</v>
      </c>
    </row>
    <row r="16" spans="1:8" x14ac:dyDescent="0.25">
      <c r="A16" s="32" t="s">
        <v>35</v>
      </c>
      <c r="B16" s="27" t="s">
        <v>4</v>
      </c>
      <c r="C16" s="13">
        <v>14</v>
      </c>
      <c r="D16" s="4"/>
      <c r="E16" s="5"/>
      <c r="F16" s="73">
        <f t="shared" ca="1" si="0"/>
        <v>2529.4117723057916</v>
      </c>
    </row>
    <row r="17" spans="1:6" x14ac:dyDescent="0.25">
      <c r="A17" s="34" t="s">
        <v>36</v>
      </c>
      <c r="B17" s="27" t="s">
        <v>11</v>
      </c>
      <c r="C17" s="13">
        <v>15</v>
      </c>
      <c r="D17" s="4">
        <v>135.08333333333334</v>
      </c>
      <c r="E17" s="5">
        <f>(D17*1000/15)/H$3</f>
        <v>2706.8874002506659</v>
      </c>
      <c r="F17" s="73">
        <f>E17</f>
        <v>2706.8874002506659</v>
      </c>
    </row>
    <row r="18" spans="1:6" x14ac:dyDescent="0.25">
      <c r="A18" s="34" t="s">
        <v>36</v>
      </c>
      <c r="B18" s="27" t="s">
        <v>12</v>
      </c>
      <c r="C18" s="13">
        <v>16</v>
      </c>
      <c r="D18" s="4"/>
      <c r="E18" s="5"/>
      <c r="F18" s="73">
        <f t="shared" ca="1" si="0"/>
        <v>2823.0781623169469</v>
      </c>
    </row>
    <row r="19" spans="1:6" x14ac:dyDescent="0.25">
      <c r="A19" s="34" t="s">
        <v>36</v>
      </c>
      <c r="B19" s="27" t="s">
        <v>8</v>
      </c>
      <c r="C19" s="13">
        <v>17</v>
      </c>
      <c r="D19" s="4"/>
      <c r="E19" s="5"/>
      <c r="F19" s="73">
        <f t="shared" ca="1" si="0"/>
        <v>2823.0781623169469</v>
      </c>
    </row>
    <row r="20" spans="1:6" x14ac:dyDescent="0.25">
      <c r="A20" s="37" t="s">
        <v>39</v>
      </c>
      <c r="B20" s="27" t="s">
        <v>20</v>
      </c>
      <c r="C20" s="13">
        <v>18</v>
      </c>
      <c r="D20" s="4">
        <v>146.76333333333332</v>
      </c>
      <c r="E20" s="5">
        <f>(D20*1000/15)/H$3</f>
        <v>2940.9388117368671</v>
      </c>
      <c r="F20" s="73">
        <f>E20</f>
        <v>2940.9388117368671</v>
      </c>
    </row>
    <row r="21" spans="1:6" x14ac:dyDescent="0.25">
      <c r="A21" s="36" t="s">
        <v>38</v>
      </c>
      <c r="B21" s="27" t="s">
        <v>18</v>
      </c>
      <c r="C21" s="13">
        <v>19</v>
      </c>
      <c r="D21" s="4">
        <v>150</v>
      </c>
      <c r="E21" s="5">
        <f>(D21*1000/15)/H$3</f>
        <v>3005.7972365522505</v>
      </c>
      <c r="F21" s="73">
        <f>E21</f>
        <v>3005.7972365522505</v>
      </c>
    </row>
    <row r="22" spans="1:6" x14ac:dyDescent="0.25">
      <c r="A22" s="34" t="s">
        <v>36</v>
      </c>
      <c r="B22" s="27" t="s">
        <v>10</v>
      </c>
      <c r="C22" s="13">
        <v>20</v>
      </c>
      <c r="D22" s="4"/>
      <c r="E22" s="5"/>
      <c r="F22" s="73">
        <f t="shared" ca="1" si="0"/>
        <v>2823.0781623169469</v>
      </c>
    </row>
    <row r="23" spans="1:6" x14ac:dyDescent="0.25">
      <c r="A23" s="32" t="s">
        <v>35</v>
      </c>
      <c r="B23" s="27" t="s">
        <v>0</v>
      </c>
      <c r="C23" s="13">
        <v>21</v>
      </c>
      <c r="D23" s="4"/>
      <c r="E23" s="5"/>
      <c r="F23" s="73">
        <f t="shared" ca="1" si="0"/>
        <v>2529.4117723057916</v>
      </c>
    </row>
    <row r="24" spans="1:6" x14ac:dyDescent="0.25">
      <c r="A24" s="32" t="s">
        <v>35</v>
      </c>
      <c r="B24" s="27" t="s">
        <v>3</v>
      </c>
      <c r="C24" s="13">
        <v>22</v>
      </c>
      <c r="D24" s="4"/>
      <c r="E24" s="5"/>
      <c r="F24" s="73">
        <f t="shared" ca="1" si="0"/>
        <v>2529.4117723057916</v>
      </c>
    </row>
    <row r="25" spans="1:6" x14ac:dyDescent="0.25">
      <c r="A25" s="37" t="s">
        <v>39</v>
      </c>
      <c r="B25" s="27" t="s">
        <v>22</v>
      </c>
      <c r="C25" s="13">
        <v>23</v>
      </c>
      <c r="D25" s="4"/>
      <c r="E25" s="5"/>
      <c r="F25" s="73">
        <f t="shared" ca="1" si="0"/>
        <v>2940.9388117368671</v>
      </c>
    </row>
    <row r="26" spans="1:6" x14ac:dyDescent="0.25">
      <c r="A26" s="37" t="s">
        <v>39</v>
      </c>
      <c r="B26" s="27" t="s">
        <v>21</v>
      </c>
      <c r="C26" s="13">
        <v>24</v>
      </c>
      <c r="D26" s="4"/>
      <c r="E26" s="5"/>
      <c r="F26" s="73">
        <f t="shared" ca="1" si="0"/>
        <v>2940.9388117368671</v>
      </c>
    </row>
    <row r="27" spans="1:6" x14ac:dyDescent="0.25">
      <c r="A27" s="34" t="s">
        <v>36</v>
      </c>
      <c r="B27" s="27" t="s">
        <v>14</v>
      </c>
      <c r="C27" s="13">
        <v>25</v>
      </c>
      <c r="D27" s="4"/>
      <c r="E27" s="5"/>
      <c r="F27" s="73">
        <f t="shared" ca="1" si="0"/>
        <v>2823.0781623169469</v>
      </c>
    </row>
    <row r="28" spans="1:6" x14ac:dyDescent="0.25">
      <c r="A28" s="36" t="s">
        <v>38</v>
      </c>
      <c r="B28" s="27" t="s">
        <v>19</v>
      </c>
      <c r="C28" s="13">
        <v>26</v>
      </c>
      <c r="D28" s="4">
        <v>145.62583333333336</v>
      </c>
      <c r="E28" s="5">
        <f>(D28*1000/15)/H$3</f>
        <v>2918.1448493596808</v>
      </c>
      <c r="F28" s="73">
        <f>E28</f>
        <v>2918.1448493596808</v>
      </c>
    </row>
    <row r="29" spans="1:6" x14ac:dyDescent="0.25">
      <c r="A29" s="38" t="s">
        <v>35</v>
      </c>
      <c r="B29" s="28" t="s">
        <v>6</v>
      </c>
      <c r="C29" s="16">
        <v>27</v>
      </c>
      <c r="D29" s="6">
        <v>132.00333333333333</v>
      </c>
      <c r="E29" s="7">
        <f>(D29*1000/15)/H$3</f>
        <v>2645.1683636601265</v>
      </c>
      <c r="F29" s="74">
        <f>E29</f>
        <v>2645.1683636601265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PRICE_CONAB</vt:lpstr>
      <vt:lpstr>Coffee</vt:lpstr>
      <vt:lpstr>Soybeans</vt:lpstr>
      <vt:lpstr>Sugar Cane</vt:lpstr>
      <vt:lpstr>Bovine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T.M.R. (Thomas)</dc:creator>
  <cp:lastModifiedBy>Gerard, T.M.R. (Thomas)</cp:lastModifiedBy>
  <dcterms:created xsi:type="dcterms:W3CDTF">2025-03-07T15:37:09Z</dcterms:created>
  <dcterms:modified xsi:type="dcterms:W3CDTF">2025-04-02T14:49:04Z</dcterms:modified>
</cp:coreProperties>
</file>