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razil\Scenarios\Git_hub\Input\Preliminary_Input\Economy\"/>
    </mc:Choice>
  </mc:AlternateContent>
  <xr:revisionPtr revIDLastSave="0" documentId="13_ncr:1_{EE9D7192-34C4-4352-9F99-B64AC8626198}" xr6:coauthVersionLast="47" xr6:coauthVersionMax="47" xr10:uidLastSave="{00000000-0000-0000-0000-000000000000}"/>
  <bookViews>
    <workbookView xWindow="0" yWindow="0" windowWidth="19200" windowHeight="21000" xr2:uid="{47B13CDF-C2E7-426F-A088-252452E8B52B}"/>
  </bookViews>
  <sheets>
    <sheet name="PRICE_CONAB" sheetId="1" r:id="rId1"/>
    <sheet name="Coffee" sheetId="2" r:id="rId2"/>
    <sheet name="Soybeans" sheetId="3" r:id="rId3"/>
    <sheet name="Sugar Cane" sheetId="5" r:id="rId4"/>
    <sheet name="Bovin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3" i="7"/>
  <c r="F7" i="7"/>
  <c r="F9" i="7"/>
  <c r="F10" i="7"/>
  <c r="F11" i="7"/>
  <c r="F13" i="7"/>
  <c r="F14" i="7"/>
  <c r="F15" i="7"/>
  <c r="F16" i="7"/>
  <c r="F17" i="7"/>
  <c r="F18" i="7"/>
  <c r="F20" i="7"/>
  <c r="F21" i="7"/>
  <c r="F22" i="7"/>
  <c r="F27" i="7"/>
  <c r="F28" i="7"/>
  <c r="F29" i="7"/>
  <c r="F4" i="7"/>
  <c r="F3" i="7"/>
  <c r="E4" i="7"/>
  <c r="E7" i="7"/>
  <c r="E9" i="7"/>
  <c r="E10" i="7"/>
  <c r="E11" i="7"/>
  <c r="E13" i="7"/>
  <c r="E14" i="7"/>
  <c r="E15" i="7"/>
  <c r="E16" i="7"/>
  <c r="E17" i="7"/>
  <c r="E18" i="7"/>
  <c r="E20" i="7"/>
  <c r="E21" i="7"/>
  <c r="E22" i="7"/>
  <c r="E27" i="7"/>
  <c r="E28" i="7"/>
  <c r="E29" i="7"/>
  <c r="E3" i="7"/>
  <c r="H18" i="5"/>
  <c r="H4" i="5"/>
  <c r="H3" i="5"/>
  <c r="G7" i="5"/>
  <c r="G8" i="5"/>
  <c r="G10" i="5"/>
  <c r="G12" i="5"/>
  <c r="G13" i="5"/>
  <c r="G17" i="5"/>
  <c r="G18" i="5"/>
  <c r="G19" i="5"/>
  <c r="G21" i="5"/>
  <c r="G22" i="5"/>
  <c r="G27" i="5"/>
  <c r="G28" i="5"/>
  <c r="G4" i="5"/>
  <c r="E7" i="5"/>
  <c r="E8" i="5"/>
  <c r="E10" i="5"/>
  <c r="E12" i="5"/>
  <c r="E13" i="5"/>
  <c r="E17" i="5"/>
  <c r="E18" i="5"/>
  <c r="E19" i="5"/>
  <c r="E21" i="5"/>
  <c r="E22" i="5"/>
  <c r="E27" i="5"/>
  <c r="E28" i="5"/>
  <c r="E4" i="5"/>
  <c r="H29" i="3"/>
  <c r="H28" i="3"/>
  <c r="H26" i="3"/>
  <c r="H25" i="3"/>
  <c r="H24" i="3"/>
  <c r="H23" i="3"/>
  <c r="H20" i="3"/>
  <c r="H19" i="3"/>
  <c r="H12" i="3"/>
  <c r="H13" i="3"/>
  <c r="H14" i="3"/>
  <c r="H15" i="3"/>
  <c r="H16" i="3"/>
  <c r="H11" i="3"/>
  <c r="H9" i="3"/>
  <c r="H7" i="3"/>
  <c r="H4" i="3"/>
  <c r="H5" i="3"/>
  <c r="H6" i="3"/>
  <c r="H8" i="3"/>
  <c r="H10" i="3"/>
  <c r="H17" i="3"/>
  <c r="H18" i="3"/>
  <c r="H21" i="3"/>
  <c r="H22" i="3"/>
  <c r="H27" i="3"/>
  <c r="H3" i="3"/>
  <c r="G9" i="3"/>
  <c r="G11" i="3"/>
  <c r="G12" i="3"/>
  <c r="G13" i="3"/>
  <c r="G14" i="3"/>
  <c r="G15" i="3"/>
  <c r="G16" i="3"/>
  <c r="G19" i="3"/>
  <c r="G20" i="3"/>
  <c r="G23" i="3"/>
  <c r="G24" i="3"/>
  <c r="G25" i="3"/>
  <c r="G26" i="3"/>
  <c r="G28" i="3"/>
  <c r="G29" i="3"/>
  <c r="G7" i="3"/>
  <c r="E7" i="3"/>
  <c r="E9" i="3"/>
  <c r="E11" i="3"/>
  <c r="E12" i="3"/>
  <c r="E13" i="3"/>
  <c r="E14" i="3"/>
  <c r="E15" i="3"/>
  <c r="E16" i="3"/>
  <c r="E19" i="3"/>
  <c r="E20" i="3"/>
  <c r="E23" i="3"/>
  <c r="E24" i="3"/>
  <c r="E25" i="3"/>
  <c r="E26" i="3"/>
  <c r="E28" i="3"/>
  <c r="E29" i="3"/>
  <c r="L5" i="2" l="1"/>
  <c r="L7" i="2"/>
  <c r="L8" i="2"/>
  <c r="L9" i="2"/>
  <c r="L10" i="2"/>
  <c r="L11" i="2"/>
  <c r="L13" i="2"/>
  <c r="L14" i="2"/>
  <c r="L20" i="2"/>
  <c r="L21" i="2"/>
  <c r="L23" i="2"/>
  <c r="L28" i="2"/>
  <c r="L3" i="2"/>
  <c r="G7" i="7"/>
  <c r="G27" i="7" l="1"/>
  <c r="G25" i="7"/>
  <c r="G26" i="7"/>
  <c r="G22" i="7"/>
  <c r="G19" i="7"/>
  <c r="G18" i="7"/>
  <c r="G16" i="7"/>
  <c r="G12" i="7"/>
  <c r="G8" i="7"/>
  <c r="G4" i="7"/>
  <c r="G29" i="7"/>
  <c r="G28" i="7"/>
  <c r="G21" i="7"/>
  <c r="G20" i="7"/>
  <c r="G17" i="7"/>
  <c r="G15" i="7"/>
  <c r="G14" i="7"/>
  <c r="G13" i="7"/>
  <c r="G11" i="7"/>
  <c r="G10" i="7"/>
  <c r="G9" i="7"/>
  <c r="H28" i="5" l="1"/>
  <c r="H27" i="5"/>
  <c r="H22" i="5"/>
  <c r="H21" i="5"/>
  <c r="H19" i="5"/>
  <c r="H17" i="5"/>
  <c r="H13" i="5"/>
  <c r="H12" i="5"/>
  <c r="H8" i="5"/>
  <c r="H7" i="5"/>
  <c r="J28" i="2"/>
  <c r="D28" i="2"/>
  <c r="J23" i="2"/>
  <c r="J21" i="2"/>
  <c r="D21" i="2"/>
  <c r="J20" i="2"/>
  <c r="D20" i="2"/>
  <c r="J14" i="2"/>
  <c r="D14" i="2"/>
  <c r="J13" i="2"/>
  <c r="D13" i="2"/>
  <c r="J11" i="2"/>
  <c r="D11" i="2"/>
  <c r="J10" i="2"/>
  <c r="G10" i="2"/>
  <c r="D10" i="2"/>
  <c r="J9" i="2"/>
  <c r="D9" i="2"/>
  <c r="J8" i="2"/>
  <c r="D8" i="2"/>
  <c r="J7" i="2"/>
  <c r="G7" i="2"/>
  <c r="D7" i="2"/>
  <c r="J5" i="2"/>
  <c r="G5" i="2"/>
  <c r="J3" i="2"/>
  <c r="G3" i="2"/>
  <c r="M10" i="2" l="1"/>
  <c r="K10" i="2"/>
  <c r="M14" i="2"/>
  <c r="K14" i="2"/>
  <c r="M8" i="2"/>
  <c r="K8" i="2"/>
  <c r="M9" i="2"/>
  <c r="K9" i="2"/>
  <c r="M21" i="2"/>
  <c r="K21" i="2"/>
  <c r="M23" i="2"/>
  <c r="K23" i="2"/>
  <c r="M3" i="2"/>
  <c r="K3" i="2"/>
  <c r="M28" i="2"/>
  <c r="K28" i="2"/>
  <c r="M5" i="2"/>
  <c r="K5" i="2"/>
  <c r="M11" i="2"/>
  <c r="K11" i="2"/>
  <c r="M13" i="2"/>
  <c r="K13" i="2"/>
  <c r="M7" i="2"/>
  <c r="K7" i="2"/>
  <c r="M20" i="2"/>
  <c r="K20" i="2"/>
  <c r="H6" i="5"/>
  <c r="H11" i="5"/>
  <c r="H9" i="5"/>
  <c r="H10" i="5"/>
  <c r="H5" i="5"/>
  <c r="H25" i="5"/>
  <c r="H26" i="5"/>
  <c r="H20" i="5"/>
  <c r="H16" i="5"/>
  <c r="H23" i="5"/>
  <c r="H29" i="5"/>
  <c r="H14" i="5"/>
  <c r="H15" i="5"/>
  <c r="H24" i="5"/>
  <c r="M15" i="2"/>
  <c r="M22" i="2"/>
  <c r="M17" i="2"/>
  <c r="M26" i="2" l="1"/>
  <c r="M12" i="2"/>
  <c r="M27" i="2"/>
  <c r="M29" i="2"/>
  <c r="M16" i="2"/>
  <c r="M4" i="2"/>
  <c r="M25" i="2"/>
  <c r="M18" i="2"/>
  <c r="M24" i="2"/>
  <c r="M6" i="2"/>
  <c r="M19" i="2"/>
  <c r="G24" i="7"/>
  <c r="G6" i="7"/>
  <c r="G23" i="7"/>
</calcChain>
</file>

<file path=xl/sharedStrings.xml><?xml version="1.0" encoding="utf-8"?>
<sst xmlns="http://schemas.openxmlformats.org/spreadsheetml/2006/main" count="302" uniqueCount="74">
  <si>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</si>
  <si>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</si>
  <si>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</si>
  <si>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</si>
  <si>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</si>
  <si>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</si>
  <si>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</si>
  <si>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</si>
  <si>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</si>
  <si>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</si>
  <si>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</si>
  <si>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</si>
  <si>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</si>
  <si>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</si>
  <si>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</si>
  <si>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</si>
  <si>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</si>
  <si>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</si>
  <si>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</si>
  <si>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</si>
  <si>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</si>
  <si>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</si>
  <si>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</si>
  <si>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</si>
  <si>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</si>
  <si>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</si>
  <si>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</si>
  <si>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State</t>
  </si>
  <si>
    <t>ID_State</t>
  </si>
  <si>
    <t>Exchange rate (R$ per $) FAO 2020</t>
  </si>
  <si>
    <t>Region</t>
  </si>
  <si>
    <t>Data from CONAB</t>
  </si>
  <si>
    <t>No data filled-up with regional average</t>
  </si>
  <si>
    <t>State ID</t>
  </si>
  <si>
    <t>North</t>
  </si>
  <si>
    <t>North-east</t>
  </si>
  <si>
    <t>Center-west</t>
  </si>
  <si>
    <t>South-east</t>
  </si>
  <si>
    <t>South</t>
  </si>
  <si>
    <t xml:space="preserve"> </t>
  </si>
  <si>
    <t>Average price in 2020 of café Arabica ($R/60Kg)</t>
  </si>
  <si>
    <t>Average price in 2020 of café Arabica ($R/ton)</t>
  </si>
  <si>
    <t>Production of café arabica in 2020 (Em mil sacas beneficiadas)</t>
  </si>
  <si>
    <t>Average price in 2020 of café Conillon ($R/60Kg)</t>
  </si>
  <si>
    <t>Average price in 2020 of café Connillon ($R/ton)</t>
  </si>
  <si>
    <t>Production of café Connillon in 2020 (Em mil sacas beneficiadas)</t>
  </si>
  <si>
    <t>Average price in 2020 of café  ($R/ton)</t>
  </si>
  <si>
    <t>Average price in 2020 of café  (USD/ton)</t>
  </si>
  <si>
    <t>Price Café  (USD/ton)</t>
  </si>
  <si>
    <t>PriceSoybeans (USD/ton)</t>
  </si>
  <si>
    <t>No data filled-up with national average</t>
  </si>
  <si>
    <t>Average Price of SugarCane  in 2015 ($R/ton)</t>
  </si>
  <si>
    <t>Average Price of SugarCane  in  2015 (USD/ton)</t>
  </si>
  <si>
    <t>Production of SugarCane  in 2015 (Em mil toneladas)</t>
  </si>
  <si>
    <t>Price  SugarCane (USD/ton)</t>
  </si>
  <si>
    <t>Exchange rate (R$ per $) FAO 2015</t>
  </si>
  <si>
    <t>Average Price of carcass Boi Gordo  in 2020 ($R/15Kg)</t>
  </si>
  <si>
    <t>Average Price of caracass Boi Gordo   in  2020 (USD/ton)</t>
  </si>
  <si>
    <t>Price  Boi (USD/ton)</t>
  </si>
  <si>
    <t>Price Soybeans  (USD/ton)</t>
  </si>
  <si>
    <t>Price SugarCane  (USD/ton)</t>
  </si>
  <si>
    <t>Price Coffee  (USD/ton)</t>
  </si>
  <si>
    <t>Price Caracass Boi Gordo  (USD/ton)</t>
  </si>
  <si>
    <t>Production of soybeans in 2020 (Em mil toneladas)</t>
  </si>
  <si>
    <t>Average Price of Soybeans  in 2020 ($R/ton)</t>
  </si>
  <si>
    <t>Average price in 2020 Inflation corrected</t>
  </si>
  <si>
    <t>Exchange rate 2015 (R$ per USD) FAO 2015</t>
  </si>
  <si>
    <t>IPPA2015/IPPA2020  (coffe-sugarcane)</t>
  </si>
  <si>
    <t>IPPA2015/IPPA2020  (Grain)</t>
  </si>
  <si>
    <t>Average Price of Soybeans in  2020 (R$2015/ton) INFLATION corrected</t>
  </si>
  <si>
    <t>Average Price of Soybeans  in 2020 (USD2015/ton)</t>
  </si>
  <si>
    <t>Average Price of SugarCane  in 2015 ($R2015/ton) INFLATION CORRECTED</t>
  </si>
  <si>
    <t>IPPA2015/IPPA2020  (Pecaruia)</t>
  </si>
  <si>
    <t>INFLATION CORRECTED Average Price of carcass Boi Gordo  in 2020 ($R2015/15Kg)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</si>
</sst>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_);_(* \(#,##0.0\);_(* \-?_);_(@_)"/>
    <numFmt numFmtId="165" formatCode="_(* #,##0.0_);_(* \(#,##0.0\);_(* \-_);_(@_)"/>
    <numFmt numFmtId="166" formatCode="_ * #,##0.0_ ;_ * \-#,##0.0_ ;_ * &quot;-&quot;?_ ;_ @_ "/>
    <numFmt numFmtId="167" formatCode="_(* #,##0.00_);_(* \(#,##0.00\);_(* \-?_);_(@_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2"/>
      <name val="Calibri"/>
      <family val="2"/>
    </font>
    <font>
      <sz val="9"/>
      <color theme="1"/>
      <name val="Aptos Narrow"/>
      <family val="2"/>
      <scheme val="minor"/>
    </font>
    <font>
      <sz val="10"/>
      <name val="Arial"/>
      <family val="2"/>
    </font>
    <font>
      <sz val="9"/>
      <color rgb="FF666666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5F5F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9" borderId="13">
      <alignment horizontal="left"/>
    </xf>
  </cellStyleXfs>
  <cellXfs count="86">
    <xf numFmtId="0" fontId="0" fillId="0" borderId="0" xfId="0"/>
    <xf numFmtId="0" fontId="1" fillId="0" borderId="0" xfId="0" applyFont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0" fillId="3" borderId="9" xfId="0" applyFill="1" applyBorder="1"/>
    <xf numFmtId="0" fontId="1" fillId="0" borderId="10" xfId="0" applyFont="1" applyBorder="1" applyAlignment="1">
      <alignment horizontal="right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2" fontId="0" fillId="0" borderId="10" xfId="0" applyNumberFormat="1" applyBorder="1"/>
    <xf numFmtId="2" fontId="0" fillId="0" borderId="14" xfId="0" applyNumberFormat="1" applyBorder="1"/>
    <xf numFmtId="0" fontId="0" fillId="4" borderId="9" xfId="0" applyFill="1" applyBorder="1"/>
    <xf numFmtId="0" fontId="0" fillId="0" borderId="10" xfId="0" applyBorder="1"/>
    <xf numFmtId="0" fontId="0" fillId="0" borderId="9" xfId="0" applyBorder="1"/>
    <xf numFmtId="2" fontId="0" fillId="0" borderId="16" xfId="0" applyNumberFormat="1" applyBorder="1"/>
    <xf numFmtId="165" fontId="0" fillId="0" borderId="10" xfId="1" applyNumberFormat="1" applyFont="1" applyFill="1" applyBorder="1" applyAlignment="1" applyProtection="1">
      <alignment vertical="center"/>
    </xf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3" borderId="11" xfId="0" applyFill="1" applyBorder="1"/>
    <xf numFmtId="0" fontId="0" fillId="0" borderId="12" xfId="0" applyBorder="1"/>
    <xf numFmtId="0" fontId="0" fillId="0" borderId="2" xfId="0" applyBorder="1"/>
    <xf numFmtId="0" fontId="0" fillId="0" borderId="11" xfId="0" applyBorder="1"/>
    <xf numFmtId="2" fontId="0" fillId="0" borderId="15" xfId="0" applyNumberFormat="1" applyBorder="1"/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164" fontId="0" fillId="0" borderId="10" xfId="1" applyNumberFormat="1" applyFont="1" applyFill="1" applyBorder="1" applyAlignment="1" applyProtection="1">
      <alignment vertical="center"/>
    </xf>
    <xf numFmtId="164" fontId="0" fillId="0" borderId="12" xfId="1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 wrapText="1"/>
    </xf>
    <xf numFmtId="0" fontId="0" fillId="0" borderId="10" xfId="0" applyFill="1" applyBorder="1"/>
    <xf numFmtId="2" fontId="0" fillId="0" borderId="12" xfId="0" applyNumberFormat="1" applyBorder="1"/>
    <xf numFmtId="164" fontId="5" fillId="0" borderId="10" xfId="1" applyNumberFormat="1" applyFont="1" applyFill="1" applyBorder="1" applyAlignment="1" applyProtection="1">
      <alignment vertical="center"/>
    </xf>
    <xf numFmtId="167" fontId="5" fillId="0" borderId="10" xfId="1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1" xfId="1" applyNumberFormat="1" applyFont="1" applyFill="1" applyBorder="1" applyAlignment="1" applyProtection="1">
      <alignment vertical="center"/>
    </xf>
    <xf numFmtId="164" fontId="0" fillId="0" borderId="4" xfId="1" applyNumberFormat="1" applyFont="1" applyFill="1" applyBorder="1" applyAlignment="1" applyProtection="1">
      <alignment vertical="center"/>
    </xf>
    <xf numFmtId="166" fontId="0" fillId="0" borderId="16" xfId="0" applyNumberFormat="1" applyBorder="1"/>
    <xf numFmtId="2" fontId="0" fillId="0" borderId="0" xfId="1" applyNumberFormat="1" applyFont="1" applyFill="1" applyBorder="1" applyAlignment="1" applyProtection="1">
      <alignment vertical="center"/>
    </xf>
    <xf numFmtId="2" fontId="0" fillId="0" borderId="2" xfId="1" applyNumberFormat="1" applyFont="1" applyFill="1" applyBorder="1" applyAlignment="1" applyProtection="1">
      <alignment vertical="center"/>
    </xf>
    <xf numFmtId="166" fontId="0" fillId="0" borderId="15" xfId="0" applyNumberFormat="1" applyBorder="1"/>
    <xf numFmtId="164" fontId="0" fillId="4" borderId="17" xfId="1" applyNumberFormat="1" applyFont="1" applyFill="1" applyBorder="1" applyAlignment="1" applyProtection="1">
      <alignment vertical="center"/>
    </xf>
    <xf numFmtId="164" fontId="0" fillId="4" borderId="18" xfId="1" applyNumberFormat="1" applyFont="1" applyFill="1" applyBorder="1" applyAlignment="1" applyProtection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2" fontId="0" fillId="0" borderId="11" xfId="0" applyNumberFormat="1" applyBorder="1"/>
    <xf numFmtId="0" fontId="4" fillId="1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12" borderId="19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Style0" xfId="2" xr:uid="{E29A61F1-F40C-49A2-A090-BFC6DA93E6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E599-9AD9-4700-83EC-7710485A0CCE}">
  <dimension ref="A1:F28"/>
  <sheetViews>
    <sheetView tabSelected="1" zoomScale="150" zoomScaleNormal="150" workbookViewId="0">
      <selection activeCell="H8" sqref="H8"/>
    </sheetView>
  </sheetViews>
  <sheetFormatPr defaultRowHeight="15" x14ac:dyDescent="0.25"/>
  <cols>
    <col min="2" max="2" width="8.42578125" customWidth="1"/>
    <col min="3" max="3" width="11.5703125" customWidth="1"/>
    <col min="4" max="4" width="14.28515625" customWidth="1"/>
    <col min="5" max="5" width="12.140625" customWidth="1"/>
    <col min="6" max="6" width="14.5703125" customWidth="1"/>
    <col min="11" max="11" width="12.42578125" customWidth="1"/>
  </cols>
  <sheetData>
    <row r="1" spans="1:6" ht="45" x14ac:dyDescent="0.25">
      <c r="A1" s="44" t="s">
        <v>27</v>
      </c>
      <c r="B1" s="46" t="s">
        <v>28</v>
      </c>
      <c r="C1" s="50" t="s">
        <v>59</v>
      </c>
      <c r="D1" s="50" t="s">
        <v>60</v>
      </c>
      <c r="E1" s="50" t="s">
        <v>61</v>
      </c>
      <c r="F1" s="50" t="s">
        <v>62</v>
      </c>
    </row>
    <row r="2" spans="1:6" x14ac:dyDescent="0.25">
      <c r="A2" s="6" t="s">
        <v>1</v>
      </c>
      <c r="B2" s="69">
        <v>1</v>
      </c>
      <c r="C2" s="28">
        <v>297.97131212383158</v>
      </c>
      <c r="D2">
        <v>20.99326313473783</v>
      </c>
      <c r="E2">
        <v>1094.6738518571835</v>
      </c>
      <c r="F2" s="65">
        <v>2410.4489064119089</v>
      </c>
    </row>
    <row r="3" spans="1:6" x14ac:dyDescent="0.25">
      <c r="A3" s="6" t="s">
        <v>13</v>
      </c>
      <c r="B3" s="7">
        <v>2</v>
      </c>
      <c r="C3" s="28">
        <v>297.14351534808134</v>
      </c>
      <c r="D3">
        <v>21.25773741254601</v>
      </c>
      <c r="E3">
        <v>1531.6955099478064</v>
      </c>
      <c r="F3" s="65">
        <v>2928.9517724006846</v>
      </c>
    </row>
    <row r="4" spans="1:6" x14ac:dyDescent="0.25">
      <c r="A4" s="6" t="s">
        <v>2</v>
      </c>
      <c r="B4" s="7">
        <v>3</v>
      </c>
      <c r="C4" s="28">
        <v>297.97131212383158</v>
      </c>
      <c r="D4">
        <v>20.99326313473783</v>
      </c>
      <c r="E4">
        <v>915.99550660705199</v>
      </c>
      <c r="F4" s="65">
        <v>2563.3863570800763</v>
      </c>
    </row>
    <row r="5" spans="1:6" ht="12.75" customHeight="1" x14ac:dyDescent="0.25">
      <c r="A5" s="6" t="s">
        <v>5</v>
      </c>
      <c r="B5" s="7">
        <v>4</v>
      </c>
      <c r="C5" s="28">
        <v>297.97131212383158</v>
      </c>
      <c r="D5">
        <v>20.99326313473783</v>
      </c>
      <c r="E5">
        <v>1036.628701752302</v>
      </c>
      <c r="F5" s="65">
        <v>2563.3863570800763</v>
      </c>
    </row>
    <row r="6" spans="1:6" x14ac:dyDescent="0.25">
      <c r="A6" s="6" t="s">
        <v>15</v>
      </c>
      <c r="B6" s="7">
        <v>5</v>
      </c>
      <c r="C6" s="28">
        <v>274.35569034145146</v>
      </c>
      <c r="D6">
        <v>18.485951613701229</v>
      </c>
      <c r="E6">
        <v>1607.5370956894401</v>
      </c>
      <c r="F6" s="65">
        <v>2787.4908677859194</v>
      </c>
    </row>
    <row r="7" spans="1:6" x14ac:dyDescent="0.25">
      <c r="A7" s="6" t="s">
        <v>9</v>
      </c>
      <c r="B7" s="7">
        <v>6</v>
      </c>
      <c r="C7" s="28">
        <v>297.14351534808134</v>
      </c>
      <c r="D7">
        <v>23.693012475428809</v>
      </c>
      <c r="E7">
        <v>1455.8539242061729</v>
      </c>
      <c r="F7" s="65">
        <v>2761.9805018302582</v>
      </c>
    </row>
    <row r="8" spans="1:6" x14ac:dyDescent="0.25">
      <c r="A8" s="6" t="s">
        <v>26</v>
      </c>
      <c r="B8" s="7">
        <v>7</v>
      </c>
      <c r="C8" s="28">
        <v>314.34145065145646</v>
      </c>
      <c r="D8">
        <v>20.99326313473783</v>
      </c>
      <c r="E8">
        <v>1961.4391661248492</v>
      </c>
      <c r="F8" s="65">
        <v>2637.0483184337086</v>
      </c>
    </row>
    <row r="9" spans="1:6" x14ac:dyDescent="0.25">
      <c r="A9" s="6" t="s">
        <v>17</v>
      </c>
      <c r="B9" s="7">
        <v>8</v>
      </c>
      <c r="C9" s="28">
        <v>319.9335090801053</v>
      </c>
      <c r="D9">
        <v>15.995329390298371</v>
      </c>
      <c r="E9">
        <v>1378.1142972767288</v>
      </c>
      <c r="F9" s="65">
        <v>2603.7413858656819</v>
      </c>
    </row>
    <row r="10" spans="1:6" x14ac:dyDescent="0.25">
      <c r="A10" s="6" t="s">
        <v>25</v>
      </c>
      <c r="B10" s="7">
        <v>9</v>
      </c>
      <c r="C10" s="28">
        <v>293.77440044836993</v>
      </c>
      <c r="D10">
        <v>20.99326313473783</v>
      </c>
      <c r="E10">
        <v>1872.2129017072448</v>
      </c>
      <c r="F10" s="65">
        <v>2638.9194944206761</v>
      </c>
    </row>
    <row r="11" spans="1:6" x14ac:dyDescent="0.25">
      <c r="A11" s="6" t="s">
        <v>7</v>
      </c>
      <c r="B11" s="7">
        <v>10</v>
      </c>
      <c r="C11" s="28">
        <v>313.6644658981765</v>
      </c>
      <c r="D11">
        <v>17.55390543054336</v>
      </c>
      <c r="E11">
        <v>1531.6955099478064</v>
      </c>
      <c r="F11" s="65">
        <v>2761.9805018302582</v>
      </c>
    </row>
    <row r="12" spans="1:6" x14ac:dyDescent="0.25">
      <c r="A12" s="6" t="s">
        <v>16</v>
      </c>
      <c r="B12" s="7">
        <v>11</v>
      </c>
      <c r="C12" s="28">
        <v>332.8542613325771</v>
      </c>
      <c r="D12">
        <v>19.856347308178002</v>
      </c>
      <c r="E12">
        <v>1977.5695425868166</v>
      </c>
      <c r="F12" s="65">
        <v>2721.9997082420464</v>
      </c>
    </row>
    <row r="13" spans="1:6" x14ac:dyDescent="0.25">
      <c r="A13" s="6" t="s">
        <v>23</v>
      </c>
      <c r="B13" s="7">
        <v>12</v>
      </c>
      <c r="C13" s="28">
        <v>313.03439409947384</v>
      </c>
      <c r="D13">
        <v>20.99326313473783</v>
      </c>
      <c r="E13">
        <v>1682.8857627730526</v>
      </c>
      <c r="F13" s="65">
        <v>2620.5819697483921</v>
      </c>
    </row>
    <row r="14" spans="1:6" x14ac:dyDescent="0.25">
      <c r="A14" s="6" t="s">
        <v>24</v>
      </c>
      <c r="B14" s="7">
        <v>13</v>
      </c>
      <c r="C14" s="28">
        <v>318.14859100905221</v>
      </c>
      <c r="D14">
        <v>20.99326313473783</v>
      </c>
      <c r="E14">
        <v>1838.8459435350487</v>
      </c>
      <c r="F14" s="65">
        <v>2508.6856457277181</v>
      </c>
    </row>
    <row r="15" spans="1:6" ht="12" customHeight="1" x14ac:dyDescent="0.25">
      <c r="A15" s="6" t="s">
        <v>4</v>
      </c>
      <c r="B15" s="7">
        <v>14</v>
      </c>
      <c r="C15" s="28">
        <v>304.8845523553851</v>
      </c>
      <c r="D15">
        <v>20.99326313473783</v>
      </c>
      <c r="E15">
        <v>1036.628701752302</v>
      </c>
      <c r="F15" s="65">
        <v>2761.9805018302582</v>
      </c>
    </row>
    <row r="16" spans="1:6" ht="15.75" customHeight="1" x14ac:dyDescent="0.25">
      <c r="A16" s="6" t="s">
        <v>11</v>
      </c>
      <c r="B16" s="7">
        <v>15</v>
      </c>
      <c r="C16" s="28">
        <v>297.14351534808134</v>
      </c>
      <c r="D16">
        <v>22.993424366455205</v>
      </c>
      <c r="E16">
        <v>1531.6955099478064</v>
      </c>
      <c r="F16" s="65">
        <v>2551.3484582305837</v>
      </c>
    </row>
    <row r="17" spans="1:6" ht="15" customHeight="1" x14ac:dyDescent="0.25">
      <c r="A17" s="6" t="s">
        <v>12</v>
      </c>
      <c r="B17" s="7">
        <v>16</v>
      </c>
      <c r="C17" s="28">
        <v>297.14351534808134</v>
      </c>
      <c r="D17">
        <v>23.637665314908745</v>
      </c>
      <c r="E17">
        <v>1531.6955099478064</v>
      </c>
      <c r="F17" s="65">
        <v>2761.9805018302582</v>
      </c>
    </row>
    <row r="18" spans="1:6" ht="12.75" customHeight="1" x14ac:dyDescent="0.25">
      <c r="A18" s="6" t="s">
        <v>8</v>
      </c>
      <c r="B18" s="7">
        <v>17</v>
      </c>
      <c r="C18" s="28">
        <v>303.41038980461605</v>
      </c>
      <c r="D18">
        <v>22.752110746587732</v>
      </c>
      <c r="E18">
        <v>1531.6955099478064</v>
      </c>
      <c r="F18" s="65">
        <v>2761.9805018302582</v>
      </c>
    </row>
    <row r="19" spans="1:6" x14ac:dyDescent="0.25">
      <c r="A19" s="6" t="s">
        <v>20</v>
      </c>
      <c r="B19" s="7">
        <v>18</v>
      </c>
      <c r="C19" s="28">
        <v>304.38631623195442</v>
      </c>
      <c r="D19">
        <v>20.99326313473783</v>
      </c>
      <c r="E19">
        <v>1689.7908745195359</v>
      </c>
      <c r="F19" s="65">
        <v>2681.3951893248459</v>
      </c>
    </row>
    <row r="20" spans="1:6" x14ac:dyDescent="0.25">
      <c r="A20" s="6" t="s">
        <v>18</v>
      </c>
      <c r="B20" s="7">
        <v>19</v>
      </c>
      <c r="C20" s="28">
        <v>319.9335090801053</v>
      </c>
      <c r="D20">
        <v>17.531766566335335</v>
      </c>
      <c r="E20">
        <v>1780.0067461672393</v>
      </c>
      <c r="F20" s="65">
        <v>2539.5600495126873</v>
      </c>
    </row>
    <row r="21" spans="1:6" ht="14.25" customHeight="1" x14ac:dyDescent="0.25">
      <c r="A21" s="6" t="s">
        <v>10</v>
      </c>
      <c r="B21" s="7">
        <v>20</v>
      </c>
      <c r="C21" s="28">
        <v>297.14351534808134</v>
      </c>
      <c r="D21">
        <v>23.533612653131026</v>
      </c>
      <c r="E21">
        <v>1531.6955099478064</v>
      </c>
      <c r="F21" s="65">
        <v>2721.2512378472597</v>
      </c>
    </row>
    <row r="22" spans="1:6" x14ac:dyDescent="0.25">
      <c r="A22" s="6" t="s">
        <v>0</v>
      </c>
      <c r="B22" s="7">
        <v>21</v>
      </c>
      <c r="C22" s="28">
        <v>261.52944885878503</v>
      </c>
      <c r="D22">
        <v>20.99326313473783</v>
      </c>
      <c r="E22">
        <v>1099.2167467926704</v>
      </c>
      <c r="F22" s="65">
        <v>2563.3863570800763</v>
      </c>
    </row>
    <row r="23" spans="1:6" x14ac:dyDescent="0.25">
      <c r="A23" s="6" t="s">
        <v>3</v>
      </c>
      <c r="B23" s="7">
        <v>22</v>
      </c>
      <c r="C23" s="28">
        <v>318.93960506068436</v>
      </c>
      <c r="D23">
        <v>20.99326313473783</v>
      </c>
      <c r="E23">
        <v>1036.628701752302</v>
      </c>
      <c r="F23" s="65">
        <v>2563.3863570800763</v>
      </c>
    </row>
    <row r="24" spans="1:6" x14ac:dyDescent="0.25">
      <c r="A24" s="6" t="s">
        <v>22</v>
      </c>
      <c r="B24" s="7">
        <v>23</v>
      </c>
      <c r="C24" s="28">
        <v>315.06843023224218</v>
      </c>
      <c r="D24">
        <v>20.99326313473783</v>
      </c>
      <c r="E24">
        <v>1689.7908745195359</v>
      </c>
      <c r="F24" s="65">
        <v>2681.3951893248459</v>
      </c>
    </row>
    <row r="25" spans="1:6" x14ac:dyDescent="0.25">
      <c r="A25" s="6" t="s">
        <v>21</v>
      </c>
      <c r="B25" s="7">
        <v>24</v>
      </c>
      <c r="C25" s="28">
        <v>309.18547724218143</v>
      </c>
      <c r="D25">
        <v>20.99326313473783</v>
      </c>
      <c r="E25">
        <v>1689.7908745195359</v>
      </c>
      <c r="F25" s="65">
        <v>2681.3951893248459</v>
      </c>
    </row>
    <row r="26" spans="1:6" x14ac:dyDescent="0.25">
      <c r="A26" s="6" t="s">
        <v>14</v>
      </c>
      <c r="B26" s="7">
        <v>25</v>
      </c>
      <c r="C26" s="28">
        <v>297.14351534808134</v>
      </c>
      <c r="D26">
        <v>27.051478175786265</v>
      </c>
      <c r="E26">
        <v>1531.6955099478064</v>
      </c>
      <c r="F26" s="65">
        <v>3022.5105717490742</v>
      </c>
    </row>
    <row r="27" spans="1:6" x14ac:dyDescent="0.25">
      <c r="A27" s="6" t="s">
        <v>19</v>
      </c>
      <c r="B27" s="7">
        <v>26</v>
      </c>
      <c r="C27" s="28">
        <v>307.01275682763344</v>
      </c>
      <c r="D27">
        <v>18.570079297691727</v>
      </c>
      <c r="E27">
        <v>2015.1281257157318</v>
      </c>
      <c r="F27" s="65">
        <v>2764.6625207449124</v>
      </c>
    </row>
    <row r="28" spans="1:6" x14ac:dyDescent="0.25">
      <c r="A28" s="8" t="s">
        <v>6</v>
      </c>
      <c r="B28" s="9">
        <v>27</v>
      </c>
      <c r="C28" s="28">
        <v>306.53164222047189</v>
      </c>
      <c r="D28">
        <v>20.99326313473783</v>
      </c>
      <c r="E28">
        <v>1036.628701752302</v>
      </c>
      <c r="F28" s="66">
        <v>2619.8334993536046</v>
      </c>
    </row>
  </sheetData>
  <sortState xmlns:xlrd2="http://schemas.microsoft.com/office/spreadsheetml/2017/richdata2" ref="A2:E28">
    <sortCondition ref="B2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AB7C-3286-4168-82E7-968F938D30A0}">
  <dimension ref="A1:O29"/>
  <sheetViews>
    <sheetView zoomScale="80" zoomScaleNormal="80" workbookViewId="0">
      <selection activeCell="U9" sqref="U9"/>
    </sheetView>
  </sheetViews>
  <sheetFormatPr defaultRowHeight="15" x14ac:dyDescent="0.25"/>
  <cols>
    <col min="9" max="9" width="18.28515625" customWidth="1"/>
    <col min="13" max="13" width="25" customWidth="1"/>
    <col min="14" max="14" width="20" customWidth="1"/>
  </cols>
  <sheetData>
    <row r="1" spans="1:15" ht="30" x14ac:dyDescent="0.25">
      <c r="D1" s="79" t="s">
        <v>31</v>
      </c>
      <c r="E1" s="80"/>
      <c r="F1" s="80"/>
      <c r="G1" s="80"/>
      <c r="H1" s="80"/>
      <c r="I1" s="80"/>
      <c r="J1" s="70"/>
      <c r="K1" s="70"/>
      <c r="L1" s="71"/>
      <c r="M1" s="74" t="s">
        <v>32</v>
      </c>
    </row>
    <row r="2" spans="1:15" ht="84" x14ac:dyDescent="0.25">
      <c r="A2" s="12" t="s">
        <v>30</v>
      </c>
      <c r="B2" s="13" t="s">
        <v>27</v>
      </c>
      <c r="C2" s="14" t="s">
        <v>33</v>
      </c>
      <c r="D2" s="15" t="s">
        <v>40</v>
      </c>
      <c r="E2" s="15" t="s">
        <v>41</v>
      </c>
      <c r="F2" s="16" t="s">
        <v>42</v>
      </c>
      <c r="G2" s="17" t="s">
        <v>43</v>
      </c>
      <c r="H2" s="17" t="s">
        <v>44</v>
      </c>
      <c r="I2" s="18" t="s">
        <v>45</v>
      </c>
      <c r="J2" s="19" t="s">
        <v>46</v>
      </c>
      <c r="K2" s="21" t="s">
        <v>65</v>
      </c>
      <c r="L2" s="20" t="s">
        <v>47</v>
      </c>
      <c r="M2" s="47" t="s">
        <v>48</v>
      </c>
      <c r="N2" s="73" t="s">
        <v>66</v>
      </c>
      <c r="O2" s="50" t="s">
        <v>67</v>
      </c>
    </row>
    <row r="3" spans="1:15" ht="15.75" thickBot="1" x14ac:dyDescent="0.3">
      <c r="A3" s="22" t="s">
        <v>34</v>
      </c>
      <c r="B3" s="3" t="s">
        <v>1</v>
      </c>
      <c r="C3" s="23">
        <v>1</v>
      </c>
      <c r="F3" s="24"/>
      <c r="G3" s="25">
        <f>H3*60/1000</f>
        <v>296.6748</v>
      </c>
      <c r="H3">
        <v>4944.58</v>
      </c>
      <c r="I3" s="26"/>
      <c r="J3" s="27">
        <f>H3</f>
        <v>4944.58</v>
      </c>
      <c r="K3">
        <f>J3*O$3</f>
        <v>3641.8752354460571</v>
      </c>
      <c r="L3" s="28">
        <f>K3/N$3</f>
        <v>1094.6738518571835</v>
      </c>
      <c r="M3" s="29">
        <f>L3</f>
        <v>1094.6738518571835</v>
      </c>
      <c r="N3" s="75">
        <v>3.3269043827687899</v>
      </c>
      <c r="O3">
        <v>0.73653884363202882</v>
      </c>
    </row>
    <row r="4" spans="1:15" x14ac:dyDescent="0.25">
      <c r="A4" s="30" t="s">
        <v>35</v>
      </c>
      <c r="B4" s="3" t="s">
        <v>13</v>
      </c>
      <c r="C4" s="31">
        <v>2</v>
      </c>
      <c r="G4" s="25"/>
      <c r="I4" s="31"/>
      <c r="J4" s="27"/>
      <c r="L4" s="28"/>
      <c r="M4" s="33">
        <f ca="1">AVERAGEIF($A$3:$A$30,A4,$L$3:$L$29)</f>
        <v>1531.6955099478064</v>
      </c>
    </row>
    <row r="5" spans="1:15" ht="15" customHeight="1" x14ac:dyDescent="0.25">
      <c r="A5" s="22" t="s">
        <v>34</v>
      </c>
      <c r="B5" s="3" t="s">
        <v>2</v>
      </c>
      <c r="C5" s="31">
        <v>3</v>
      </c>
      <c r="F5">
        <v>30.6</v>
      </c>
      <c r="G5" s="25">
        <f>H5*60/1000</f>
        <v>248.25</v>
      </c>
      <c r="H5">
        <v>4137.5</v>
      </c>
      <c r="I5" s="31"/>
      <c r="J5" s="27">
        <f>H5</f>
        <v>4137.5</v>
      </c>
      <c r="K5">
        <f>J5*O$3</f>
        <v>3047.4294655275194</v>
      </c>
      <c r="L5" s="28">
        <f t="shared" ref="L5:L28" si="0">K5/N$3</f>
        <v>915.99550660705199</v>
      </c>
      <c r="M5" s="33">
        <f>L5</f>
        <v>915.99550660705199</v>
      </c>
    </row>
    <row r="6" spans="1:15" x14ac:dyDescent="0.25">
      <c r="A6" s="22" t="s">
        <v>34</v>
      </c>
      <c r="B6" s="3" t="s">
        <v>5</v>
      </c>
      <c r="C6" s="31">
        <v>4</v>
      </c>
      <c r="G6" s="32"/>
      <c r="I6" s="31"/>
      <c r="J6" s="27"/>
      <c r="L6" s="28"/>
      <c r="M6" s="33">
        <f ca="1">AVERAGEIF($A$3:$A$30,A6,$L$3:$L$29)</f>
        <v>1036.628701752302</v>
      </c>
    </row>
    <row r="7" spans="1:15" x14ac:dyDescent="0.25">
      <c r="A7" s="30" t="s">
        <v>35</v>
      </c>
      <c r="B7" s="3" t="s">
        <v>15</v>
      </c>
      <c r="C7" s="31">
        <v>5</v>
      </c>
      <c r="D7">
        <f>E7*60/1000</f>
        <v>496.35240000000005</v>
      </c>
      <c r="E7">
        <v>8272.5400000000009</v>
      </c>
      <c r="F7">
        <v>1866.7</v>
      </c>
      <c r="G7" s="25">
        <f>H7*60/1000</f>
        <v>339.96360000000004</v>
      </c>
      <c r="H7">
        <v>5666.06</v>
      </c>
      <c r="I7" s="34">
        <v>1183.5999999999999</v>
      </c>
      <c r="J7" s="27">
        <f>((E7*F7)+(H7*I7))/(F7+I7)</f>
        <v>7261.1543238369995</v>
      </c>
      <c r="K7">
        <f>J7*O$3</f>
        <v>5348.1222091126101</v>
      </c>
      <c r="L7" s="28">
        <f t="shared" si="0"/>
        <v>1607.5370956894401</v>
      </c>
      <c r="M7" s="33">
        <f>L7</f>
        <v>1607.5370956894401</v>
      </c>
    </row>
    <row r="8" spans="1:15" x14ac:dyDescent="0.25">
      <c r="A8" s="30" t="s">
        <v>35</v>
      </c>
      <c r="B8" s="3" t="s">
        <v>9</v>
      </c>
      <c r="C8" s="31">
        <v>6</v>
      </c>
      <c r="D8">
        <f t="shared" ref="D8:D28" si="1">E8*60/1000</f>
        <v>394.56060000000002</v>
      </c>
      <c r="E8">
        <v>6576.01</v>
      </c>
      <c r="G8" s="32"/>
      <c r="I8" s="31"/>
      <c r="J8" s="27">
        <f>E8</f>
        <v>6576.01</v>
      </c>
      <c r="K8">
        <f>J8*O$3</f>
        <v>4843.4868011126582</v>
      </c>
      <c r="L8" s="28">
        <f t="shared" si="0"/>
        <v>1455.8539242061729</v>
      </c>
      <c r="M8" s="33">
        <f>L8</f>
        <v>1455.8539242061729</v>
      </c>
    </row>
    <row r="9" spans="1:15" x14ac:dyDescent="0.25">
      <c r="A9" s="35" t="s">
        <v>36</v>
      </c>
      <c r="B9" s="3" t="s">
        <v>26</v>
      </c>
      <c r="C9" s="31">
        <v>7</v>
      </c>
      <c r="D9">
        <f t="shared" si="1"/>
        <v>531.58259999999996</v>
      </c>
      <c r="E9">
        <v>8859.7099999999991</v>
      </c>
      <c r="G9" s="32"/>
      <c r="I9" s="31"/>
      <c r="J9" s="27">
        <f>E9</f>
        <v>8859.7099999999991</v>
      </c>
      <c r="K9">
        <f>J9*O$3</f>
        <v>6525.520558315121</v>
      </c>
      <c r="L9" s="28">
        <f t="shared" si="0"/>
        <v>1961.4391661248492</v>
      </c>
      <c r="M9" s="33">
        <f>L9</f>
        <v>1961.4391661248492</v>
      </c>
    </row>
    <row r="10" spans="1:15" x14ac:dyDescent="0.25">
      <c r="A10" s="36" t="s">
        <v>37</v>
      </c>
      <c r="B10" s="3" t="s">
        <v>17</v>
      </c>
      <c r="C10" s="31">
        <v>8</v>
      </c>
      <c r="D10">
        <f t="shared" si="1"/>
        <v>467.06819999999999</v>
      </c>
      <c r="E10">
        <v>7784.47</v>
      </c>
      <c r="F10">
        <v>3002</v>
      </c>
      <c r="G10" s="25">
        <f>H10*60/1000</f>
        <v>337.29599999999999</v>
      </c>
      <c r="H10">
        <v>5621.6</v>
      </c>
      <c r="I10" s="34">
        <v>7761</v>
      </c>
      <c r="J10" s="27">
        <f>((E10*F10)+(H10*I10))/(F10+I10)</f>
        <v>6224.8644931710496</v>
      </c>
      <c r="K10">
        <f>J10*O$3</f>
        <v>4584.8544955662801</v>
      </c>
      <c r="L10" s="28">
        <f t="shared" si="0"/>
        <v>1378.1142972767288</v>
      </c>
      <c r="M10" s="33">
        <f>L10</f>
        <v>1378.1142972767288</v>
      </c>
    </row>
    <row r="11" spans="1:15" x14ac:dyDescent="0.25">
      <c r="A11" s="35" t="s">
        <v>36</v>
      </c>
      <c r="B11" s="3" t="s">
        <v>25</v>
      </c>
      <c r="C11" s="31">
        <v>9</v>
      </c>
      <c r="D11">
        <f t="shared" si="1"/>
        <v>507.40080000000006</v>
      </c>
      <c r="E11">
        <v>8456.68</v>
      </c>
      <c r="F11">
        <v>247.8</v>
      </c>
      <c r="G11" s="32"/>
      <c r="I11" s="34"/>
      <c r="J11" s="27">
        <f>E11</f>
        <v>8456.68</v>
      </c>
      <c r="K11">
        <f>J11*O$3</f>
        <v>6228.6733081661059</v>
      </c>
      <c r="L11" s="28">
        <f t="shared" si="0"/>
        <v>1872.2129017072448</v>
      </c>
      <c r="M11" s="33">
        <f>L11</f>
        <v>1872.2129017072448</v>
      </c>
    </row>
    <row r="12" spans="1:15" x14ac:dyDescent="0.25">
      <c r="A12" s="30" t="s">
        <v>35</v>
      </c>
      <c r="B12" s="3" t="s">
        <v>7</v>
      </c>
      <c r="C12" s="31">
        <v>10</v>
      </c>
      <c r="G12" s="32"/>
      <c r="I12" s="31"/>
      <c r="J12" s="27"/>
      <c r="L12" s="28"/>
      <c r="M12" s="33">
        <f ca="1">AVERAGEIF($A$3:$A$30,A12,$L$3:$L$29)</f>
        <v>1531.6955099478064</v>
      </c>
    </row>
    <row r="13" spans="1:15" x14ac:dyDescent="0.25">
      <c r="A13" s="36" t="s">
        <v>37</v>
      </c>
      <c r="B13" s="3" t="s">
        <v>16</v>
      </c>
      <c r="C13" s="31">
        <v>11</v>
      </c>
      <c r="D13">
        <f t="shared" si="1"/>
        <v>535.9541999999999</v>
      </c>
      <c r="E13">
        <v>8932.57</v>
      </c>
      <c r="F13">
        <v>34337.300000000003</v>
      </c>
      <c r="G13" s="32"/>
      <c r="I13" s="34">
        <v>337.2</v>
      </c>
      <c r="J13" s="27">
        <f>E13</f>
        <v>8932.57</v>
      </c>
      <c r="K13">
        <f>J13*O$3</f>
        <v>6579.1847784621514</v>
      </c>
      <c r="L13" s="28">
        <f t="shared" si="0"/>
        <v>1977.5695425868166</v>
      </c>
      <c r="M13" s="33">
        <f>L13</f>
        <v>1977.5695425868166</v>
      </c>
    </row>
    <row r="14" spans="1:15" x14ac:dyDescent="0.25">
      <c r="A14" s="35" t="s">
        <v>36</v>
      </c>
      <c r="B14" s="3" t="s">
        <v>23</v>
      </c>
      <c r="C14" s="31">
        <v>12</v>
      </c>
      <c r="D14">
        <f t="shared" si="1"/>
        <v>456.09</v>
      </c>
      <c r="E14">
        <v>7601.5</v>
      </c>
      <c r="G14" s="32"/>
      <c r="I14" s="31"/>
      <c r="J14" s="27">
        <f>E14</f>
        <v>7601.5</v>
      </c>
      <c r="K14">
        <f>J14*O$3</f>
        <v>5598.8000198688669</v>
      </c>
      <c r="L14" s="28">
        <f t="shared" si="0"/>
        <v>1682.8857627730526</v>
      </c>
      <c r="M14" s="33">
        <f>L14</f>
        <v>1682.8857627730526</v>
      </c>
    </row>
    <row r="15" spans="1:15" ht="15.75" customHeight="1" x14ac:dyDescent="0.25">
      <c r="A15" s="35" t="s">
        <v>36</v>
      </c>
      <c r="B15" s="3" t="s">
        <v>24</v>
      </c>
      <c r="C15" s="31">
        <v>13</v>
      </c>
      <c r="G15" s="32"/>
      <c r="I15" s="34">
        <v>126.2</v>
      </c>
      <c r="J15" s="27"/>
      <c r="L15" s="28"/>
      <c r="M15" s="33">
        <f ca="1">AVERAGEIF($A$3:$A$30,A15,$L$3:$L$29)</f>
        <v>1838.8459435350487</v>
      </c>
    </row>
    <row r="16" spans="1:15" ht="13.5" customHeight="1" x14ac:dyDescent="0.25">
      <c r="A16" s="22" t="s">
        <v>34</v>
      </c>
      <c r="B16" s="3" t="s">
        <v>4</v>
      </c>
      <c r="C16" s="31">
        <v>14</v>
      </c>
      <c r="G16" s="32"/>
      <c r="I16" s="34">
        <v>16.600000000000001</v>
      </c>
      <c r="J16" s="27"/>
      <c r="L16" s="28"/>
      <c r="M16" s="33">
        <f ca="1">AVERAGEIF($A$3:$A$30,A16,$L$3:$L$29)</f>
        <v>1036.628701752302</v>
      </c>
    </row>
    <row r="17" spans="1:13" ht="15.75" customHeight="1" x14ac:dyDescent="0.25">
      <c r="A17" s="30" t="s">
        <v>35</v>
      </c>
      <c r="B17" s="3" t="s">
        <v>11</v>
      </c>
      <c r="C17" s="31">
        <v>15</v>
      </c>
      <c r="G17" s="32"/>
      <c r="I17" s="31"/>
      <c r="J17" s="27"/>
      <c r="L17" s="28"/>
      <c r="M17" s="33">
        <f ca="1">AVERAGEIF($A$3:$A$30,A17,$L$3:$L$29)</f>
        <v>1531.6955099478064</v>
      </c>
    </row>
    <row r="18" spans="1:13" ht="18.75" customHeight="1" x14ac:dyDescent="0.25">
      <c r="A18" s="30" t="s">
        <v>35</v>
      </c>
      <c r="B18" s="3" t="s">
        <v>12</v>
      </c>
      <c r="C18" s="31">
        <v>16</v>
      </c>
      <c r="G18" s="32"/>
      <c r="I18" s="31"/>
      <c r="J18" s="27"/>
      <c r="L18" s="28"/>
      <c r="M18" s="33">
        <f ca="1">AVERAGEIF($A$3:$A$30,A18,$L$3:$L$29)</f>
        <v>1531.6955099478064</v>
      </c>
    </row>
    <row r="19" spans="1:13" x14ac:dyDescent="0.25">
      <c r="A19" s="30" t="s">
        <v>35</v>
      </c>
      <c r="B19" s="3" t="s">
        <v>8</v>
      </c>
      <c r="C19" s="31">
        <v>17</v>
      </c>
      <c r="G19" s="32"/>
      <c r="I19" s="31"/>
      <c r="J19" s="27"/>
      <c r="L19" s="28"/>
      <c r="M19" s="33">
        <f ca="1">AVERAGEIF($A$3:$A$30,A19,$L$3:$L$29)</f>
        <v>1531.6955099478064</v>
      </c>
    </row>
    <row r="20" spans="1:13" x14ac:dyDescent="0.25">
      <c r="A20" s="37" t="s">
        <v>38</v>
      </c>
      <c r="B20" s="3" t="s">
        <v>20</v>
      </c>
      <c r="C20" s="31">
        <v>18</v>
      </c>
      <c r="D20">
        <f t="shared" si="1"/>
        <v>457.96139999999997</v>
      </c>
      <c r="E20">
        <v>7632.69</v>
      </c>
      <c r="F20">
        <v>953</v>
      </c>
      <c r="G20" s="32"/>
      <c r="I20" s="34"/>
      <c r="J20" s="27">
        <f>E20</f>
        <v>7632.69</v>
      </c>
      <c r="K20">
        <f>J20*O$3</f>
        <v>5621.77266640175</v>
      </c>
      <c r="L20" s="28">
        <f t="shared" si="0"/>
        <v>1689.7908745195359</v>
      </c>
      <c r="M20" s="33">
        <f>L20</f>
        <v>1689.7908745195359</v>
      </c>
    </row>
    <row r="21" spans="1:13" ht="16.5" customHeight="1" x14ac:dyDescent="0.25">
      <c r="A21" s="36" t="s">
        <v>37</v>
      </c>
      <c r="B21" s="3" t="s">
        <v>18</v>
      </c>
      <c r="C21" s="31">
        <v>19</v>
      </c>
      <c r="D21">
        <f t="shared" si="1"/>
        <v>482.41139999999996</v>
      </c>
      <c r="E21">
        <v>8040.19</v>
      </c>
      <c r="F21">
        <v>245</v>
      </c>
      <c r="G21" s="32"/>
      <c r="I21" s="34"/>
      <c r="J21" s="27">
        <f>E21</f>
        <v>8040.19</v>
      </c>
      <c r="K21">
        <f>J21*O$3</f>
        <v>5921.9122451818012</v>
      </c>
      <c r="L21" s="28">
        <f t="shared" si="0"/>
        <v>1780.0067461672393</v>
      </c>
      <c r="M21" s="33">
        <f>L21</f>
        <v>1780.0067461672393</v>
      </c>
    </row>
    <row r="22" spans="1:13" x14ac:dyDescent="0.25">
      <c r="A22" s="30" t="s">
        <v>35</v>
      </c>
      <c r="B22" s="3" t="s">
        <v>10</v>
      </c>
      <c r="C22" s="31">
        <v>20</v>
      </c>
      <c r="G22" s="32"/>
      <c r="I22" s="31"/>
      <c r="J22" s="27"/>
      <c r="L22" s="28"/>
      <c r="M22" s="33">
        <f ca="1">AVERAGEIF($A$3:$A$30,A22,$L$3:$L$29)</f>
        <v>1531.6955099478064</v>
      </c>
    </row>
    <row r="23" spans="1:13" x14ac:dyDescent="0.25">
      <c r="A23" s="22" t="s">
        <v>34</v>
      </c>
      <c r="B23" s="3" t="s">
        <v>0</v>
      </c>
      <c r="C23" s="31">
        <v>21</v>
      </c>
      <c r="G23" s="32">
        <v>270.07499999999999</v>
      </c>
      <c r="H23">
        <v>4965.1000000000004</v>
      </c>
      <c r="I23" s="34">
        <v>1723.9</v>
      </c>
      <c r="J23" s="27">
        <f>H23</f>
        <v>4965.1000000000004</v>
      </c>
      <c r="K23">
        <f>J23*O$3</f>
        <v>3656.9890125173865</v>
      </c>
      <c r="L23" s="28">
        <f t="shared" si="0"/>
        <v>1099.2167467926704</v>
      </c>
      <c r="M23" s="33">
        <f>L23</f>
        <v>1099.2167467926704</v>
      </c>
    </row>
    <row r="24" spans="1:13" x14ac:dyDescent="0.25">
      <c r="A24" s="22" t="s">
        <v>34</v>
      </c>
      <c r="B24" s="3" t="s">
        <v>3</v>
      </c>
      <c r="C24" s="31">
        <v>22</v>
      </c>
      <c r="G24" s="32"/>
      <c r="I24" s="31"/>
      <c r="J24" s="27"/>
      <c r="L24" s="28"/>
      <c r="M24" s="33">
        <f ca="1">AVERAGEIF($A$3:$A$30,A24,$L$3:$L$29)</f>
        <v>1036.628701752302</v>
      </c>
    </row>
    <row r="25" spans="1:13" x14ac:dyDescent="0.25">
      <c r="A25" s="37" t="s">
        <v>38</v>
      </c>
      <c r="B25" s="3" t="s">
        <v>22</v>
      </c>
      <c r="C25" s="31">
        <v>23</v>
      </c>
      <c r="G25" s="32"/>
      <c r="I25" s="31"/>
      <c r="J25" s="27"/>
      <c r="L25" s="28"/>
      <c r="M25" s="33">
        <f ca="1">AVERAGEIF($A$3:$A$30,A25,$L$3:$L$29)</f>
        <v>1689.7908745195359</v>
      </c>
    </row>
    <row r="26" spans="1:13" x14ac:dyDescent="0.25">
      <c r="A26" s="37" t="s">
        <v>38</v>
      </c>
      <c r="B26" s="3" t="s">
        <v>21</v>
      </c>
      <c r="C26" s="31">
        <v>24</v>
      </c>
      <c r="G26" s="32"/>
      <c r="I26" s="31"/>
      <c r="J26" s="27"/>
      <c r="L26" s="28"/>
      <c r="M26" s="33">
        <f ca="1">AVERAGEIF($A$3:$A$30,A26,$L$3:$L$29)</f>
        <v>1689.7908745195359</v>
      </c>
    </row>
    <row r="27" spans="1:13" x14ac:dyDescent="0.25">
      <c r="A27" s="30" t="s">
        <v>35</v>
      </c>
      <c r="B27" s="3" t="s">
        <v>14</v>
      </c>
      <c r="C27" s="31">
        <v>25</v>
      </c>
      <c r="G27" s="32"/>
      <c r="I27" s="31"/>
      <c r="J27" s="27"/>
      <c r="L27" s="28"/>
      <c r="M27" s="33">
        <f ca="1">AVERAGEIF($A$3:$A$30,A27,$L$3:$L$29)</f>
        <v>1531.6955099478064</v>
      </c>
    </row>
    <row r="28" spans="1:13" x14ac:dyDescent="0.25">
      <c r="A28" s="36" t="s">
        <v>37</v>
      </c>
      <c r="B28" s="3" t="s">
        <v>19</v>
      </c>
      <c r="C28" s="31">
        <v>26</v>
      </c>
      <c r="D28">
        <f t="shared" si="1"/>
        <v>546.13319999999999</v>
      </c>
      <c r="E28">
        <v>9102.2199999999993</v>
      </c>
      <c r="F28">
        <v>4339.5</v>
      </c>
      <c r="G28" s="32"/>
      <c r="I28" s="34"/>
      <c r="J28" s="27">
        <f>E28</f>
        <v>9102.2199999999993</v>
      </c>
      <c r="K28">
        <f>J28*O$3</f>
        <v>6704.138593284325</v>
      </c>
      <c r="L28" s="28">
        <f t="shared" si="0"/>
        <v>2015.1281257157318</v>
      </c>
      <c r="M28" s="33">
        <f>L28</f>
        <v>2015.1281257157318</v>
      </c>
    </row>
    <row r="29" spans="1:13" x14ac:dyDescent="0.25">
      <c r="A29" s="38" t="s">
        <v>34</v>
      </c>
      <c r="B29" s="11" t="s">
        <v>6</v>
      </c>
      <c r="C29" s="39">
        <v>27</v>
      </c>
      <c r="D29" s="40"/>
      <c r="E29" s="40"/>
      <c r="F29" s="40"/>
      <c r="G29" s="41"/>
      <c r="H29" s="40"/>
      <c r="I29" s="39"/>
      <c r="J29" s="72" t="s">
        <v>39</v>
      </c>
      <c r="K29" s="40"/>
      <c r="L29" s="52"/>
      <c r="M29" s="42">
        <f ca="1">AVERAGEIF($A$3:$A$30,A29,$L$3:$L$29)</f>
        <v>1036.628701752302</v>
      </c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CE81-598F-4FEF-A63F-987BD5658B24}">
  <dimension ref="A1:K31"/>
  <sheetViews>
    <sheetView zoomScale="90" zoomScaleNormal="50" workbookViewId="0">
      <selection activeCell="H44" sqref="H44"/>
    </sheetView>
  </sheetViews>
  <sheetFormatPr defaultRowHeight="15" x14ac:dyDescent="0.25"/>
  <cols>
    <col min="3" max="3" width="9.28515625" bestFit="1" customWidth="1"/>
    <col min="4" max="4" width="18.28515625" customWidth="1"/>
    <col min="5" max="5" width="16.140625" customWidth="1"/>
    <col min="6" max="6" width="17.28515625" customWidth="1"/>
    <col min="8" max="8" width="28.5703125" customWidth="1"/>
    <col min="10" max="10" width="12" bestFit="1" customWidth="1"/>
    <col min="16" max="16" width="13.28515625" bestFit="1" customWidth="1"/>
  </cols>
  <sheetData>
    <row r="1" spans="1:11" ht="30" x14ac:dyDescent="0.25">
      <c r="D1" s="81" t="s">
        <v>31</v>
      </c>
      <c r="E1" s="82"/>
      <c r="F1" s="83"/>
      <c r="H1" s="43" t="s">
        <v>32</v>
      </c>
    </row>
    <row r="2" spans="1:11" ht="90" x14ac:dyDescent="0.25">
      <c r="A2" s="12" t="s">
        <v>30</v>
      </c>
      <c r="B2" s="13" t="s">
        <v>27</v>
      </c>
      <c r="C2" s="13" t="s">
        <v>33</v>
      </c>
      <c r="D2" s="44" t="s">
        <v>64</v>
      </c>
      <c r="E2" s="45" t="s">
        <v>69</v>
      </c>
      <c r="F2" s="46" t="s">
        <v>63</v>
      </c>
      <c r="G2" s="76" t="s">
        <v>70</v>
      </c>
      <c r="H2" s="47" t="s">
        <v>49</v>
      </c>
      <c r="J2" s="2" t="s">
        <v>29</v>
      </c>
      <c r="K2" s="50" t="s">
        <v>68</v>
      </c>
    </row>
    <row r="3" spans="1:11" ht="15.75" thickBot="1" x14ac:dyDescent="0.3">
      <c r="A3" s="22" t="s">
        <v>34</v>
      </c>
      <c r="B3" s="3" t="s">
        <v>1</v>
      </c>
      <c r="C3" s="1">
        <v>1</v>
      </c>
      <c r="D3" s="25"/>
      <c r="F3" s="26"/>
      <c r="H3" s="28">
        <f ca="1">AVERAGEIF($A$3:$A$30,A3,$G$3:$G$29)</f>
        <v>297.97131212383158</v>
      </c>
      <c r="J3" s="75">
        <v>3.3269043827687899</v>
      </c>
      <c r="K3">
        <v>0.5696164751529621</v>
      </c>
    </row>
    <row r="4" spans="1:11" ht="18" customHeight="1" x14ac:dyDescent="0.25">
      <c r="A4" s="30" t="s">
        <v>35</v>
      </c>
      <c r="B4" s="3" t="s">
        <v>13</v>
      </c>
      <c r="C4">
        <v>2</v>
      </c>
      <c r="D4" s="32"/>
      <c r="F4" s="31"/>
      <c r="H4" s="28">
        <f t="shared" ref="H4:H27" ca="1" si="0">AVERAGEIF($A$3:$A$30,A4,$G$3:$G$29)</f>
        <v>297.14351534808134</v>
      </c>
    </row>
    <row r="5" spans="1:11" x14ac:dyDescent="0.25">
      <c r="A5" s="22" t="s">
        <v>34</v>
      </c>
      <c r="B5" s="3" t="s">
        <v>2</v>
      </c>
      <c r="C5">
        <v>3</v>
      </c>
      <c r="D5" s="32"/>
      <c r="F5" s="31"/>
      <c r="H5" s="28">
        <f t="shared" ca="1" si="0"/>
        <v>297.97131212383158</v>
      </c>
    </row>
    <row r="6" spans="1:11" x14ac:dyDescent="0.25">
      <c r="A6" s="22" t="s">
        <v>34</v>
      </c>
      <c r="B6" s="3" t="s">
        <v>5</v>
      </c>
      <c r="C6">
        <v>4</v>
      </c>
      <c r="D6" s="32"/>
      <c r="F6" s="51"/>
      <c r="H6" s="28">
        <f t="shared" ca="1" si="0"/>
        <v>297.97131212383158</v>
      </c>
    </row>
    <row r="7" spans="1:11" x14ac:dyDescent="0.25">
      <c r="A7" s="30" t="s">
        <v>35</v>
      </c>
      <c r="B7" s="3" t="s">
        <v>15</v>
      </c>
      <c r="C7">
        <v>5</v>
      </c>
      <c r="D7" s="32">
        <v>1602.403</v>
      </c>
      <c r="E7">
        <f>D7*K$3</f>
        <v>912.75514863453191</v>
      </c>
      <c r="F7" s="53">
        <v>4180.68</v>
      </c>
      <c r="G7">
        <f>E7/J$3</f>
        <v>274.35569034145146</v>
      </c>
      <c r="H7" s="28">
        <f>G7</f>
        <v>274.35569034145146</v>
      </c>
    </row>
    <row r="8" spans="1:11" x14ac:dyDescent="0.25">
      <c r="A8" s="30" t="s">
        <v>35</v>
      </c>
      <c r="B8" s="3" t="s">
        <v>9</v>
      </c>
      <c r="C8">
        <v>6</v>
      </c>
      <c r="D8" s="32"/>
      <c r="F8" s="51"/>
      <c r="H8" s="28">
        <f t="shared" ca="1" si="0"/>
        <v>297.14351534808134</v>
      </c>
    </row>
    <row r="9" spans="1:11" x14ac:dyDescent="0.25">
      <c r="A9" s="35" t="s">
        <v>36</v>
      </c>
      <c r="B9" s="3" t="s">
        <v>26</v>
      </c>
      <c r="C9">
        <v>7</v>
      </c>
      <c r="D9" s="32">
        <v>1835.944</v>
      </c>
      <c r="E9">
        <f>D9*K$3</f>
        <v>1045.7839498582298</v>
      </c>
      <c r="F9" s="54">
        <v>147.3186</v>
      </c>
      <c r="G9">
        <f t="shared" ref="G9:G29" si="1">E9/J$3</f>
        <v>314.34145065145646</v>
      </c>
      <c r="H9" s="28">
        <f>G9</f>
        <v>314.34145065145646</v>
      </c>
    </row>
    <row r="10" spans="1:11" x14ac:dyDescent="0.25">
      <c r="A10" s="36" t="s">
        <v>37</v>
      </c>
      <c r="B10" s="3" t="s">
        <v>17</v>
      </c>
      <c r="C10">
        <v>8</v>
      </c>
      <c r="D10" s="32"/>
      <c r="F10" s="51"/>
      <c r="H10" s="28">
        <f t="shared" ca="1" si="0"/>
        <v>319.9335090801053</v>
      </c>
    </row>
    <row r="11" spans="1:11" x14ac:dyDescent="0.25">
      <c r="A11" s="35" t="s">
        <v>36</v>
      </c>
      <c r="B11" s="3" t="s">
        <v>25</v>
      </c>
      <c r="C11">
        <v>9</v>
      </c>
      <c r="D11" s="32">
        <v>1715.82</v>
      </c>
      <c r="E11">
        <f t="shared" ref="E11:E16" si="2">D11*K$3</f>
        <v>977.35934039695542</v>
      </c>
      <c r="F11" s="53">
        <v>8625.0499999999993</v>
      </c>
      <c r="G11">
        <f t="shared" si="1"/>
        <v>293.77440044836993</v>
      </c>
      <c r="H11" s="28">
        <f>G11</f>
        <v>293.77440044836993</v>
      </c>
    </row>
    <row r="12" spans="1:11" x14ac:dyDescent="0.25">
      <c r="A12" s="30" t="s">
        <v>35</v>
      </c>
      <c r="B12" s="3" t="s">
        <v>7</v>
      </c>
      <c r="C12">
        <v>10</v>
      </c>
      <c r="D12" s="32">
        <v>1831.99</v>
      </c>
      <c r="E12">
        <f t="shared" si="2"/>
        <v>1043.5316863154751</v>
      </c>
      <c r="F12" s="48">
        <v>2099.6296000000002</v>
      </c>
      <c r="G12">
        <f t="shared" si="1"/>
        <v>313.6644658981765</v>
      </c>
      <c r="H12" s="28">
        <f t="shared" ref="H12:H16" si="3">G12</f>
        <v>313.6644658981765</v>
      </c>
    </row>
    <row r="13" spans="1:11" x14ac:dyDescent="0.25">
      <c r="A13" s="36" t="s">
        <v>37</v>
      </c>
      <c r="B13" s="3" t="s">
        <v>16</v>
      </c>
      <c r="C13">
        <v>11</v>
      </c>
      <c r="D13" s="32">
        <v>1944.07</v>
      </c>
      <c r="E13">
        <f t="shared" si="2"/>
        <v>1107.374300850619</v>
      </c>
      <c r="F13" s="53">
        <v>3524.1174000000005</v>
      </c>
      <c r="G13">
        <f t="shared" si="1"/>
        <v>332.8542613325771</v>
      </c>
      <c r="H13" s="28">
        <f t="shared" si="3"/>
        <v>332.8542613325771</v>
      </c>
    </row>
    <row r="14" spans="1:11" x14ac:dyDescent="0.25">
      <c r="A14" s="35" t="s">
        <v>36</v>
      </c>
      <c r="B14" s="3" t="s">
        <v>23</v>
      </c>
      <c r="C14">
        <v>12</v>
      </c>
      <c r="D14" s="32">
        <v>1828.31</v>
      </c>
      <c r="E14">
        <f t="shared" si="2"/>
        <v>1041.4354976869122</v>
      </c>
      <c r="F14" s="53">
        <v>7177.56</v>
      </c>
      <c r="G14">
        <f t="shared" si="1"/>
        <v>313.03439409947384</v>
      </c>
      <c r="H14" s="28">
        <f t="shared" si="3"/>
        <v>313.03439409947384</v>
      </c>
    </row>
    <row r="15" spans="1:11" x14ac:dyDescent="0.25">
      <c r="A15" s="35" t="s">
        <v>36</v>
      </c>
      <c r="B15" s="3" t="s">
        <v>24</v>
      </c>
      <c r="C15">
        <v>13</v>
      </c>
      <c r="D15" s="32">
        <v>1858.18</v>
      </c>
      <c r="E15">
        <f t="shared" si="2"/>
        <v>1058.4499417997311</v>
      </c>
      <c r="F15" s="54">
        <v>28018.592000000001</v>
      </c>
      <c r="G15">
        <f t="shared" si="1"/>
        <v>318.14859100905221</v>
      </c>
      <c r="H15" s="28">
        <f t="shared" si="3"/>
        <v>318.14859100905221</v>
      </c>
    </row>
    <row r="16" spans="1:11" x14ac:dyDescent="0.25">
      <c r="A16" s="22" t="s">
        <v>34</v>
      </c>
      <c r="B16" s="3" t="s">
        <v>4</v>
      </c>
      <c r="C16">
        <v>14</v>
      </c>
      <c r="D16" s="32">
        <v>1780.71</v>
      </c>
      <c r="E16">
        <f t="shared" si="2"/>
        <v>1014.3217534696312</v>
      </c>
      <c r="F16" s="48">
        <v>1017</v>
      </c>
      <c r="G16">
        <f t="shared" si="1"/>
        <v>304.8845523553851</v>
      </c>
      <c r="H16" s="28">
        <f t="shared" si="3"/>
        <v>304.8845523553851</v>
      </c>
    </row>
    <row r="17" spans="1:8" x14ac:dyDescent="0.25">
      <c r="A17" s="30" t="s">
        <v>35</v>
      </c>
      <c r="B17" s="3" t="s">
        <v>11</v>
      </c>
      <c r="C17">
        <v>15</v>
      </c>
      <c r="D17" s="32"/>
      <c r="F17" s="51"/>
      <c r="H17" s="28">
        <f t="shared" ca="1" si="0"/>
        <v>297.14351534808134</v>
      </c>
    </row>
    <row r="18" spans="1:8" x14ac:dyDescent="0.25">
      <c r="A18" s="30" t="s">
        <v>35</v>
      </c>
      <c r="B18" s="3" t="s">
        <v>12</v>
      </c>
      <c r="C18">
        <v>16</v>
      </c>
      <c r="D18" s="32"/>
      <c r="F18" s="51"/>
      <c r="H18" s="28">
        <f t="shared" ca="1" si="0"/>
        <v>297.14351534808134</v>
      </c>
    </row>
    <row r="19" spans="1:8" x14ac:dyDescent="0.25">
      <c r="A19" s="30" t="s">
        <v>35</v>
      </c>
      <c r="B19" s="3" t="s">
        <v>8</v>
      </c>
      <c r="C19">
        <v>17</v>
      </c>
      <c r="D19" s="32">
        <v>1772.1</v>
      </c>
      <c r="E19">
        <f>D19*K$3</f>
        <v>1009.4173556185641</v>
      </c>
      <c r="F19" s="53">
        <v>1833.8114</v>
      </c>
      <c r="G19">
        <f t="shared" si="1"/>
        <v>303.41038980461605</v>
      </c>
      <c r="H19" s="28">
        <f>G19</f>
        <v>303.41038980461605</v>
      </c>
    </row>
    <row r="20" spans="1:8" x14ac:dyDescent="0.25">
      <c r="A20" s="37" t="s">
        <v>38</v>
      </c>
      <c r="B20" s="3" t="s">
        <v>20</v>
      </c>
      <c r="C20">
        <v>18</v>
      </c>
      <c r="D20" s="32">
        <v>1777.8</v>
      </c>
      <c r="E20">
        <f>D20*K$3</f>
        <v>1012.664169526936</v>
      </c>
      <c r="F20" s="53">
        <v>17210.4912</v>
      </c>
      <c r="G20">
        <f t="shared" si="1"/>
        <v>304.38631623195442</v>
      </c>
      <c r="H20" s="28">
        <f>G20</f>
        <v>304.38631623195442</v>
      </c>
    </row>
    <row r="21" spans="1:8" x14ac:dyDescent="0.25">
      <c r="A21" s="36" t="s">
        <v>37</v>
      </c>
      <c r="B21" s="3" t="s">
        <v>18</v>
      </c>
      <c r="C21">
        <v>19</v>
      </c>
      <c r="D21" s="32"/>
      <c r="F21" s="51"/>
      <c r="H21" s="28">
        <f t="shared" ca="1" si="0"/>
        <v>319.9335090801053</v>
      </c>
    </row>
    <row r="22" spans="1:8" x14ac:dyDescent="0.25">
      <c r="A22" s="30" t="s">
        <v>35</v>
      </c>
      <c r="B22" s="3" t="s">
        <v>10</v>
      </c>
      <c r="C22">
        <v>20</v>
      </c>
      <c r="D22" s="32"/>
      <c r="F22" s="51"/>
      <c r="H22" s="28">
        <f t="shared" ca="1" si="0"/>
        <v>297.14351534808134</v>
      </c>
    </row>
    <row r="23" spans="1:8" x14ac:dyDescent="0.25">
      <c r="A23" s="22" t="s">
        <v>34</v>
      </c>
      <c r="B23" s="3" t="s">
        <v>0</v>
      </c>
      <c r="C23">
        <v>21</v>
      </c>
      <c r="D23" s="32">
        <v>1527.49</v>
      </c>
      <c r="E23">
        <f>D23*K$3</f>
        <v>870.08346963139809</v>
      </c>
      <c r="F23" s="48">
        <v>732.9</v>
      </c>
      <c r="G23">
        <f t="shared" si="1"/>
        <v>261.52944885878503</v>
      </c>
      <c r="H23" s="28">
        <f>G23</f>
        <v>261.52944885878503</v>
      </c>
    </row>
    <row r="24" spans="1:8" x14ac:dyDescent="0.25">
      <c r="A24" s="22" t="s">
        <v>34</v>
      </c>
      <c r="B24" s="3" t="s">
        <v>3</v>
      </c>
      <c r="C24">
        <v>22</v>
      </c>
      <c r="D24" s="32">
        <v>1862.8</v>
      </c>
      <c r="E24">
        <f>D24*K$3</f>
        <v>1061.0815699149377</v>
      </c>
      <c r="F24" s="48">
        <v>63.9</v>
      </c>
      <c r="G24">
        <f t="shared" si="1"/>
        <v>318.93960506068436</v>
      </c>
      <c r="H24" s="28">
        <f>G24</f>
        <v>318.93960506068436</v>
      </c>
    </row>
    <row r="25" spans="1:8" x14ac:dyDescent="0.25">
      <c r="A25" s="37" t="s">
        <v>38</v>
      </c>
      <c r="B25" s="3" t="s">
        <v>22</v>
      </c>
      <c r="C25">
        <v>23</v>
      </c>
      <c r="D25" s="32">
        <v>1840.19</v>
      </c>
      <c r="E25">
        <f>D25*K$3</f>
        <v>1048.2025414117293</v>
      </c>
      <c r="F25" s="53">
        <v>15700.357199999999</v>
      </c>
      <c r="G25">
        <f t="shared" si="1"/>
        <v>315.06843023224218</v>
      </c>
      <c r="H25" s="28">
        <f>G25</f>
        <v>315.06843023224218</v>
      </c>
    </row>
    <row r="26" spans="1:8" x14ac:dyDescent="0.25">
      <c r="A26" s="37" t="s">
        <v>38</v>
      </c>
      <c r="B26" s="3" t="s">
        <v>21</v>
      </c>
      <c r="C26">
        <v>24</v>
      </c>
      <c r="D26" s="32">
        <v>1805.83</v>
      </c>
      <c r="E26">
        <f>D26*K$3</f>
        <v>1028.6305193254734</v>
      </c>
      <c r="F26" s="53">
        <v>1920.32</v>
      </c>
      <c r="G26">
        <f t="shared" si="1"/>
        <v>309.18547724218143</v>
      </c>
      <c r="H26" s="28">
        <f>G26</f>
        <v>309.18547724218143</v>
      </c>
    </row>
    <row r="27" spans="1:8" x14ac:dyDescent="0.25">
      <c r="A27" s="30" t="s">
        <v>35</v>
      </c>
      <c r="B27" s="3" t="s">
        <v>14</v>
      </c>
      <c r="C27">
        <v>25</v>
      </c>
      <c r="D27" s="32"/>
      <c r="F27" s="51"/>
      <c r="H27" s="28">
        <f t="shared" ca="1" si="0"/>
        <v>297.14351534808134</v>
      </c>
    </row>
    <row r="28" spans="1:8" x14ac:dyDescent="0.25">
      <c r="A28" s="36" t="s">
        <v>37</v>
      </c>
      <c r="B28" s="3" t="s">
        <v>19</v>
      </c>
      <c r="C28">
        <v>26</v>
      </c>
      <c r="D28" s="32">
        <v>1793.14</v>
      </c>
      <c r="E28">
        <f>D28*K$3</f>
        <v>1021.4020862557825</v>
      </c>
      <c r="F28" s="53">
        <v>2366.4960000000001</v>
      </c>
      <c r="G28">
        <f t="shared" si="1"/>
        <v>307.01275682763344</v>
      </c>
      <c r="H28" s="28">
        <f>G28</f>
        <v>307.01275682763344</v>
      </c>
    </row>
    <row r="29" spans="1:8" x14ac:dyDescent="0.25">
      <c r="A29" s="38" t="s">
        <v>34</v>
      </c>
      <c r="B29" s="11" t="s">
        <v>6</v>
      </c>
      <c r="C29" s="40">
        <v>27</v>
      </c>
      <c r="D29" s="41">
        <v>1790.33</v>
      </c>
      <c r="E29">
        <f>D29*K$3</f>
        <v>1019.8014639606026</v>
      </c>
      <c r="F29" s="49">
        <v>2475.6999999999998</v>
      </c>
      <c r="G29">
        <f t="shared" si="1"/>
        <v>306.53164222047189</v>
      </c>
      <c r="H29" s="28">
        <f>G29</f>
        <v>306.53164222047189</v>
      </c>
    </row>
    <row r="30" spans="1:8" x14ac:dyDescent="0.25">
      <c r="F30" s="50"/>
    </row>
    <row r="31" spans="1:8" x14ac:dyDescent="0.25">
      <c r="F31" s="50"/>
    </row>
  </sheetData>
  <mergeCells count="1"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3AE-4B65-4425-9FB4-3EA8356B9D4E}">
  <dimension ref="A1:J29"/>
  <sheetViews>
    <sheetView zoomScaleNormal="100" workbookViewId="0">
      <selection activeCell="L10" sqref="L10"/>
    </sheetView>
  </sheetViews>
  <sheetFormatPr defaultRowHeight="15" x14ac:dyDescent="0.25"/>
  <cols>
    <col min="4" max="4" width="17.28515625" customWidth="1"/>
    <col min="5" max="5" width="19" customWidth="1"/>
    <col min="6" max="6" width="15.5703125" customWidth="1"/>
    <col min="7" max="7" width="14.140625" customWidth="1"/>
    <col min="8" max="8" width="30.42578125" customWidth="1"/>
    <col min="9" max="9" width="14.42578125" customWidth="1"/>
    <col min="10" max="10" width="16.140625" customWidth="1"/>
    <col min="12" max="12" width="18.42578125" customWidth="1"/>
    <col min="14" max="14" width="13.28515625" bestFit="1" customWidth="1"/>
  </cols>
  <sheetData>
    <row r="1" spans="1:10" ht="30" x14ac:dyDescent="0.25">
      <c r="D1" s="84" t="s">
        <v>31</v>
      </c>
      <c r="E1" s="85"/>
      <c r="F1" s="85"/>
      <c r="G1" s="78"/>
      <c r="H1" s="43" t="s">
        <v>50</v>
      </c>
    </row>
    <row r="2" spans="1:10" ht="120" x14ac:dyDescent="0.25">
      <c r="A2" s="12" t="s">
        <v>30</v>
      </c>
      <c r="B2" s="13" t="s">
        <v>27</v>
      </c>
      <c r="C2" s="14" t="s">
        <v>33</v>
      </c>
      <c r="D2" s="44" t="s">
        <v>51</v>
      </c>
      <c r="E2" s="44" t="s">
        <v>71</v>
      </c>
      <c r="F2" s="56" t="s">
        <v>53</v>
      </c>
      <c r="G2" s="55" t="s">
        <v>52</v>
      </c>
      <c r="H2" s="47" t="s">
        <v>54</v>
      </c>
      <c r="I2" s="2" t="s">
        <v>29</v>
      </c>
      <c r="J2" s="50" t="s">
        <v>67</v>
      </c>
    </row>
    <row r="3" spans="1:10" ht="15.75" thickBot="1" x14ac:dyDescent="0.3">
      <c r="A3" s="22" t="s">
        <v>34</v>
      </c>
      <c r="B3" s="3" t="s">
        <v>1</v>
      </c>
      <c r="C3" s="1">
        <v>1</v>
      </c>
      <c r="F3" s="58"/>
      <c r="G3" s="57"/>
      <c r="H3" s="59">
        <f>AVERAGE(G$3:G$29)</f>
        <v>20.99326313473783</v>
      </c>
      <c r="I3" s="75">
        <v>3.3269043827687899</v>
      </c>
      <c r="J3">
        <v>0.73653884363202882</v>
      </c>
    </row>
    <row r="4" spans="1:10" x14ac:dyDescent="0.25">
      <c r="A4" s="30" t="s">
        <v>35</v>
      </c>
      <c r="B4" s="3" t="s">
        <v>13</v>
      </c>
      <c r="C4">
        <v>2</v>
      </c>
      <c r="D4">
        <v>96.02</v>
      </c>
      <c r="E4">
        <f>D4*J$3</f>
        <v>70.722459765547399</v>
      </c>
      <c r="F4" s="63">
        <v>17002.98</v>
      </c>
      <c r="G4" s="60">
        <f>E4/I$3</f>
        <v>21.25773741254601</v>
      </c>
      <c r="H4" s="59">
        <f>G4</f>
        <v>21.25773741254601</v>
      </c>
    </row>
    <row r="5" spans="1:10" ht="18.75" customHeight="1" x14ac:dyDescent="0.25">
      <c r="A5" s="22" t="s">
        <v>34</v>
      </c>
      <c r="B5" s="3" t="s">
        <v>2</v>
      </c>
      <c r="C5">
        <v>3</v>
      </c>
      <c r="F5" s="63">
        <v>281.50799999999998</v>
      </c>
      <c r="G5" s="60"/>
      <c r="H5" s="59">
        <f>AVERAGE(G$3:G$29)</f>
        <v>20.99326313473783</v>
      </c>
    </row>
    <row r="6" spans="1:10" x14ac:dyDescent="0.25">
      <c r="A6" s="22" t="s">
        <v>34</v>
      </c>
      <c r="B6" s="3" t="s">
        <v>5</v>
      </c>
      <c r="C6">
        <v>4</v>
      </c>
      <c r="F6" s="48"/>
      <c r="G6" s="60"/>
      <c r="H6" s="59">
        <f>AVERAGE(G$3:G$29)</f>
        <v>20.99326313473783</v>
      </c>
    </row>
    <row r="7" spans="1:10" x14ac:dyDescent="0.25">
      <c r="A7" s="30" t="s">
        <v>35</v>
      </c>
      <c r="B7" s="3" t="s">
        <v>15</v>
      </c>
      <c r="C7">
        <v>5</v>
      </c>
      <c r="D7">
        <v>83.5</v>
      </c>
      <c r="E7">
        <f t="shared" ref="E7:E28" si="0">D7*J$3</f>
        <v>61.500993443274403</v>
      </c>
      <c r="F7" s="63">
        <v>4459.8710000000001</v>
      </c>
      <c r="G7" s="60">
        <f t="shared" ref="G7:G28" si="1">E7/I$3</f>
        <v>18.485951613701229</v>
      </c>
      <c r="H7" s="59">
        <f>G7</f>
        <v>18.485951613701229</v>
      </c>
    </row>
    <row r="8" spans="1:10" x14ac:dyDescent="0.25">
      <c r="A8" s="30" t="s">
        <v>35</v>
      </c>
      <c r="B8" s="3" t="s">
        <v>9</v>
      </c>
      <c r="C8">
        <v>6</v>
      </c>
      <c r="D8">
        <v>107.02</v>
      </c>
      <c r="E8">
        <f t="shared" si="0"/>
        <v>78.824387045499719</v>
      </c>
      <c r="F8" s="48"/>
      <c r="G8" s="60">
        <f t="shared" si="1"/>
        <v>23.693012475428809</v>
      </c>
      <c r="H8" s="59">
        <f>G8</f>
        <v>23.693012475428809</v>
      </c>
    </row>
    <row r="9" spans="1:10" x14ac:dyDescent="0.25">
      <c r="A9" s="35" t="s">
        <v>36</v>
      </c>
      <c r="B9" s="3" t="s">
        <v>26</v>
      </c>
      <c r="C9">
        <v>7</v>
      </c>
      <c r="F9" s="48"/>
      <c r="G9" s="60"/>
      <c r="H9" s="59">
        <f>AVERAGE(G$3:G$29)</f>
        <v>20.99326313473783</v>
      </c>
    </row>
    <row r="10" spans="1:10" x14ac:dyDescent="0.25">
      <c r="A10" s="36" t="s">
        <v>37</v>
      </c>
      <c r="B10" s="3" t="s">
        <v>17</v>
      </c>
      <c r="C10">
        <v>8</v>
      </c>
      <c r="D10">
        <v>72.25</v>
      </c>
      <c r="E10">
        <f t="shared" si="0"/>
        <v>53.214931452414085</v>
      </c>
      <c r="F10" s="63">
        <v>2655.223</v>
      </c>
      <c r="G10" s="60">
        <f t="shared" si="1"/>
        <v>15.995329390298371</v>
      </c>
      <c r="H10" s="59">
        <f>G10</f>
        <v>15.995329390298371</v>
      </c>
    </row>
    <row r="11" spans="1:10" x14ac:dyDescent="0.25">
      <c r="A11" s="35" t="s">
        <v>36</v>
      </c>
      <c r="B11" s="3" t="s">
        <v>25</v>
      </c>
      <c r="C11">
        <v>9</v>
      </c>
      <c r="F11" s="63">
        <v>74039.864000000001</v>
      </c>
      <c r="G11" s="60"/>
      <c r="H11" s="59">
        <f>AVERAGE(G$3:G$29)</f>
        <v>20.99326313473783</v>
      </c>
    </row>
    <row r="12" spans="1:10" x14ac:dyDescent="0.25">
      <c r="A12" s="30" t="s">
        <v>35</v>
      </c>
      <c r="B12" s="3" t="s">
        <v>7</v>
      </c>
      <c r="C12">
        <v>10</v>
      </c>
      <c r="D12">
        <v>79.290000000000006</v>
      </c>
      <c r="E12">
        <f t="shared" si="0"/>
        <v>58.400164911583566</v>
      </c>
      <c r="F12" s="63">
        <v>2427.3919999999998</v>
      </c>
      <c r="G12" s="60">
        <f t="shared" si="1"/>
        <v>17.55390543054336</v>
      </c>
      <c r="H12" s="59">
        <f>G12</f>
        <v>17.55390543054336</v>
      </c>
    </row>
    <row r="13" spans="1:10" x14ac:dyDescent="0.25">
      <c r="A13" s="36" t="s">
        <v>37</v>
      </c>
      <c r="B13" s="3" t="s">
        <v>16</v>
      </c>
      <c r="C13">
        <v>11</v>
      </c>
      <c r="D13">
        <v>89.69</v>
      </c>
      <c r="E13">
        <f t="shared" si="0"/>
        <v>66.06016888535666</v>
      </c>
      <c r="F13" s="63">
        <v>70565.766000000003</v>
      </c>
      <c r="G13" s="60">
        <f t="shared" si="1"/>
        <v>19.856347308178002</v>
      </c>
      <c r="H13" s="59">
        <f>G13</f>
        <v>19.856347308178002</v>
      </c>
    </row>
    <row r="14" spans="1:10" x14ac:dyDescent="0.25">
      <c r="A14" s="35" t="s">
        <v>36</v>
      </c>
      <c r="B14" s="3" t="s">
        <v>23</v>
      </c>
      <c r="C14">
        <v>12</v>
      </c>
      <c r="F14" s="63">
        <v>48991.667999999998</v>
      </c>
      <c r="G14" s="60"/>
      <c r="H14" s="59">
        <f>AVERAGE(G$3:G$29)</f>
        <v>20.99326313473783</v>
      </c>
    </row>
    <row r="15" spans="1:10" x14ac:dyDescent="0.25">
      <c r="A15" s="35" t="s">
        <v>36</v>
      </c>
      <c r="B15" s="3" t="s">
        <v>24</v>
      </c>
      <c r="C15">
        <v>13</v>
      </c>
      <c r="F15" s="63">
        <v>16773.194</v>
      </c>
      <c r="G15" s="60"/>
      <c r="H15" s="59">
        <f>AVERAGE(G$3:G$29)</f>
        <v>20.99326313473783</v>
      </c>
    </row>
    <row r="16" spans="1:10" x14ac:dyDescent="0.25">
      <c r="A16" s="22" t="s">
        <v>34</v>
      </c>
      <c r="B16" s="3" t="s">
        <v>4</v>
      </c>
      <c r="C16">
        <v>14</v>
      </c>
      <c r="F16" s="63">
        <v>1036.367</v>
      </c>
      <c r="G16" s="60"/>
      <c r="H16" s="59">
        <f>AVERAGE(G$3:G$29)</f>
        <v>20.99326313473783</v>
      </c>
    </row>
    <row r="17" spans="1:8" x14ac:dyDescent="0.25">
      <c r="A17" s="30" t="s">
        <v>35</v>
      </c>
      <c r="B17" s="3" t="s">
        <v>11</v>
      </c>
      <c r="C17">
        <v>15</v>
      </c>
      <c r="D17">
        <v>103.86</v>
      </c>
      <c r="E17">
        <f t="shared" si="0"/>
        <v>76.496924299622506</v>
      </c>
      <c r="F17" s="63">
        <v>6242.0940000000001</v>
      </c>
      <c r="G17" s="60">
        <f t="shared" si="1"/>
        <v>22.993424366455205</v>
      </c>
      <c r="H17" s="59">
        <f>G17</f>
        <v>22.993424366455205</v>
      </c>
    </row>
    <row r="18" spans="1:8" x14ac:dyDescent="0.25">
      <c r="A18" s="30" t="s">
        <v>35</v>
      </c>
      <c r="B18" s="3" t="s">
        <v>12</v>
      </c>
      <c r="C18">
        <v>16</v>
      </c>
      <c r="D18">
        <v>106.77</v>
      </c>
      <c r="E18">
        <f t="shared" si="0"/>
        <v>78.640252334591707</v>
      </c>
      <c r="F18" s="63">
        <v>11827.358</v>
      </c>
      <c r="G18" s="60">
        <f t="shared" si="1"/>
        <v>23.637665314908745</v>
      </c>
      <c r="H18" s="59">
        <f>G18</f>
        <v>23.637665314908745</v>
      </c>
    </row>
    <row r="19" spans="1:8" x14ac:dyDescent="0.25">
      <c r="A19" s="30" t="s">
        <v>35</v>
      </c>
      <c r="B19" s="3" t="s">
        <v>8</v>
      </c>
      <c r="C19">
        <v>17</v>
      </c>
      <c r="D19">
        <v>102.77</v>
      </c>
      <c r="E19">
        <f t="shared" si="0"/>
        <v>75.694096960063604</v>
      </c>
      <c r="F19" s="63">
        <v>1177.316</v>
      </c>
      <c r="G19" s="60">
        <f t="shared" si="1"/>
        <v>22.752110746587732</v>
      </c>
      <c r="H19" s="59">
        <f>G19</f>
        <v>22.752110746587732</v>
      </c>
    </row>
    <row r="20" spans="1:8" x14ac:dyDescent="0.25">
      <c r="A20" s="37" t="s">
        <v>38</v>
      </c>
      <c r="B20" s="3" t="s">
        <v>20</v>
      </c>
      <c r="C20">
        <v>18</v>
      </c>
      <c r="F20" s="63">
        <v>34163.538</v>
      </c>
      <c r="G20" s="60"/>
      <c r="H20" s="59">
        <f>AVERAGE(G$3:G$29)</f>
        <v>20.99326313473783</v>
      </c>
    </row>
    <row r="21" spans="1:8" x14ac:dyDescent="0.25">
      <c r="A21" s="36" t="s">
        <v>37</v>
      </c>
      <c r="B21" s="3" t="s">
        <v>18</v>
      </c>
      <c r="C21">
        <v>19</v>
      </c>
      <c r="D21">
        <v>79.19</v>
      </c>
      <c r="E21">
        <f t="shared" si="0"/>
        <v>58.326511027220363</v>
      </c>
      <c r="F21" s="63">
        <v>1083.3019999999999</v>
      </c>
      <c r="G21" s="60">
        <f t="shared" si="1"/>
        <v>17.531766566335335</v>
      </c>
      <c r="H21" s="59">
        <f>G21</f>
        <v>17.531766566335335</v>
      </c>
    </row>
    <row r="22" spans="1:8" x14ac:dyDescent="0.25">
      <c r="A22" s="30" t="s">
        <v>35</v>
      </c>
      <c r="B22" s="3" t="s">
        <v>10</v>
      </c>
      <c r="C22">
        <v>20</v>
      </c>
      <c r="D22">
        <v>106.3</v>
      </c>
      <c r="E22">
        <f t="shared" si="0"/>
        <v>78.294079078084664</v>
      </c>
      <c r="F22" s="63">
        <v>3067.7710000000002</v>
      </c>
      <c r="G22" s="60">
        <f t="shared" si="1"/>
        <v>23.533612653131026</v>
      </c>
      <c r="H22" s="59">
        <f>G22</f>
        <v>23.533612653131026</v>
      </c>
    </row>
    <row r="23" spans="1:8" x14ac:dyDescent="0.25">
      <c r="A23" s="22" t="s">
        <v>34</v>
      </c>
      <c r="B23" s="3" t="s">
        <v>0</v>
      </c>
      <c r="C23">
        <v>21</v>
      </c>
      <c r="F23" s="48"/>
      <c r="G23" s="60"/>
      <c r="H23" s="59">
        <f>AVERAGE(G$3:G$29)</f>
        <v>20.99326313473783</v>
      </c>
    </row>
    <row r="24" spans="1:8" x14ac:dyDescent="0.25">
      <c r="A24" s="22" t="s">
        <v>34</v>
      </c>
      <c r="B24" s="3" t="s">
        <v>3</v>
      </c>
      <c r="C24">
        <v>22</v>
      </c>
      <c r="F24" s="48"/>
      <c r="G24" s="60"/>
      <c r="H24" s="59">
        <f>AVERAGE(G$3:G$29)</f>
        <v>20.99326313473783</v>
      </c>
    </row>
    <row r="25" spans="1:8" ht="15.75" thickBot="1" x14ac:dyDescent="0.3">
      <c r="A25" s="37" t="s">
        <v>38</v>
      </c>
      <c r="B25" s="3" t="s">
        <v>22</v>
      </c>
      <c r="C25">
        <v>23</v>
      </c>
      <c r="F25" s="64">
        <v>29.7</v>
      </c>
      <c r="G25" s="60"/>
      <c r="H25" s="59">
        <f>AVERAGE(G$3:G$29)</f>
        <v>20.99326313473783</v>
      </c>
    </row>
    <row r="26" spans="1:8" x14ac:dyDescent="0.25">
      <c r="A26" s="37" t="s">
        <v>38</v>
      </c>
      <c r="B26" s="3" t="s">
        <v>21</v>
      </c>
      <c r="C26">
        <v>24</v>
      </c>
      <c r="F26" s="48"/>
      <c r="G26" s="60"/>
      <c r="H26" s="59">
        <f>AVERAGE(G$3:G$29)</f>
        <v>20.99326313473783</v>
      </c>
    </row>
    <row r="27" spans="1:8" x14ac:dyDescent="0.25">
      <c r="A27" s="30" t="s">
        <v>35</v>
      </c>
      <c r="B27" s="3" t="s">
        <v>14</v>
      </c>
      <c r="C27">
        <v>25</v>
      </c>
      <c r="D27">
        <v>122.19</v>
      </c>
      <c r="E27">
        <f t="shared" si="0"/>
        <v>89.997681303397599</v>
      </c>
      <c r="F27" s="63">
        <v>2243.556</v>
      </c>
      <c r="G27" s="60">
        <f t="shared" si="1"/>
        <v>27.051478175786265</v>
      </c>
      <c r="H27" s="59">
        <f>G27</f>
        <v>27.051478175786265</v>
      </c>
    </row>
    <row r="28" spans="1:8" x14ac:dyDescent="0.25">
      <c r="A28" s="36" t="s">
        <v>37</v>
      </c>
      <c r="B28" s="3" t="s">
        <v>19</v>
      </c>
      <c r="C28">
        <v>26</v>
      </c>
      <c r="D28">
        <v>83.88</v>
      </c>
      <c r="E28">
        <f t="shared" si="0"/>
        <v>61.780878203854577</v>
      </c>
      <c r="F28" s="63">
        <v>354288.38699999999</v>
      </c>
      <c r="G28" s="60">
        <f t="shared" si="1"/>
        <v>18.570079297691727</v>
      </c>
      <c r="H28" s="59">
        <f>G28</f>
        <v>18.570079297691727</v>
      </c>
    </row>
    <row r="29" spans="1:8" x14ac:dyDescent="0.25">
      <c r="A29" s="38" t="s">
        <v>34</v>
      </c>
      <c r="B29" s="11" t="s">
        <v>6</v>
      </c>
      <c r="C29" s="40">
        <v>27</v>
      </c>
      <c r="F29" s="63">
        <v>2170.9639999999999</v>
      </c>
      <c r="G29" s="61"/>
      <c r="H29" s="62">
        <f>AVERAGE(G$3:G$29)</f>
        <v>20.99326313473783</v>
      </c>
    </row>
  </sheetData>
  <mergeCells count="1"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567B-C11A-42EF-9B59-73E648F89D58}">
  <dimension ref="A1:J29"/>
  <sheetViews>
    <sheetView zoomScale="120" zoomScaleNormal="120" workbookViewId="0">
      <selection activeCell="G3" sqref="G3:G29"/>
    </sheetView>
  </sheetViews>
  <sheetFormatPr defaultRowHeight="15" x14ac:dyDescent="0.25"/>
  <cols>
    <col min="4" max="4" width="19.140625" customWidth="1"/>
    <col min="5" max="5" width="15.140625" customWidth="1"/>
    <col min="6" max="6" width="15.85546875" customWidth="1"/>
    <col min="7" max="7" width="28.5703125" customWidth="1"/>
    <col min="9" max="9" width="11.85546875" bestFit="1" customWidth="1"/>
  </cols>
  <sheetData>
    <row r="1" spans="1:10" ht="30" x14ac:dyDescent="0.25">
      <c r="D1" s="77" t="s">
        <v>31</v>
      </c>
      <c r="F1" s="78"/>
      <c r="G1" s="43" t="s">
        <v>32</v>
      </c>
    </row>
    <row r="2" spans="1:10" ht="90" x14ac:dyDescent="0.25">
      <c r="A2" s="12" t="s">
        <v>30</v>
      </c>
      <c r="B2" s="13" t="s">
        <v>27</v>
      </c>
      <c r="C2" s="13" t="s">
        <v>33</v>
      </c>
      <c r="D2" s="67" t="s">
        <v>56</v>
      </c>
      <c r="E2" s="67" t="s">
        <v>73</v>
      </c>
      <c r="F2" s="68" t="s">
        <v>57</v>
      </c>
      <c r="G2" s="47" t="s">
        <v>58</v>
      </c>
      <c r="I2" s="4" t="s">
        <v>55</v>
      </c>
      <c r="J2" s="50" t="s">
        <v>72</v>
      </c>
    </row>
    <row r="3" spans="1:10" ht="15.75" thickBot="1" x14ac:dyDescent="0.3">
      <c r="A3" s="22" t="s">
        <v>34</v>
      </c>
      <c r="B3" s="3" t="s">
        <v>1</v>
      </c>
      <c r="C3" s="1">
        <v>1</v>
      </c>
      <c r="D3" s="5">
        <v>193.23</v>
      </c>
      <c r="E3">
        <f>D3*J$3</f>
        <v>120.28999546773025</v>
      </c>
      <c r="F3" s="10">
        <f>(E3*1000)/(I$3*15)</f>
        <v>2410.4489064119089</v>
      </c>
      <c r="G3" s="65">
        <f>F3</f>
        <v>2410.4489064119089</v>
      </c>
      <c r="I3" s="75">
        <v>3.3269043827687899</v>
      </c>
      <c r="J3">
        <v>0.62252235919748622</v>
      </c>
    </row>
    <row r="4" spans="1:10" x14ac:dyDescent="0.25">
      <c r="A4" s="30" t="s">
        <v>35</v>
      </c>
      <c r="B4" s="3" t="s">
        <v>13</v>
      </c>
      <c r="C4">
        <v>2</v>
      </c>
      <c r="D4" s="6">
        <v>234.79499999999999</v>
      </c>
      <c r="E4">
        <f t="shared" ref="E4:E29" si="0">D4*J$3</f>
        <v>146.16513732777378</v>
      </c>
      <c r="F4" s="10">
        <f>(E4*1000)/(I$3*15)</f>
        <v>2928.9517724006846</v>
      </c>
      <c r="G4" s="65">
        <f>F4</f>
        <v>2928.9517724006846</v>
      </c>
    </row>
    <row r="5" spans="1:10" x14ac:dyDescent="0.25">
      <c r="A5" s="22" t="s">
        <v>34</v>
      </c>
      <c r="B5" s="3" t="s">
        <v>2</v>
      </c>
      <c r="C5">
        <v>3</v>
      </c>
      <c r="D5" s="6"/>
      <c r="F5" s="10"/>
      <c r="G5" s="65">
        <f ca="1">AVERAGEIF($A$3:$A$30,A5,$F$3:$F$29)</f>
        <v>2563.3863570800763</v>
      </c>
    </row>
    <row r="6" spans="1:10" x14ac:dyDescent="0.25">
      <c r="A6" s="22" t="s">
        <v>34</v>
      </c>
      <c r="B6" s="3" t="s">
        <v>5</v>
      </c>
      <c r="C6">
        <v>4</v>
      </c>
      <c r="D6" s="6"/>
      <c r="F6" s="10"/>
      <c r="G6" s="65">
        <f ca="1">AVERAGEIF($A$3:$A$30,A6,$F$3:$F$29)</f>
        <v>2563.3863570800763</v>
      </c>
    </row>
    <row r="7" spans="1:10" x14ac:dyDescent="0.25">
      <c r="A7" s="30" t="s">
        <v>35</v>
      </c>
      <c r="B7" s="3" t="s">
        <v>15</v>
      </c>
      <c r="C7">
        <v>5</v>
      </c>
      <c r="D7" s="6">
        <v>223.45500000000001</v>
      </c>
      <c r="E7">
        <f t="shared" si="0"/>
        <v>139.10573377447429</v>
      </c>
      <c r="F7" s="10">
        <f t="shared" ref="F7:F29" si="1">(E7*1000)/(I$3*15)</f>
        <v>2787.4908677859194</v>
      </c>
      <c r="G7" s="65">
        <f>F7</f>
        <v>2787.4908677859194</v>
      </c>
    </row>
    <row r="8" spans="1:10" x14ac:dyDescent="0.25">
      <c r="A8" s="30" t="s">
        <v>35</v>
      </c>
      <c r="B8" s="3" t="s">
        <v>9</v>
      </c>
      <c r="C8">
        <v>6</v>
      </c>
      <c r="D8" s="6"/>
      <c r="F8" s="10"/>
      <c r="G8" s="65">
        <f ca="1">AVERAGEIF($A$3:$A$30,A8,$F$3:$F$29)</f>
        <v>2761.9805018302582</v>
      </c>
    </row>
    <row r="9" spans="1:10" x14ac:dyDescent="0.25">
      <c r="A9" s="35" t="s">
        <v>36</v>
      </c>
      <c r="B9" s="3" t="s">
        <v>26</v>
      </c>
      <c r="C9">
        <v>7</v>
      </c>
      <c r="D9" s="6">
        <v>211.39500000000001</v>
      </c>
      <c r="E9">
        <f t="shared" si="0"/>
        <v>131.5981141225526</v>
      </c>
      <c r="F9" s="10">
        <f t="shared" si="1"/>
        <v>2637.0483184337086</v>
      </c>
      <c r="G9" s="65">
        <f>F9</f>
        <v>2637.0483184337086</v>
      </c>
    </row>
    <row r="10" spans="1:10" x14ac:dyDescent="0.25">
      <c r="A10" s="36" t="s">
        <v>37</v>
      </c>
      <c r="B10" s="3" t="s">
        <v>17</v>
      </c>
      <c r="C10">
        <v>8</v>
      </c>
      <c r="D10" s="6">
        <v>208.72499999999999</v>
      </c>
      <c r="E10">
        <f t="shared" si="0"/>
        <v>129.9359794234953</v>
      </c>
      <c r="F10" s="10">
        <f t="shared" si="1"/>
        <v>2603.7413858656819</v>
      </c>
      <c r="G10" s="65">
        <f>F10</f>
        <v>2603.7413858656819</v>
      </c>
    </row>
    <row r="11" spans="1:10" x14ac:dyDescent="0.25">
      <c r="A11" s="35" t="s">
        <v>36</v>
      </c>
      <c r="B11" s="3" t="s">
        <v>25</v>
      </c>
      <c r="C11">
        <v>9</v>
      </c>
      <c r="D11" s="6">
        <v>211.54499999999999</v>
      </c>
      <c r="E11">
        <f t="shared" si="0"/>
        <v>131.69149247643222</v>
      </c>
      <c r="F11" s="10">
        <f t="shared" si="1"/>
        <v>2638.9194944206761</v>
      </c>
      <c r="G11" s="65">
        <f>F11</f>
        <v>2638.9194944206761</v>
      </c>
    </row>
    <row r="12" spans="1:10" x14ac:dyDescent="0.25">
      <c r="A12" s="30" t="s">
        <v>35</v>
      </c>
      <c r="B12" s="3" t="s">
        <v>7</v>
      </c>
      <c r="C12">
        <v>10</v>
      </c>
      <c r="D12" s="6"/>
      <c r="F12" s="10"/>
      <c r="G12" s="65">
        <f ca="1">AVERAGEIF($A$3:$A$30,A12,$F$3:$F$29)</f>
        <v>2761.9805018302582</v>
      </c>
    </row>
    <row r="13" spans="1:10" x14ac:dyDescent="0.25">
      <c r="A13" s="36" t="s">
        <v>37</v>
      </c>
      <c r="B13" s="3" t="s">
        <v>16</v>
      </c>
      <c r="C13">
        <v>11</v>
      </c>
      <c r="D13" s="6">
        <v>218.20500000000001</v>
      </c>
      <c r="E13">
        <f t="shared" si="0"/>
        <v>135.83749138868748</v>
      </c>
      <c r="F13" s="10">
        <f t="shared" si="1"/>
        <v>2721.9997082420464</v>
      </c>
      <c r="G13" s="65">
        <f>F13</f>
        <v>2721.9997082420464</v>
      </c>
    </row>
    <row r="14" spans="1:10" x14ac:dyDescent="0.25">
      <c r="A14" s="35" t="s">
        <v>36</v>
      </c>
      <c r="B14" s="3" t="s">
        <v>23</v>
      </c>
      <c r="C14">
        <v>12</v>
      </c>
      <c r="D14" s="6">
        <v>210.07499999999999</v>
      </c>
      <c r="E14">
        <f t="shared" si="0"/>
        <v>130.77638460841192</v>
      </c>
      <c r="F14" s="10">
        <f t="shared" si="1"/>
        <v>2620.5819697483921</v>
      </c>
      <c r="G14" s="65">
        <f t="shared" ref="G14:G15" si="2">F14</f>
        <v>2620.5819697483921</v>
      </c>
    </row>
    <row r="15" spans="1:10" x14ac:dyDescent="0.25">
      <c r="A15" s="35" t="s">
        <v>36</v>
      </c>
      <c r="B15" s="3" t="s">
        <v>24</v>
      </c>
      <c r="C15">
        <v>13</v>
      </c>
      <c r="D15" s="6">
        <v>201.10499999999999</v>
      </c>
      <c r="E15">
        <f t="shared" si="0"/>
        <v>125.19235904641046</v>
      </c>
      <c r="F15" s="10">
        <f t="shared" si="1"/>
        <v>2508.6856457277181</v>
      </c>
      <c r="G15" s="65">
        <f t="shared" si="2"/>
        <v>2508.6856457277181</v>
      </c>
    </row>
    <row r="16" spans="1:10" x14ac:dyDescent="0.25">
      <c r="A16" s="22" t="s">
        <v>34</v>
      </c>
      <c r="B16" s="3" t="s">
        <v>4</v>
      </c>
      <c r="C16">
        <v>14</v>
      </c>
      <c r="D16" s="6">
        <v>213.22499999999999</v>
      </c>
      <c r="E16">
        <f t="shared" si="0"/>
        <v>132.737330039884</v>
      </c>
      <c r="F16" s="10">
        <f t="shared" si="1"/>
        <v>2659.8766654747155</v>
      </c>
      <c r="G16" s="65">
        <f ca="1">AVERAGEIF($A$3:$A$30,A17,$F$3:$F$29)</f>
        <v>2761.9805018302582</v>
      </c>
    </row>
    <row r="17" spans="1:7" x14ac:dyDescent="0.25">
      <c r="A17" s="30" t="s">
        <v>35</v>
      </c>
      <c r="B17" s="3" t="s">
        <v>11</v>
      </c>
      <c r="C17">
        <v>15</v>
      </c>
      <c r="D17" s="6">
        <v>204.52500000000001</v>
      </c>
      <c r="E17">
        <f t="shared" si="0"/>
        <v>127.32138551486587</v>
      </c>
      <c r="F17" s="10">
        <f t="shared" si="1"/>
        <v>2551.3484582305837</v>
      </c>
      <c r="G17" s="65">
        <f>F17</f>
        <v>2551.3484582305837</v>
      </c>
    </row>
    <row r="18" spans="1:7" x14ac:dyDescent="0.25">
      <c r="A18" s="30" t="s">
        <v>35</v>
      </c>
      <c r="B18" s="3" t="s">
        <v>12</v>
      </c>
      <c r="C18">
        <v>16</v>
      </c>
      <c r="D18" s="6">
        <v>205.245</v>
      </c>
      <c r="E18">
        <f t="shared" si="0"/>
        <v>127.76960161348806</v>
      </c>
      <c r="F18" s="10">
        <f t="shared" si="1"/>
        <v>2560.3301029680292</v>
      </c>
      <c r="G18" s="65">
        <f ca="1">AVERAGEIF($A$3:$A$30,A18,$F$3:$F$29)</f>
        <v>2761.9805018302582</v>
      </c>
    </row>
    <row r="19" spans="1:7" x14ac:dyDescent="0.25">
      <c r="A19" s="30" t="s">
        <v>35</v>
      </c>
      <c r="B19" s="3" t="s">
        <v>8</v>
      </c>
      <c r="C19">
        <v>17</v>
      </c>
      <c r="D19" s="6"/>
      <c r="F19" s="10"/>
      <c r="G19" s="65">
        <f ca="1">AVERAGEIF($A$3:$A$30,A19,$F$3:$F$29)</f>
        <v>2761.9805018302582</v>
      </c>
    </row>
    <row r="20" spans="1:7" x14ac:dyDescent="0.25">
      <c r="A20" s="37" t="s">
        <v>38</v>
      </c>
      <c r="B20" s="3" t="s">
        <v>20</v>
      </c>
      <c r="C20">
        <v>18</v>
      </c>
      <c r="D20" s="6">
        <v>214.95000000000002</v>
      </c>
      <c r="E20">
        <f t="shared" si="0"/>
        <v>133.81118110949967</v>
      </c>
      <c r="F20" s="10">
        <f t="shared" si="1"/>
        <v>2681.3951893248459</v>
      </c>
      <c r="G20" s="65">
        <f>F20</f>
        <v>2681.3951893248459</v>
      </c>
    </row>
    <row r="21" spans="1:7" x14ac:dyDescent="0.25">
      <c r="A21" s="36" t="s">
        <v>37</v>
      </c>
      <c r="B21" s="3" t="s">
        <v>18</v>
      </c>
      <c r="C21">
        <v>19</v>
      </c>
      <c r="D21" s="6">
        <v>203.58000000000004</v>
      </c>
      <c r="E21">
        <f t="shared" si="0"/>
        <v>126.73310188542428</v>
      </c>
      <c r="F21" s="10">
        <f t="shared" si="1"/>
        <v>2539.5600495126873</v>
      </c>
      <c r="G21" s="65">
        <f>F21</f>
        <v>2539.5600495126873</v>
      </c>
    </row>
    <row r="22" spans="1:7" x14ac:dyDescent="0.25">
      <c r="A22" s="30" t="s">
        <v>35</v>
      </c>
      <c r="B22" s="3" t="s">
        <v>10</v>
      </c>
      <c r="C22">
        <v>20</v>
      </c>
      <c r="D22" s="6">
        <v>218.14500000000001</v>
      </c>
      <c r="E22">
        <f t="shared" si="0"/>
        <v>135.80014004713564</v>
      </c>
      <c r="F22" s="10">
        <f t="shared" si="1"/>
        <v>2721.2512378472597</v>
      </c>
      <c r="G22" s="65">
        <f>F22</f>
        <v>2721.2512378472597</v>
      </c>
    </row>
    <row r="23" spans="1:7" x14ac:dyDescent="0.25">
      <c r="A23" s="22" t="s">
        <v>34</v>
      </c>
      <c r="B23" s="3" t="s">
        <v>0</v>
      </c>
      <c r="C23">
        <v>21</v>
      </c>
      <c r="D23" s="6"/>
      <c r="F23" s="10"/>
      <c r="G23" s="65">
        <f ca="1">AVERAGEIF($A$3:$A$30,A23,$F$3:$F$29)</f>
        <v>2563.3863570800763</v>
      </c>
    </row>
    <row r="24" spans="1:7" x14ac:dyDescent="0.25">
      <c r="A24" s="22" t="s">
        <v>34</v>
      </c>
      <c r="B24" s="3" t="s">
        <v>3</v>
      </c>
      <c r="C24">
        <v>22</v>
      </c>
      <c r="D24" s="6"/>
      <c r="F24" s="10"/>
      <c r="G24" s="65">
        <f ca="1">AVERAGEIF($A$3:$A$30,A24,$F$3:$F$29)</f>
        <v>2563.3863570800763</v>
      </c>
    </row>
    <row r="25" spans="1:7" x14ac:dyDescent="0.25">
      <c r="A25" s="37" t="s">
        <v>38</v>
      </c>
      <c r="B25" s="3" t="s">
        <v>22</v>
      </c>
      <c r="C25">
        <v>23</v>
      </c>
      <c r="D25" s="6"/>
      <c r="F25" s="10"/>
      <c r="G25" s="65">
        <f ca="1">AVERAGEIF($A$3:$A$30,A25,$F$3:$F$29)</f>
        <v>2681.3951893248459</v>
      </c>
    </row>
    <row r="26" spans="1:7" x14ac:dyDescent="0.25">
      <c r="A26" s="37" t="s">
        <v>38</v>
      </c>
      <c r="B26" s="3" t="s">
        <v>21</v>
      </c>
      <c r="C26">
        <v>24</v>
      </c>
      <c r="D26" s="6"/>
      <c r="F26" s="10"/>
      <c r="G26" s="65">
        <f ca="1">AVERAGEIF($A$3:$A$30,A26,$F$3:$F$29)</f>
        <v>2681.3951893248459</v>
      </c>
    </row>
    <row r="27" spans="1:7" x14ac:dyDescent="0.25">
      <c r="A27" s="30" t="s">
        <v>35</v>
      </c>
      <c r="B27" s="3" t="s">
        <v>14</v>
      </c>
      <c r="C27">
        <v>25</v>
      </c>
      <c r="D27" s="6">
        <v>242.29499999999999</v>
      </c>
      <c r="E27">
        <f t="shared" si="0"/>
        <v>150.83405502175492</v>
      </c>
      <c r="F27" s="10">
        <f t="shared" si="1"/>
        <v>3022.5105717490742</v>
      </c>
      <c r="G27" s="65">
        <f>F27</f>
        <v>3022.5105717490742</v>
      </c>
    </row>
    <row r="28" spans="1:7" x14ac:dyDescent="0.25">
      <c r="A28" s="36" t="s">
        <v>37</v>
      </c>
      <c r="B28" s="3" t="s">
        <v>19</v>
      </c>
      <c r="C28">
        <v>26</v>
      </c>
      <c r="D28" s="6">
        <v>221.625</v>
      </c>
      <c r="E28">
        <f t="shared" si="0"/>
        <v>137.96651785714289</v>
      </c>
      <c r="F28" s="10">
        <f t="shared" si="1"/>
        <v>2764.6625207449124</v>
      </c>
      <c r="G28" s="65">
        <f>F28</f>
        <v>2764.6625207449124</v>
      </c>
    </row>
    <row r="29" spans="1:7" x14ac:dyDescent="0.25">
      <c r="A29" s="38" t="s">
        <v>34</v>
      </c>
      <c r="B29" s="11" t="s">
        <v>6</v>
      </c>
      <c r="C29" s="40">
        <v>27</v>
      </c>
      <c r="D29" s="8">
        <v>210.01499999999999</v>
      </c>
      <c r="E29">
        <f t="shared" si="0"/>
        <v>130.73903326686005</v>
      </c>
      <c r="F29" s="10">
        <f t="shared" si="1"/>
        <v>2619.8334993536046</v>
      </c>
      <c r="G29" s="66">
        <f>F29</f>
        <v>2619.8334993536046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PRICE_CONAB</vt:lpstr>
      <vt:lpstr>Coffee</vt:lpstr>
      <vt:lpstr>Soybeans</vt:lpstr>
      <vt:lpstr>Sugar Cane</vt:lpstr>
      <vt:lpstr>Bovine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Gerard, T.M.R. (Thomas)</dc:creator>
  <cp:lastModifiedBy>Gerard, T.M.R. (Thomas)</cp:lastModifiedBy>
  <dcterms:created xsi:type="dcterms:W3CDTF">2025-03-07T15:37:09Z</dcterms:created>
  <dcterms:modified xsi:type="dcterms:W3CDTF">2025-04-02T14:49:19Z</dcterms:modified>
</cp:coreProperties>
</file>